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97c09b1fd63224/COACHES/Publications/Journal articles/2020ver.GEJED/Nov2020_revision/"/>
    </mc:Choice>
  </mc:AlternateContent>
  <xr:revisionPtr revIDLastSave="1" documentId="8_{53E623AA-B8F9-4959-ACF6-1FB605B904A1}" xr6:coauthVersionLast="36" xr6:coauthVersionMax="36" xr10:uidLastSave="{2B87B1F1-2671-4EE9-BE4B-1830A266E7D2}"/>
  <bookViews>
    <workbookView xWindow="3060" yWindow="756" windowWidth="15960" windowHeight="12336" xr2:uid="{00000000-000D-0000-FFFF-FFFF00000000}"/>
  </bookViews>
  <sheets>
    <sheet name="FDM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3" i="2"/>
  <c r="G100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2" i="2"/>
  <c r="R23" i="2" l="1"/>
  <c r="V147" i="2" l="1"/>
  <c r="V146" i="2"/>
  <c r="D151" i="2" l="1"/>
  <c r="E161" i="2" l="1"/>
  <c r="N162" i="2" s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2" i="2"/>
  <c r="D153" i="2"/>
  <c r="D154" i="2"/>
  <c r="D155" i="2"/>
  <c r="D156" i="2"/>
  <c r="D157" i="2"/>
  <c r="D158" i="2"/>
  <c r="D159" i="2"/>
  <c r="D160" i="2"/>
  <c r="D2" i="2"/>
  <c r="J46" i="2" l="1"/>
  <c r="J47" i="2"/>
  <c r="J20" i="2" l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</calcChain>
</file>

<file path=xl/sharedStrings.xml><?xml version="1.0" encoding="utf-8"?>
<sst xmlns="http://schemas.openxmlformats.org/spreadsheetml/2006/main" count="32" uniqueCount="30">
  <si>
    <t>Death</t>
    <phoneticPr fontId="1"/>
  </si>
  <si>
    <t>Missing</t>
    <phoneticPr fontId="1"/>
  </si>
  <si>
    <t>Severe</t>
    <phoneticPr fontId="1"/>
  </si>
  <si>
    <t>Mild</t>
    <phoneticPr fontId="1"/>
  </si>
  <si>
    <t>Total Injury</t>
    <phoneticPr fontId="1"/>
  </si>
  <si>
    <t>na</t>
    <phoneticPr fontId="1"/>
  </si>
  <si>
    <t>Report #</t>
    <phoneticPr fontId="1"/>
  </si>
  <si>
    <t>Black</t>
    <phoneticPr fontId="1"/>
  </si>
  <si>
    <t>不一致</t>
    <rPh sb="0" eb="3">
      <t>フイッチ</t>
    </rPh>
    <phoneticPr fontId="1"/>
  </si>
  <si>
    <t>Remark</t>
    <phoneticPr fontId="1"/>
  </si>
  <si>
    <t>Day</t>
    <phoneticPr fontId="1"/>
  </si>
  <si>
    <t>サマリーには2151</t>
    <phoneticPr fontId="1"/>
  </si>
  <si>
    <t>weekday only</t>
    <phoneticPr fontId="1"/>
  </si>
  <si>
    <t>Evacuees</t>
    <phoneticPr fontId="1"/>
  </si>
  <si>
    <t>weekly</t>
    <phoneticPr fontId="1"/>
  </si>
  <si>
    <t>twice a week</t>
    <phoneticPr fontId="1"/>
  </si>
  <si>
    <t>Fukushima na</t>
    <phoneticPr fontId="1"/>
  </si>
  <si>
    <t>every 2 weeks</t>
    <phoneticPr fontId="1"/>
  </si>
  <si>
    <t>以後monthlyはじめて負傷者合計が合う</t>
    <rPh sb="0" eb="2">
      <t>イゴ</t>
    </rPh>
    <rPh sb="13" eb="16">
      <t>フショウシャ</t>
    </rPh>
    <rPh sb="16" eb="18">
      <t>ゴウケイ</t>
    </rPh>
    <rPh sb="19" eb="20">
      <t>ア</t>
    </rPh>
    <phoneticPr fontId="1"/>
  </si>
  <si>
    <t>Time</t>
    <phoneticPr fontId="1"/>
  </si>
  <si>
    <t>direct death</t>
    <phoneticPr fontId="1"/>
  </si>
  <si>
    <t>Indirect</t>
    <phoneticPr fontId="1"/>
  </si>
  <si>
    <t>1年以内関連死1,618</t>
    <rPh sb="1" eb="2">
      <t>ネン</t>
    </rPh>
    <rPh sb="2" eb="4">
      <t>イナイ</t>
    </rPh>
    <rPh sb="4" eb="6">
      <t>カンレン</t>
    </rPh>
    <rPh sb="6" eb="7">
      <t>シ</t>
    </rPh>
    <phoneticPr fontId="1"/>
  </si>
  <si>
    <t>1年以内関連死2,263</t>
    <rPh sb="1" eb="2">
      <t>ネン</t>
    </rPh>
    <rPh sb="2" eb="4">
      <t>イナイ</t>
    </rPh>
    <rPh sb="4" eb="6">
      <t>カンレン</t>
    </rPh>
    <rPh sb="6" eb="7">
      <t>シ</t>
    </rPh>
    <phoneticPr fontId="1"/>
  </si>
  <si>
    <t>Ddeaths</t>
    <phoneticPr fontId="1"/>
  </si>
  <si>
    <t>Casualty</t>
    <phoneticPr fontId="1"/>
  </si>
  <si>
    <t>DateTime</t>
    <phoneticPr fontId="1"/>
  </si>
  <si>
    <t>ddeath</t>
    <phoneticPr fontId="1"/>
  </si>
  <si>
    <t>dinjury</t>
    <phoneticPr fontId="1"/>
  </si>
  <si>
    <t>dmissing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</si>
</sst>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F400]h:mm:ss\ AM/PM"/>
    <numFmt numFmtId="178" formatCode="[h]:m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22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178" fontId="0" fillId="2" borderId="0" xfId="0" applyNumberFormat="1" applyFill="1">
      <alignment vertical="center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</cellXfs>
  <cellStyles count="1">
    <cellStyle name="標準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7" formatCode="[$-F400]h:mm:ss\ AM/PM"/>
    </dxf>
    <dxf>
      <numFmt numFmtId="178" formatCode="[h]:mm"/>
    </dxf>
    <dxf>
      <numFmt numFmtId="176" formatCode="0_);[Red]\(0\)"/>
    </dxf>
    <dxf>
      <numFmt numFmtId="176" formatCode="0_);[Red]\(0\)"/>
    </dxf>
    <dxf>
      <numFmt numFmtId="19" formatCode="yyyy/m/d"/>
    </dxf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T161" totalsRowCount="1">
  <autoFilter ref="A1:T160" xr:uid="{00000000-0009-0000-0100-000001000000}"/>
  <sortState ref="A2:T72">
    <sortCondition ref="A1:A160"/>
  </sortState>
  <tableColumns count="20">
    <tableColumn id="1" xr3:uid="{00000000-0010-0000-0000-000001000000}" name="Report #"/>
    <tableColumn id="2" xr3:uid="{00000000-0010-0000-0000-000002000000}" name="DateTime" dataDxfId="11" totalsRowDxfId="10"/>
    <tableColumn id="15" xr3:uid="{00000000-0010-0000-0000-00000F000000}" name="Day" dataDxfId="9" totalsRowDxfId="8">
      <calculatedColumnFormula>テーブル1[[#This Row],[DateTime]]-$V$3+1</calculatedColumnFormula>
    </tableColumn>
    <tableColumn id="3" xr3:uid="{00000000-0010-0000-0000-000003000000}" name="Time" totalsRowLabel="direct death" dataDxfId="7" totalsRowDxfId="6">
      <calculatedColumnFormula>テーブル1[[#This Row],[DateTime]]-$V$3</calculatedColumnFormula>
    </tableColumn>
    <tableColumn id="4" xr3:uid="{00000000-0010-0000-0000-000004000000}" name="Death" totalsRowFunction="custom">
      <totalsRowFormula>E160-O160</totalsRowFormula>
    </tableColumn>
    <tableColumn id="17" xr3:uid="{00000000-0010-0000-0000-000011000000}" name="ddeath" dataDxfId="5">
      <calculatedColumnFormula>E1-テーブル1[[#This Row],[Death]]</calculatedColumnFormula>
    </tableColumn>
    <tableColumn id="14" xr3:uid="{00000000-0010-0000-0000-00000E000000}" name="Ddeaths" dataDxfId="4">
      <calculatedColumnFormula>テーブル1[[#This Row],[Death]]-テーブル1[[#This Row],[Indirect]]</calculatedColumnFormula>
    </tableColumn>
    <tableColumn id="5" xr3:uid="{00000000-0010-0000-0000-000005000000}" name="Missing"/>
    <tableColumn id="19" xr3:uid="{00000000-0010-0000-0000-000013000000}" name="dmissing" dataDxfId="3">
      <calculatedColumnFormula>テーブル1[[#This Row],[Missing]]-H1</calculatedColumnFormula>
    </tableColumn>
    <tableColumn id="13" xr3:uid="{00000000-0010-0000-0000-00000D000000}" name="Casualty" dataDxfId="2" totalsRowDxfId="1">
      <calculatedColumnFormula>テーブル1[[#This Row],[Death]]+テーブル1[[#This Row],[Missing]]</calculatedColumnFormula>
    </tableColumn>
    <tableColumn id="11" xr3:uid="{00000000-0010-0000-0000-00000B000000}" name="Total Injury"/>
    <tableColumn id="20" xr3:uid="{00000000-0010-0000-0000-000014000000}" name="dinjury" dataDxfId="0">
      <calculatedColumnFormula>テーブル1[[#This Row],[Total Injury]]-K1</calculatedColumnFormula>
    </tableColumn>
    <tableColumn id="8" xr3:uid="{00000000-0010-0000-0000-000008000000}" name="Severe"/>
    <tableColumn id="9" xr3:uid="{00000000-0010-0000-0000-000009000000}" name="Mild"/>
    <tableColumn id="6" xr3:uid="{00000000-0010-0000-0000-000006000000}" name="Indirect"/>
    <tableColumn id="16" xr3:uid="{00000000-0010-0000-0000-000010000000}" name="Evacuees"/>
    <tableColumn id="10" xr3:uid="{00000000-0010-0000-0000-00000A000000}" name="na"/>
    <tableColumn id="7" xr3:uid="{00000000-0010-0000-0000-000007000000}" name="Black"/>
    <tableColumn id="18" xr3:uid="{00000000-0010-0000-0000-000012000000}" name="Fukushima na"/>
    <tableColumn id="12" xr3:uid="{00000000-0010-0000-0000-00000C000000}" name="Remark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2"/>
  <sheetViews>
    <sheetView tabSelected="1" zoomScale="97" workbookViewId="0">
      <pane xSplit="7" ySplit="1" topLeftCell="H2" activePane="bottomRight" state="frozen"/>
      <selection pane="topRight" activeCell="E1" sqref="E1"/>
      <selection pane="bottomLeft" activeCell="A2" sqref="A2"/>
      <selection pane="bottomRight" activeCell="A99" sqref="A99"/>
    </sheetView>
  </sheetViews>
  <sheetFormatPr defaultRowHeight="18" x14ac:dyDescent="0.45"/>
  <cols>
    <col min="1" max="1" width="11.5" bestFit="1" customWidth="1"/>
    <col min="2" max="2" width="12.8984375" bestFit="1" customWidth="1"/>
    <col min="5" max="5" width="11.3984375" bestFit="1" customWidth="1"/>
    <col min="6" max="6" width="9.3984375" bestFit="1" customWidth="1"/>
    <col min="7" max="7" width="9" style="6" bestFit="1" customWidth="1"/>
    <col min="8" max="8" width="11.3984375" style="1" bestFit="1" customWidth="1"/>
    <col min="9" max="10" width="11.3984375" style="1" customWidth="1"/>
    <col min="11" max="11" width="8" style="2" bestFit="1" customWidth="1"/>
    <col min="12" max="12" width="8" style="2" customWidth="1"/>
    <col min="13" max="13" width="9.3984375" style="3" bestFit="1" customWidth="1"/>
    <col min="14" max="14" width="10.69921875" bestFit="1" customWidth="1"/>
    <col min="15" max="15" width="7.8984375" bestFit="1" customWidth="1"/>
    <col min="16" max="16" width="10.09765625" bestFit="1" customWidth="1"/>
    <col min="19" max="19" width="8.8984375" bestFit="1" customWidth="1"/>
    <col min="20" max="20" width="14.5" bestFit="1" customWidth="1"/>
    <col min="23" max="23" width="7.59765625" bestFit="1" customWidth="1"/>
    <col min="24" max="24" width="16.3984375" bestFit="1" customWidth="1"/>
    <col min="25" max="25" width="10.69921875" bestFit="1" customWidth="1"/>
    <col min="26" max="27" width="10.69921875" customWidth="1"/>
    <col min="28" max="28" width="17.5" bestFit="1" customWidth="1"/>
    <col min="29" max="29" width="14.8984375" customWidth="1"/>
    <col min="30" max="30" width="15.09765625" bestFit="1" customWidth="1"/>
    <col min="31" max="31" width="12.19921875" customWidth="1"/>
    <col min="32" max="32" width="9.19921875" customWidth="1"/>
  </cols>
  <sheetData>
    <row r="1" spans="1:22" x14ac:dyDescent="0.45">
      <c r="A1" t="s">
        <v>6</v>
      </c>
      <c r="B1" s="1" t="s">
        <v>26</v>
      </c>
      <c r="C1" s="2" t="s">
        <v>10</v>
      </c>
      <c r="D1" s="6" t="s">
        <v>19</v>
      </c>
      <c r="E1" t="s">
        <v>0</v>
      </c>
      <c r="F1" t="s">
        <v>27</v>
      </c>
      <c r="G1" t="s">
        <v>24</v>
      </c>
      <c r="H1" t="s">
        <v>1</v>
      </c>
      <c r="I1" t="s">
        <v>29</v>
      </c>
      <c r="J1" t="s">
        <v>25</v>
      </c>
      <c r="K1" t="s">
        <v>4</v>
      </c>
      <c r="L1" t="s">
        <v>28</v>
      </c>
      <c r="M1" t="s">
        <v>2</v>
      </c>
      <c r="N1" t="s">
        <v>3</v>
      </c>
      <c r="O1" t="s">
        <v>21</v>
      </c>
      <c r="P1" t="s">
        <v>13</v>
      </c>
      <c r="Q1" t="s">
        <v>5</v>
      </c>
      <c r="R1" t="s">
        <v>7</v>
      </c>
      <c r="S1" t="s">
        <v>16</v>
      </c>
      <c r="T1" t="s">
        <v>9</v>
      </c>
    </row>
    <row r="2" spans="1:22" x14ac:dyDescent="0.45">
      <c r="A2">
        <v>2</v>
      </c>
      <c r="B2" s="1">
        <v>40613.645833333336</v>
      </c>
      <c r="C2" s="2">
        <f>テーブル1[[#This Row],[DateTime]]-$V$3+1</f>
        <v>1.0305555555605679</v>
      </c>
      <c r="D2" s="6">
        <f>テーブル1[[#This Row],[DateTime]]-$V$3</f>
        <v>3.0555555560567882E-2</v>
      </c>
      <c r="E2">
        <v>0</v>
      </c>
      <c r="G2">
        <f>テーブル1[[#This Row],[Death]]-テーブル1[[#This Row],[Indirect]]</f>
        <v>0</v>
      </c>
      <c r="H2"/>
      <c r="I2"/>
      <c r="J2">
        <f>テーブル1[[#This Row],[Death]]+テーブル1[[#This Row],[Missing]]</f>
        <v>0</v>
      </c>
      <c r="K2">
        <v>0</v>
      </c>
      <c r="L2"/>
      <c r="M2">
        <v>0</v>
      </c>
      <c r="N2">
        <v>0</v>
      </c>
      <c r="O2">
        <v>0</v>
      </c>
      <c r="U2" s="1"/>
      <c r="V2" s="1">
        <v>40613</v>
      </c>
    </row>
    <row r="3" spans="1:22" x14ac:dyDescent="0.45">
      <c r="A3">
        <v>3</v>
      </c>
      <c r="B3" s="1">
        <v>40613.673611111109</v>
      </c>
      <c r="C3" s="2">
        <f>テーブル1[[#This Row],[DateTime]]-$V$3+1</f>
        <v>1.0583333333343035</v>
      </c>
      <c r="D3" s="6">
        <f>テーブル1[[#This Row],[DateTime]]-$V$3</f>
        <v>5.8333333334303461E-2</v>
      </c>
      <c r="E3">
        <v>0</v>
      </c>
      <c r="F3">
        <f>テーブル1[[#This Row],[Death]]-E2</f>
        <v>0</v>
      </c>
      <c r="G3">
        <f>テーブル1[[#This Row],[Death]]-テーブル1[[#This Row],[Indirect]]</f>
        <v>0</v>
      </c>
      <c r="H3">
        <v>0</v>
      </c>
      <c r="I3">
        <f>テーブル1[[#This Row],[Missing]]-H2</f>
        <v>0</v>
      </c>
      <c r="J3">
        <f>テーブル1[[#This Row],[Death]]+テーブル1[[#This Row],[Missing]]</f>
        <v>0</v>
      </c>
      <c r="K3">
        <v>0</v>
      </c>
      <c r="L3">
        <f>テーブル1[[#This Row],[Total Injury]]-K2</f>
        <v>0</v>
      </c>
      <c r="M3">
        <v>0</v>
      </c>
      <c r="N3">
        <v>0</v>
      </c>
      <c r="O3">
        <v>0</v>
      </c>
      <c r="V3" s="5">
        <v>40613.615277777775</v>
      </c>
    </row>
    <row r="4" spans="1:22" x14ac:dyDescent="0.45">
      <c r="A4">
        <v>4</v>
      </c>
      <c r="B4" s="1">
        <v>40613.6875</v>
      </c>
      <c r="C4" s="2">
        <f>テーブル1[[#This Row],[DateTime]]-$V$3+1</f>
        <v>1.0722222222248092</v>
      </c>
      <c r="D4" s="6">
        <f>テーブル1[[#This Row],[DateTime]]-$V$3</f>
        <v>7.2222222224809229E-2</v>
      </c>
      <c r="E4">
        <v>0</v>
      </c>
      <c r="F4">
        <f>テーブル1[[#This Row],[Death]]-E3</f>
        <v>0</v>
      </c>
      <c r="G4">
        <f>テーブル1[[#This Row],[Death]]-テーブル1[[#This Row],[Indirect]]</f>
        <v>0</v>
      </c>
      <c r="H4">
        <v>0</v>
      </c>
      <c r="I4">
        <f>テーブル1[[#This Row],[Missing]]-H3</f>
        <v>0</v>
      </c>
      <c r="J4">
        <f>テーブル1[[#This Row],[Death]]+テーブル1[[#This Row],[Missing]]</f>
        <v>0</v>
      </c>
      <c r="K4">
        <v>0</v>
      </c>
      <c r="L4">
        <f>テーブル1[[#This Row],[Total Injury]]-K3</f>
        <v>0</v>
      </c>
      <c r="M4">
        <v>0</v>
      </c>
      <c r="N4">
        <v>0</v>
      </c>
      <c r="O4">
        <v>0</v>
      </c>
    </row>
    <row r="5" spans="1:22" x14ac:dyDescent="0.45">
      <c r="A5">
        <v>5</v>
      </c>
      <c r="B5" s="1">
        <v>40613.708333333336</v>
      </c>
      <c r="C5" s="2">
        <f>テーブル1[[#This Row],[DateTime]]-$V$3+1</f>
        <v>1.0930555555605679</v>
      </c>
      <c r="D5" s="6">
        <f>テーブル1[[#This Row],[DateTime]]-$V$3</f>
        <v>9.3055555560567882E-2</v>
      </c>
      <c r="E5">
        <v>5</v>
      </c>
      <c r="F5">
        <f>テーブル1[[#This Row],[Death]]-E4</f>
        <v>5</v>
      </c>
      <c r="G5">
        <f>テーブル1[[#This Row],[Death]]-テーブル1[[#This Row],[Indirect]]</f>
        <v>5</v>
      </c>
      <c r="H5">
        <v>0</v>
      </c>
      <c r="I5">
        <f>テーブル1[[#This Row],[Missing]]-H4</f>
        <v>0</v>
      </c>
      <c r="J5">
        <f>テーブル1[[#This Row],[Death]]+テーブル1[[#This Row],[Missing]]</f>
        <v>5</v>
      </c>
      <c r="K5">
        <v>0</v>
      </c>
      <c r="L5">
        <f>テーブル1[[#This Row],[Total Injury]]-K4</f>
        <v>0</v>
      </c>
      <c r="M5">
        <v>0</v>
      </c>
      <c r="N5">
        <v>0</v>
      </c>
      <c r="O5">
        <v>0</v>
      </c>
    </row>
    <row r="6" spans="1:22" x14ac:dyDescent="0.45">
      <c r="A6">
        <v>6</v>
      </c>
      <c r="B6" s="1">
        <v>40613.729166666664</v>
      </c>
      <c r="C6" s="2">
        <f>テーブル1[[#This Row],[DateTime]]-$V$3+1</f>
        <v>1.1138888888890506</v>
      </c>
      <c r="D6" s="6">
        <f>テーブル1[[#This Row],[DateTime]]-$V$3</f>
        <v>0.11388888888905058</v>
      </c>
      <c r="E6">
        <v>5</v>
      </c>
      <c r="F6">
        <f>テーブル1[[#This Row],[Death]]-E5</f>
        <v>0</v>
      </c>
      <c r="G6">
        <f>テーブル1[[#This Row],[Death]]-テーブル1[[#This Row],[Indirect]]</f>
        <v>5</v>
      </c>
      <c r="H6">
        <v>0</v>
      </c>
      <c r="I6">
        <f>テーブル1[[#This Row],[Missing]]-H5</f>
        <v>0</v>
      </c>
      <c r="J6">
        <f>テーブル1[[#This Row],[Death]]+テーブル1[[#This Row],[Missing]]</f>
        <v>5</v>
      </c>
      <c r="K6">
        <v>0</v>
      </c>
      <c r="L6">
        <f>テーブル1[[#This Row],[Total Injury]]-K5</f>
        <v>0</v>
      </c>
      <c r="M6">
        <v>0</v>
      </c>
      <c r="N6">
        <v>0</v>
      </c>
      <c r="O6">
        <v>0</v>
      </c>
    </row>
    <row r="7" spans="1:22" x14ac:dyDescent="0.45">
      <c r="A7">
        <v>7</v>
      </c>
      <c r="B7" s="1">
        <v>40613.75</v>
      </c>
      <c r="C7" s="2">
        <f>テーブル1[[#This Row],[DateTime]]-$V$3+1</f>
        <v>1.1347222222248092</v>
      </c>
      <c r="D7" s="6">
        <f>テーブル1[[#This Row],[DateTime]]-$V$3</f>
        <v>0.13472222222480923</v>
      </c>
      <c r="E7">
        <v>5</v>
      </c>
      <c r="F7">
        <f>テーブル1[[#This Row],[Death]]-E6</f>
        <v>0</v>
      </c>
      <c r="G7">
        <f>テーブル1[[#This Row],[Death]]-テーブル1[[#This Row],[Indirect]]</f>
        <v>5</v>
      </c>
      <c r="H7">
        <v>0</v>
      </c>
      <c r="I7">
        <f>テーブル1[[#This Row],[Missing]]-H6</f>
        <v>0</v>
      </c>
      <c r="J7">
        <f>テーブル1[[#This Row],[Death]]+テーブル1[[#This Row],[Missing]]</f>
        <v>5</v>
      </c>
      <c r="K7">
        <v>0</v>
      </c>
      <c r="L7">
        <f>テーブル1[[#This Row],[Total Injury]]-K6</f>
        <v>0</v>
      </c>
      <c r="M7">
        <v>0</v>
      </c>
      <c r="N7">
        <v>0</v>
      </c>
      <c r="O7">
        <v>0</v>
      </c>
    </row>
    <row r="8" spans="1:22" x14ac:dyDescent="0.45">
      <c r="A8">
        <v>8</v>
      </c>
      <c r="B8" s="1">
        <v>40613.770833333336</v>
      </c>
      <c r="C8" s="2">
        <f>テーブル1[[#This Row],[DateTime]]-$V$3+1</f>
        <v>1.1555555555605679</v>
      </c>
      <c r="D8" s="6">
        <f>テーブル1[[#This Row],[DateTime]]-$V$3</f>
        <v>0.15555555556056788</v>
      </c>
      <c r="E8">
        <v>8</v>
      </c>
      <c r="F8">
        <f>テーブル1[[#This Row],[Death]]-E7</f>
        <v>3</v>
      </c>
      <c r="G8">
        <f>テーブル1[[#This Row],[Death]]-テーブル1[[#This Row],[Indirect]]</f>
        <v>8</v>
      </c>
      <c r="H8">
        <v>0</v>
      </c>
      <c r="I8">
        <f>テーブル1[[#This Row],[Missing]]-H7</f>
        <v>0</v>
      </c>
      <c r="J8">
        <f>テーブル1[[#This Row],[Death]]+テーブル1[[#This Row],[Missing]]</f>
        <v>8</v>
      </c>
      <c r="K8">
        <v>6</v>
      </c>
      <c r="L8">
        <f>テーブル1[[#This Row],[Total Injury]]-K7</f>
        <v>6</v>
      </c>
      <c r="M8">
        <v>0</v>
      </c>
      <c r="N8">
        <v>0</v>
      </c>
      <c r="O8">
        <v>0</v>
      </c>
    </row>
    <row r="9" spans="1:22" x14ac:dyDescent="0.45">
      <c r="A9">
        <v>9</v>
      </c>
      <c r="B9" s="1">
        <v>40613.791666666664</v>
      </c>
      <c r="C9" s="2">
        <f>テーブル1[[#This Row],[DateTime]]-$V$3+1</f>
        <v>1.1763888888890506</v>
      </c>
      <c r="D9" s="6">
        <f>テーブル1[[#This Row],[DateTime]]-$V$3</f>
        <v>0.17638888888905058</v>
      </c>
      <c r="E9">
        <v>9</v>
      </c>
      <c r="F9">
        <f>テーブル1[[#This Row],[Death]]-E8</f>
        <v>1</v>
      </c>
      <c r="G9">
        <f>テーブル1[[#This Row],[Death]]-テーブル1[[#This Row],[Indirect]]</f>
        <v>9</v>
      </c>
      <c r="H9">
        <v>0</v>
      </c>
      <c r="I9">
        <f>テーブル1[[#This Row],[Missing]]-H8</f>
        <v>0</v>
      </c>
      <c r="J9">
        <f>テーブル1[[#This Row],[Death]]+テーブル1[[#This Row],[Missing]]</f>
        <v>9</v>
      </c>
      <c r="K9">
        <v>12</v>
      </c>
      <c r="L9">
        <f>テーブル1[[#This Row],[Total Injury]]-K8</f>
        <v>6</v>
      </c>
      <c r="M9">
        <v>2</v>
      </c>
      <c r="N9">
        <v>3</v>
      </c>
      <c r="O9">
        <v>0</v>
      </c>
      <c r="Q9">
        <v>7</v>
      </c>
      <c r="R9">
        <v>2</v>
      </c>
    </row>
    <row r="10" spans="1:22" x14ac:dyDescent="0.45">
      <c r="A10">
        <v>10</v>
      </c>
      <c r="B10" s="1">
        <v>40613.8125</v>
      </c>
      <c r="C10" s="2">
        <f>テーブル1[[#This Row],[DateTime]]-$V$3+1</f>
        <v>1.1972222222248092</v>
      </c>
      <c r="D10" s="6">
        <f>テーブル1[[#This Row],[DateTime]]-$V$3</f>
        <v>0.19722222222480923</v>
      </c>
      <c r="E10">
        <v>10</v>
      </c>
      <c r="F10">
        <f>テーブル1[[#This Row],[Death]]-E9</f>
        <v>1</v>
      </c>
      <c r="G10">
        <f>テーブル1[[#This Row],[Death]]-テーブル1[[#This Row],[Indirect]]</f>
        <v>10</v>
      </c>
      <c r="H10">
        <v>0</v>
      </c>
      <c r="I10">
        <f>テーブル1[[#This Row],[Missing]]-H9</f>
        <v>0</v>
      </c>
      <c r="J10">
        <f>テーブル1[[#This Row],[Death]]+テーブル1[[#This Row],[Missing]]</f>
        <v>10</v>
      </c>
      <c r="K10">
        <v>12</v>
      </c>
      <c r="L10">
        <f>テーブル1[[#This Row],[Total Injury]]-K9</f>
        <v>0</v>
      </c>
      <c r="M10">
        <v>2</v>
      </c>
      <c r="N10">
        <v>3</v>
      </c>
      <c r="O10">
        <v>0</v>
      </c>
      <c r="Q10">
        <v>7</v>
      </c>
      <c r="R10">
        <v>2</v>
      </c>
    </row>
    <row r="11" spans="1:22" x14ac:dyDescent="0.45">
      <c r="A11">
        <v>11</v>
      </c>
      <c r="B11" s="1">
        <v>40613.833333333336</v>
      </c>
      <c r="C11" s="2">
        <f>テーブル1[[#This Row],[DateTime]]-$V$3+1</f>
        <v>1.2180555555605679</v>
      </c>
      <c r="D11" s="6">
        <f>テーブル1[[#This Row],[DateTime]]-$V$3</f>
        <v>0.21805555556056788</v>
      </c>
      <c r="E11">
        <v>20</v>
      </c>
      <c r="F11">
        <f>テーブル1[[#This Row],[Death]]-E10</f>
        <v>10</v>
      </c>
      <c r="G11">
        <f>テーブル1[[#This Row],[Death]]-テーブル1[[#This Row],[Indirect]]</f>
        <v>20</v>
      </c>
      <c r="H11">
        <v>0</v>
      </c>
      <c r="I11">
        <f>テーブル1[[#This Row],[Missing]]-H10</f>
        <v>0</v>
      </c>
      <c r="J11">
        <f>テーブル1[[#This Row],[Death]]+テーブル1[[#This Row],[Missing]]</f>
        <v>20</v>
      </c>
      <c r="K11">
        <v>13</v>
      </c>
      <c r="L11">
        <f>テーブル1[[#This Row],[Total Injury]]-K10</f>
        <v>1</v>
      </c>
      <c r="M11">
        <v>2</v>
      </c>
      <c r="N11">
        <v>4</v>
      </c>
      <c r="O11">
        <v>0</v>
      </c>
      <c r="Q11">
        <v>7</v>
      </c>
      <c r="R11">
        <v>2</v>
      </c>
    </row>
    <row r="12" spans="1:22" x14ac:dyDescent="0.45">
      <c r="A12">
        <v>12</v>
      </c>
      <c r="B12" s="1">
        <v>40613.875</v>
      </c>
      <c r="C12" s="2">
        <f>テーブル1[[#This Row],[DateTime]]-$V$3+1</f>
        <v>1.2597222222248092</v>
      </c>
      <c r="D12" s="6">
        <f>テーブル1[[#This Row],[DateTime]]-$V$3</f>
        <v>0.25972222222480923</v>
      </c>
      <c r="E12">
        <v>22</v>
      </c>
      <c r="F12">
        <f>テーブル1[[#This Row],[Death]]-E11</f>
        <v>2</v>
      </c>
      <c r="G12">
        <f>テーブル1[[#This Row],[Death]]-テーブル1[[#This Row],[Indirect]]</f>
        <v>22</v>
      </c>
      <c r="H12">
        <v>0</v>
      </c>
      <c r="I12">
        <f>テーブル1[[#This Row],[Missing]]-H11</f>
        <v>0</v>
      </c>
      <c r="J12">
        <f>テーブル1[[#This Row],[Death]]+テーブル1[[#This Row],[Missing]]</f>
        <v>22</v>
      </c>
      <c r="K12">
        <v>43</v>
      </c>
      <c r="L12">
        <f>テーブル1[[#This Row],[Total Injury]]-K11</f>
        <v>30</v>
      </c>
      <c r="M12">
        <v>6</v>
      </c>
      <c r="N12">
        <v>31</v>
      </c>
      <c r="O12">
        <v>0</v>
      </c>
      <c r="Q12">
        <v>7</v>
      </c>
      <c r="R12">
        <v>2</v>
      </c>
      <c r="T12" t="s">
        <v>8</v>
      </c>
    </row>
    <row r="13" spans="1:22" x14ac:dyDescent="0.45">
      <c r="A13">
        <v>13</v>
      </c>
      <c r="B13" s="1">
        <v>40613.916666666664</v>
      </c>
      <c r="C13" s="2">
        <f>テーブル1[[#This Row],[DateTime]]-$V$3+1</f>
        <v>1.3013888888890506</v>
      </c>
      <c r="D13" s="6">
        <f>テーブル1[[#This Row],[DateTime]]-$V$3</f>
        <v>0.30138888888905058</v>
      </c>
      <c r="E13">
        <v>22</v>
      </c>
      <c r="F13">
        <f>テーブル1[[#This Row],[Death]]-E12</f>
        <v>0</v>
      </c>
      <c r="G13">
        <f>テーブル1[[#This Row],[Death]]-テーブル1[[#This Row],[Indirect]]</f>
        <v>22</v>
      </c>
      <c r="H13">
        <v>2</v>
      </c>
      <c r="I13">
        <f>テーブル1[[#This Row],[Missing]]-H12</f>
        <v>2</v>
      </c>
      <c r="J13">
        <f>テーブル1[[#This Row],[Death]]+テーブル1[[#This Row],[Missing]]</f>
        <v>24</v>
      </c>
      <c r="K13">
        <v>43</v>
      </c>
      <c r="L13">
        <f>テーブル1[[#This Row],[Total Injury]]-K12</f>
        <v>0</v>
      </c>
      <c r="M13">
        <v>6</v>
      </c>
      <c r="N13">
        <v>38</v>
      </c>
      <c r="O13">
        <v>0</v>
      </c>
      <c r="Q13">
        <v>1</v>
      </c>
      <c r="R13">
        <v>2</v>
      </c>
      <c r="T13" t="s">
        <v>8</v>
      </c>
    </row>
    <row r="14" spans="1:22" x14ac:dyDescent="0.45">
      <c r="A14">
        <v>14</v>
      </c>
      <c r="B14" s="1">
        <v>40613.979166666664</v>
      </c>
      <c r="C14" s="2">
        <f>テーブル1[[#This Row],[DateTime]]-$V$3+1</f>
        <v>1.3638888888890506</v>
      </c>
      <c r="D14" s="6">
        <f>テーブル1[[#This Row],[DateTime]]-$V$3</f>
        <v>0.36388888888905058</v>
      </c>
      <c r="E14">
        <v>25</v>
      </c>
      <c r="F14">
        <f>テーブル1[[#This Row],[Death]]-E13</f>
        <v>3</v>
      </c>
      <c r="G14">
        <f>テーブル1[[#This Row],[Death]]-テーブル1[[#This Row],[Indirect]]</f>
        <v>25</v>
      </c>
      <c r="H14">
        <v>143</v>
      </c>
      <c r="I14">
        <f>テーブル1[[#This Row],[Missing]]-H13</f>
        <v>141</v>
      </c>
      <c r="J14">
        <f>テーブル1[[#This Row],[Death]]+テーブル1[[#This Row],[Missing]]</f>
        <v>168</v>
      </c>
      <c r="K14">
        <v>117</v>
      </c>
      <c r="L14">
        <f>テーブル1[[#This Row],[Total Injury]]-K13</f>
        <v>74</v>
      </c>
      <c r="M14">
        <v>17</v>
      </c>
      <c r="N14">
        <v>104</v>
      </c>
      <c r="O14">
        <v>0</v>
      </c>
      <c r="R14">
        <v>2</v>
      </c>
      <c r="T14" t="s">
        <v>8</v>
      </c>
    </row>
    <row r="15" spans="1:22" x14ac:dyDescent="0.45">
      <c r="A15">
        <v>15</v>
      </c>
      <c r="B15" s="1">
        <v>40614.041666666664</v>
      </c>
      <c r="C15" s="2">
        <f>テーブル1[[#This Row],[DateTime]]-$V$3+1</f>
        <v>1.4263888888890506</v>
      </c>
      <c r="D15" s="6">
        <f>テーブル1[[#This Row],[DateTime]]-$V$3</f>
        <v>0.42638888888905058</v>
      </c>
      <c r="E15">
        <v>39</v>
      </c>
      <c r="F15">
        <f>テーブル1[[#This Row],[Death]]-E14</f>
        <v>14</v>
      </c>
      <c r="G15">
        <f>テーブル1[[#This Row],[Death]]-テーブル1[[#This Row],[Indirect]]</f>
        <v>39</v>
      </c>
      <c r="H15">
        <v>149</v>
      </c>
      <c r="I15">
        <f>テーブル1[[#This Row],[Missing]]-H14</f>
        <v>6</v>
      </c>
      <c r="J15">
        <f>テーブル1[[#This Row],[Death]]+テーブル1[[#This Row],[Missing]]</f>
        <v>188</v>
      </c>
      <c r="K15">
        <v>243</v>
      </c>
      <c r="L15">
        <f>テーブル1[[#This Row],[Total Injury]]-K14</f>
        <v>126</v>
      </c>
      <c r="M15"/>
      <c r="O15">
        <v>0</v>
      </c>
    </row>
    <row r="16" spans="1:22" x14ac:dyDescent="0.45">
      <c r="A16">
        <v>16</v>
      </c>
      <c r="B16" s="1">
        <v>40614.208333333336</v>
      </c>
      <c r="C16" s="2">
        <f>テーブル1[[#This Row],[DateTime]]-$V$3+1</f>
        <v>1.5930555555605679</v>
      </c>
      <c r="D16" s="6">
        <f>テーブル1[[#This Row],[DateTime]]-$V$3</f>
        <v>0.59305555556056788</v>
      </c>
      <c r="E16">
        <v>91</v>
      </c>
      <c r="F16">
        <f>テーブル1[[#This Row],[Death]]-E15</f>
        <v>52</v>
      </c>
      <c r="G16">
        <f>テーブル1[[#This Row],[Death]]-テーブル1[[#This Row],[Indirect]]</f>
        <v>91</v>
      </c>
      <c r="H16">
        <v>205</v>
      </c>
      <c r="I16">
        <f>テーブル1[[#This Row],[Missing]]-H15</f>
        <v>56</v>
      </c>
      <c r="J16">
        <f>テーブル1[[#This Row],[Death]]+テーブル1[[#This Row],[Missing]]</f>
        <v>296</v>
      </c>
      <c r="K16">
        <v>755</v>
      </c>
      <c r="L16">
        <f>テーブル1[[#This Row],[Total Injury]]-K15</f>
        <v>512</v>
      </c>
      <c r="M16">
        <v>118</v>
      </c>
      <c r="N16">
        <v>414</v>
      </c>
      <c r="O16">
        <v>0</v>
      </c>
    </row>
    <row r="17" spans="1:18" x14ac:dyDescent="0.45">
      <c r="A17">
        <v>17</v>
      </c>
      <c r="B17" s="1">
        <v>40614.263888888891</v>
      </c>
      <c r="C17" s="2">
        <f>テーブル1[[#This Row],[DateTime]]-$V$3+1</f>
        <v>1.648611111115315</v>
      </c>
      <c r="D17" s="6">
        <f>テーブル1[[#This Row],[DateTime]]-$V$3</f>
        <v>0.648611111115315</v>
      </c>
      <c r="E17">
        <v>154</v>
      </c>
      <c r="F17">
        <f>テーブル1[[#This Row],[Death]]-E16</f>
        <v>63</v>
      </c>
      <c r="G17">
        <f>テーブル1[[#This Row],[Death]]-テーブル1[[#This Row],[Indirect]]</f>
        <v>154</v>
      </c>
      <c r="H17">
        <v>242</v>
      </c>
      <c r="I17">
        <f>テーブル1[[#This Row],[Missing]]-H16</f>
        <v>37</v>
      </c>
      <c r="J17">
        <f>テーブル1[[#This Row],[Death]]+テーブル1[[#This Row],[Missing]]</f>
        <v>396</v>
      </c>
      <c r="K17">
        <v>874</v>
      </c>
      <c r="L17">
        <f>テーブル1[[#This Row],[Total Injury]]-K16</f>
        <v>119</v>
      </c>
      <c r="M17">
        <v>125</v>
      </c>
      <c r="N17">
        <v>521</v>
      </c>
      <c r="O17">
        <v>0</v>
      </c>
    </row>
    <row r="18" spans="1:18" x14ac:dyDescent="0.45">
      <c r="A18">
        <v>18</v>
      </c>
      <c r="B18" s="1">
        <v>40614.291666666664</v>
      </c>
      <c r="C18" s="2">
        <f>テーブル1[[#This Row],[DateTime]]-$V$3+1</f>
        <v>1.6763888888890506</v>
      </c>
      <c r="D18" s="6">
        <f>テーブル1[[#This Row],[DateTime]]-$V$3</f>
        <v>0.67638888888905058</v>
      </c>
      <c r="E18">
        <v>164</v>
      </c>
      <c r="F18">
        <f>テーブル1[[#This Row],[Death]]-E17</f>
        <v>10</v>
      </c>
      <c r="G18">
        <f>テーブル1[[#This Row],[Death]]-テーブル1[[#This Row],[Indirect]]</f>
        <v>164</v>
      </c>
      <c r="H18">
        <v>258</v>
      </c>
      <c r="I18">
        <f>テーブル1[[#This Row],[Missing]]-H17</f>
        <v>16</v>
      </c>
      <c r="J18">
        <f>テーブル1[[#This Row],[Death]]+テーブル1[[#This Row],[Missing]]</f>
        <v>422</v>
      </c>
      <c r="K18">
        <v>1027</v>
      </c>
      <c r="L18">
        <f>テーブル1[[#This Row],[Total Injury]]-K17</f>
        <v>153</v>
      </c>
      <c r="M18">
        <v>126</v>
      </c>
      <c r="N18">
        <v>535</v>
      </c>
      <c r="O18">
        <v>0</v>
      </c>
    </row>
    <row r="19" spans="1:18" x14ac:dyDescent="0.45">
      <c r="A19">
        <v>19</v>
      </c>
      <c r="B19" s="1">
        <v>40614.354166666664</v>
      </c>
      <c r="C19" s="2">
        <f>テーブル1[[#This Row],[DateTime]]-$V$3+1</f>
        <v>1.7388888888890506</v>
      </c>
      <c r="D19" s="6">
        <f>テーブル1[[#This Row],[DateTime]]-$V$3</f>
        <v>0.73888888888905058</v>
      </c>
      <c r="E19">
        <v>164</v>
      </c>
      <c r="F19">
        <f>テーブル1[[#This Row],[Death]]-E18</f>
        <v>0</v>
      </c>
      <c r="G19">
        <f>テーブル1[[#This Row],[Death]]-テーブル1[[#This Row],[Indirect]]</f>
        <v>164</v>
      </c>
      <c r="H19">
        <v>258</v>
      </c>
      <c r="I19">
        <f>テーブル1[[#This Row],[Missing]]-H18</f>
        <v>0</v>
      </c>
      <c r="J19">
        <f>テーブル1[[#This Row],[Death]]+テーブル1[[#This Row],[Missing]]</f>
        <v>422</v>
      </c>
      <c r="K19">
        <v>1087</v>
      </c>
      <c r="L19">
        <f>テーブル1[[#This Row],[Total Injury]]-K18</f>
        <v>60</v>
      </c>
      <c r="M19">
        <v>132</v>
      </c>
      <c r="N19">
        <v>581</v>
      </c>
      <c r="O19">
        <v>0</v>
      </c>
    </row>
    <row r="20" spans="1:18" x14ac:dyDescent="0.45">
      <c r="A20">
        <v>20</v>
      </c>
      <c r="B20" s="1">
        <v>40614.427083333336</v>
      </c>
      <c r="C20" s="2">
        <f>テーブル1[[#This Row],[DateTime]]-$V$3+1</f>
        <v>1.8118055555605679</v>
      </c>
      <c r="D20" s="6">
        <f>テーブル1[[#This Row],[DateTime]]-$V$3</f>
        <v>0.81180555556056788</v>
      </c>
      <c r="E20">
        <v>165</v>
      </c>
      <c r="F20">
        <f>テーブル1[[#This Row],[Death]]-E19</f>
        <v>1</v>
      </c>
      <c r="G20">
        <f>テーブル1[[#This Row],[Death]]-テーブル1[[#This Row],[Indirect]]</f>
        <v>165</v>
      </c>
      <c r="H20">
        <v>255</v>
      </c>
      <c r="I20">
        <f>テーブル1[[#This Row],[Missing]]-H19</f>
        <v>-3</v>
      </c>
      <c r="J20" s="4">
        <f>テーブル1[[#This Row],[Death]]+テーブル1[[#This Row],[Missing]]</f>
        <v>420</v>
      </c>
      <c r="K20">
        <v>1208</v>
      </c>
      <c r="L20">
        <f>テーブル1[[#This Row],[Total Injury]]-K19</f>
        <v>121</v>
      </c>
      <c r="M20">
        <v>137</v>
      </c>
      <c r="N20">
        <v>694</v>
      </c>
      <c r="O20">
        <v>0</v>
      </c>
    </row>
    <row r="21" spans="1:18" x14ac:dyDescent="0.45">
      <c r="A21">
        <v>21</v>
      </c>
      <c r="B21" s="1">
        <v>40614.5</v>
      </c>
      <c r="C21" s="2">
        <f>テーブル1[[#This Row],[DateTime]]-$V$3+1</f>
        <v>1.8847222222248092</v>
      </c>
      <c r="D21" s="6">
        <f>テーブル1[[#This Row],[DateTime]]-$V$3</f>
        <v>0.88472222222480923</v>
      </c>
      <c r="E21">
        <v>164</v>
      </c>
      <c r="F21">
        <f>テーブル1[[#This Row],[Death]]-E20</f>
        <v>-1</v>
      </c>
      <c r="G21">
        <f>テーブル1[[#This Row],[Death]]-テーブル1[[#This Row],[Indirect]]</f>
        <v>164</v>
      </c>
      <c r="H21">
        <v>257</v>
      </c>
      <c r="I21">
        <f>テーブル1[[#This Row],[Missing]]-H20</f>
        <v>2</v>
      </c>
      <c r="J21">
        <f>テーブル1[[#This Row],[Death]]+テーブル1[[#This Row],[Missing]]</f>
        <v>421</v>
      </c>
      <c r="K21">
        <v>1416</v>
      </c>
      <c r="L21">
        <f>テーブル1[[#This Row],[Total Injury]]-K20</f>
        <v>208</v>
      </c>
      <c r="M21">
        <v>137</v>
      </c>
      <c r="N21">
        <v>699</v>
      </c>
      <c r="O21">
        <v>0</v>
      </c>
    </row>
    <row r="22" spans="1:18" x14ac:dyDescent="0.45">
      <c r="A22">
        <v>22</v>
      </c>
      <c r="B22" s="1">
        <v>40614.583333333336</v>
      </c>
      <c r="C22" s="2">
        <f>テーブル1[[#This Row],[DateTime]]-$V$3+1</f>
        <v>1.9680555555605679</v>
      </c>
      <c r="D22" s="6">
        <f>テーブル1[[#This Row],[DateTime]]-$V$3</f>
        <v>0.96805555556056788</v>
      </c>
      <c r="E22">
        <v>166</v>
      </c>
      <c r="F22">
        <f>テーブル1[[#This Row],[Death]]-E21</f>
        <v>2</v>
      </c>
      <c r="G22">
        <f>テーブル1[[#This Row],[Death]]-テーブル1[[#This Row],[Indirect]]</f>
        <v>166</v>
      </c>
      <c r="H22">
        <v>257</v>
      </c>
      <c r="I22">
        <f>テーブル1[[#This Row],[Missing]]-H21</f>
        <v>0</v>
      </c>
      <c r="J22">
        <f>テーブル1[[#This Row],[Death]]+テーブル1[[#This Row],[Missing]]</f>
        <v>423</v>
      </c>
      <c r="K22">
        <v>1433</v>
      </c>
      <c r="L22">
        <f>テーブル1[[#This Row],[Total Injury]]-K21</f>
        <v>17</v>
      </c>
      <c r="M22">
        <v>137</v>
      </c>
      <c r="N22">
        <v>717</v>
      </c>
      <c r="O22">
        <v>0</v>
      </c>
    </row>
    <row r="23" spans="1:18" x14ac:dyDescent="0.45">
      <c r="A23">
        <v>23</v>
      </c>
      <c r="B23" s="1">
        <v>40614.666666666664</v>
      </c>
      <c r="C23" s="2">
        <f>テーブル1[[#This Row],[DateTime]]-$V$3+1</f>
        <v>2.0513888888890506</v>
      </c>
      <c r="D23" s="6">
        <f>テーブル1[[#This Row],[DateTime]]-$V$3</f>
        <v>1.0513888888890506</v>
      </c>
      <c r="E23">
        <v>180</v>
      </c>
      <c r="F23">
        <f>テーブル1[[#This Row],[Death]]-E22</f>
        <v>14</v>
      </c>
      <c r="G23">
        <f>テーブル1[[#This Row],[Death]]-テーブル1[[#This Row],[Indirect]]</f>
        <v>180</v>
      </c>
      <c r="H23">
        <v>318</v>
      </c>
      <c r="I23">
        <f>テーブル1[[#This Row],[Missing]]-H22</f>
        <v>61</v>
      </c>
      <c r="J23">
        <f>テーブル1[[#This Row],[Death]]+テーブル1[[#This Row],[Missing]]</f>
        <v>498</v>
      </c>
      <c r="K23">
        <v>1604</v>
      </c>
      <c r="L23">
        <f>テーブル1[[#This Row],[Total Injury]]-K22</f>
        <v>171</v>
      </c>
      <c r="M23"/>
      <c r="O23">
        <v>0</v>
      </c>
      <c r="R23">
        <f>27020/18549*100</f>
        <v>145.66823009326649</v>
      </c>
    </row>
    <row r="24" spans="1:18" x14ac:dyDescent="0.45">
      <c r="A24">
        <v>24</v>
      </c>
      <c r="B24" s="1">
        <v>40614.833333333336</v>
      </c>
      <c r="C24" s="2">
        <f>テーブル1[[#This Row],[DateTime]]-$V$3+1</f>
        <v>2.2180555555605679</v>
      </c>
      <c r="D24" s="6">
        <f>テーブル1[[#This Row],[DateTime]]-$V$3</f>
        <v>1.2180555555605679</v>
      </c>
      <c r="E24">
        <v>286</v>
      </c>
      <c r="F24">
        <f>テーブル1[[#This Row],[Death]]-E23</f>
        <v>106</v>
      </c>
      <c r="G24">
        <f>テーブル1[[#This Row],[Death]]-テーブル1[[#This Row],[Indirect]]</f>
        <v>286</v>
      </c>
      <c r="H24">
        <v>441</v>
      </c>
      <c r="I24">
        <f>テーブル1[[#This Row],[Missing]]-H23</f>
        <v>123</v>
      </c>
      <c r="J24">
        <f>テーブル1[[#This Row],[Death]]+テーブル1[[#This Row],[Missing]]</f>
        <v>727</v>
      </c>
      <c r="K24">
        <v>1837</v>
      </c>
      <c r="L24">
        <f>テーブル1[[#This Row],[Total Injury]]-K23</f>
        <v>233</v>
      </c>
      <c r="M24">
        <v>215</v>
      </c>
      <c r="N24">
        <v>1068</v>
      </c>
      <c r="O24">
        <v>0</v>
      </c>
    </row>
    <row r="25" spans="1:18" x14ac:dyDescent="0.45">
      <c r="A25">
        <v>25</v>
      </c>
      <c r="B25" s="1">
        <v>40614.958333333336</v>
      </c>
      <c r="C25" s="2">
        <f>テーブル1[[#This Row],[DateTime]]-$V$3+1</f>
        <v>2.3430555555605679</v>
      </c>
      <c r="D25" s="6">
        <f>テーブル1[[#This Row],[DateTime]]-$V$3</f>
        <v>1.3430555555605679</v>
      </c>
      <c r="E25">
        <v>389</v>
      </c>
      <c r="F25">
        <f>テーブル1[[#This Row],[Death]]-E24</f>
        <v>103</v>
      </c>
      <c r="G25">
        <f>テーブル1[[#This Row],[Death]]-テーブル1[[#This Row],[Indirect]]</f>
        <v>389</v>
      </c>
      <c r="H25">
        <v>627</v>
      </c>
      <c r="I25">
        <f>テーブル1[[#This Row],[Missing]]-H24</f>
        <v>186</v>
      </c>
      <c r="J25">
        <f>テーブル1[[#This Row],[Death]]+テーブル1[[#This Row],[Missing]]</f>
        <v>1016</v>
      </c>
      <c r="K25">
        <v>1928</v>
      </c>
      <c r="L25">
        <f>テーブル1[[#This Row],[Total Injury]]-K24</f>
        <v>91</v>
      </c>
      <c r="M25">
        <v>234</v>
      </c>
      <c r="N25">
        <v>1040</v>
      </c>
      <c r="O25">
        <v>0</v>
      </c>
    </row>
    <row r="26" spans="1:18" x14ac:dyDescent="0.45">
      <c r="A26">
        <v>26</v>
      </c>
      <c r="B26" s="1">
        <v>40615.291666666664</v>
      </c>
      <c r="C26" s="2">
        <f>テーブル1[[#This Row],[DateTime]]-$V$3+1</f>
        <v>2.6763888888890506</v>
      </c>
      <c r="D26" s="6">
        <f>テーブル1[[#This Row],[DateTime]]-$V$3</f>
        <v>1.6763888888890506</v>
      </c>
      <c r="E26">
        <v>391</v>
      </c>
      <c r="F26">
        <f>テーブル1[[#This Row],[Death]]-E25</f>
        <v>2</v>
      </c>
      <c r="G26">
        <f>テーブル1[[#This Row],[Death]]-テーブル1[[#This Row],[Indirect]]</f>
        <v>391</v>
      </c>
      <c r="H26">
        <v>627</v>
      </c>
      <c r="I26">
        <f>テーブル1[[#This Row],[Missing]]-H25</f>
        <v>0</v>
      </c>
      <c r="J26">
        <f>テーブル1[[#This Row],[Death]]+テーブル1[[#This Row],[Missing]]</f>
        <v>1018</v>
      </c>
      <c r="K26">
        <v>1929</v>
      </c>
      <c r="L26">
        <f>テーブル1[[#This Row],[Total Injury]]-K25</f>
        <v>1</v>
      </c>
      <c r="M26">
        <v>235</v>
      </c>
      <c r="N26">
        <v>1040</v>
      </c>
      <c r="O26">
        <v>0</v>
      </c>
    </row>
    <row r="27" spans="1:18" x14ac:dyDescent="0.45">
      <c r="A27">
        <v>27</v>
      </c>
      <c r="B27" s="1">
        <v>40615.416666666664</v>
      </c>
      <c r="C27" s="2">
        <f>テーブル1[[#This Row],[DateTime]]-$V$3+1</f>
        <v>2.8013888888890506</v>
      </c>
      <c r="D27" s="6">
        <f>テーブル1[[#This Row],[DateTime]]-$V$3</f>
        <v>1.8013888888890506</v>
      </c>
      <c r="E27">
        <v>393</v>
      </c>
      <c r="F27">
        <f>テーブル1[[#This Row],[Death]]-E26</f>
        <v>2</v>
      </c>
      <c r="G27">
        <f>テーブル1[[#This Row],[Death]]-テーブル1[[#This Row],[Indirect]]</f>
        <v>393</v>
      </c>
      <c r="H27">
        <v>1535</v>
      </c>
      <c r="I27">
        <f>テーブル1[[#This Row],[Missing]]-H26</f>
        <v>908</v>
      </c>
      <c r="J27">
        <f>テーブル1[[#This Row],[Death]]+テーブル1[[#This Row],[Missing]]</f>
        <v>1928</v>
      </c>
      <c r="K27">
        <v>1920</v>
      </c>
      <c r="L27">
        <f>テーブル1[[#This Row],[Total Injury]]-K26</f>
        <v>-9</v>
      </c>
      <c r="M27">
        <v>244</v>
      </c>
      <c r="N27">
        <v>1051</v>
      </c>
      <c r="O27">
        <v>0</v>
      </c>
    </row>
    <row r="28" spans="1:18" x14ac:dyDescent="0.45">
      <c r="A28">
        <v>28</v>
      </c>
      <c r="B28" s="1">
        <v>40615.541666666664</v>
      </c>
      <c r="C28" s="2">
        <f>テーブル1[[#This Row],[DateTime]]-$V$3+1</f>
        <v>2.9263888888890506</v>
      </c>
      <c r="D28" s="6">
        <f>テーブル1[[#This Row],[DateTime]]-$V$3</f>
        <v>1.9263888888890506</v>
      </c>
      <c r="E28">
        <v>535</v>
      </c>
      <c r="F28">
        <f>テーブル1[[#This Row],[Death]]-E27</f>
        <v>142</v>
      </c>
      <c r="G28">
        <f>テーブル1[[#This Row],[Death]]-テーブル1[[#This Row],[Indirect]]</f>
        <v>535</v>
      </c>
      <c r="H28">
        <v>1436</v>
      </c>
      <c r="I28">
        <f>テーブル1[[#This Row],[Missing]]-H27</f>
        <v>-99</v>
      </c>
      <c r="J28">
        <f>テーブル1[[#This Row],[Death]]+テーブル1[[#This Row],[Missing]]</f>
        <v>1971</v>
      </c>
      <c r="K28">
        <v>1460</v>
      </c>
      <c r="L28">
        <f>テーブル1[[#This Row],[Total Injury]]-K27</f>
        <v>-460</v>
      </c>
      <c r="M28">
        <v>247</v>
      </c>
      <c r="N28">
        <v>1063</v>
      </c>
      <c r="O28">
        <v>0</v>
      </c>
    </row>
    <row r="29" spans="1:18" x14ac:dyDescent="0.45">
      <c r="A29">
        <v>29</v>
      </c>
      <c r="B29" s="1">
        <v>40615.666666666664</v>
      </c>
      <c r="C29" s="2">
        <f>テーブル1[[#This Row],[DateTime]]-$V$3+1</f>
        <v>3.0513888888890506</v>
      </c>
      <c r="D29" s="6">
        <f>テーブル1[[#This Row],[DateTime]]-$V$3</f>
        <v>2.0513888888890506</v>
      </c>
      <c r="E29">
        <v>546</v>
      </c>
      <c r="F29">
        <f>テーブル1[[#This Row],[Death]]-E28</f>
        <v>11</v>
      </c>
      <c r="G29">
        <f>テーブル1[[#This Row],[Death]]-テーブル1[[#This Row],[Indirect]]</f>
        <v>546</v>
      </c>
      <c r="H29">
        <v>1456</v>
      </c>
      <c r="I29">
        <f>テーブル1[[#This Row],[Missing]]-H28</f>
        <v>20</v>
      </c>
      <c r="J29">
        <f>テーブル1[[#This Row],[Death]]+テーブル1[[#This Row],[Missing]]</f>
        <v>2002</v>
      </c>
      <c r="K29">
        <v>1453</v>
      </c>
      <c r="L29">
        <f>テーブル1[[#This Row],[Total Injury]]-K28</f>
        <v>-7</v>
      </c>
      <c r="M29">
        <v>245</v>
      </c>
      <c r="N29">
        <v>1085</v>
      </c>
      <c r="O29">
        <v>0</v>
      </c>
    </row>
    <row r="30" spans="1:18" x14ac:dyDescent="0.45">
      <c r="A30">
        <v>30</v>
      </c>
      <c r="B30" s="1">
        <v>40615.979166666664</v>
      </c>
      <c r="C30" s="2">
        <f>テーブル1[[#This Row],[DateTime]]-$V$3+1</f>
        <v>3.3638888888890506</v>
      </c>
      <c r="D30" s="6">
        <f>テーブル1[[#This Row],[DateTime]]-$V$3</f>
        <v>2.3638888888890506</v>
      </c>
      <c r="E30">
        <v>826</v>
      </c>
      <c r="F30">
        <f>テーブル1[[#This Row],[Death]]-E29</f>
        <v>280</v>
      </c>
      <c r="G30">
        <f>テーブル1[[#This Row],[Death]]-テーブル1[[#This Row],[Indirect]]</f>
        <v>826</v>
      </c>
      <c r="H30">
        <v>1834</v>
      </c>
      <c r="I30">
        <f>テーブル1[[#This Row],[Missing]]-H29</f>
        <v>378</v>
      </c>
      <c r="J30">
        <f>テーブル1[[#This Row],[Death]]+テーブル1[[#This Row],[Missing]]</f>
        <v>2660</v>
      </c>
      <c r="K30">
        <v>2002</v>
      </c>
      <c r="L30">
        <f>テーブル1[[#This Row],[Total Injury]]-K29</f>
        <v>549</v>
      </c>
      <c r="M30">
        <v>292</v>
      </c>
      <c r="N30">
        <v>1163</v>
      </c>
      <c r="O30">
        <v>0</v>
      </c>
    </row>
    <row r="31" spans="1:18" x14ac:dyDescent="0.45">
      <c r="A31">
        <v>31</v>
      </c>
      <c r="B31" s="1">
        <v>40616.270833333336</v>
      </c>
      <c r="C31" s="2">
        <f>テーブル1[[#This Row],[DateTime]]-$V$3+1</f>
        <v>3.6555555555605679</v>
      </c>
      <c r="D31" s="6">
        <f>テーブル1[[#This Row],[DateTime]]-$V$3</f>
        <v>2.6555555555605679</v>
      </c>
      <c r="E31">
        <v>865</v>
      </c>
      <c r="F31">
        <f>テーブル1[[#This Row],[Death]]-E30</f>
        <v>39</v>
      </c>
      <c r="G31">
        <f>テーブル1[[#This Row],[Death]]-テーブル1[[#This Row],[Indirect]]</f>
        <v>865</v>
      </c>
      <c r="H31">
        <v>1847</v>
      </c>
      <c r="I31">
        <f>テーブル1[[#This Row],[Missing]]-H30</f>
        <v>13</v>
      </c>
      <c r="J31">
        <f>テーブル1[[#This Row],[Death]]+テーブル1[[#This Row],[Missing]]</f>
        <v>2712</v>
      </c>
      <c r="K31">
        <v>2005</v>
      </c>
      <c r="L31">
        <f>テーブル1[[#This Row],[Total Injury]]-K30</f>
        <v>3</v>
      </c>
      <c r="M31">
        <v>308</v>
      </c>
      <c r="N31">
        <v>1171</v>
      </c>
      <c r="O31">
        <v>0</v>
      </c>
    </row>
    <row r="32" spans="1:18" x14ac:dyDescent="0.45">
      <c r="A32">
        <v>32</v>
      </c>
      <c r="B32" s="1">
        <v>40616.354166666664</v>
      </c>
      <c r="C32" s="2">
        <f>テーブル1[[#This Row],[DateTime]]-$V$3+1</f>
        <v>3.7388888888890506</v>
      </c>
      <c r="D32" s="6">
        <f>テーブル1[[#This Row],[DateTime]]-$V$3</f>
        <v>2.7388888888890506</v>
      </c>
      <c r="E32">
        <v>866</v>
      </c>
      <c r="F32">
        <f>テーブル1[[#This Row],[Death]]-E31</f>
        <v>1</v>
      </c>
      <c r="G32">
        <f>テーブル1[[#This Row],[Death]]-テーブル1[[#This Row],[Indirect]]</f>
        <v>866</v>
      </c>
      <c r="H32">
        <v>1895</v>
      </c>
      <c r="I32">
        <f>テーブル1[[#This Row],[Missing]]-H31</f>
        <v>48</v>
      </c>
      <c r="J32">
        <f>テーブル1[[#This Row],[Death]]+テーブル1[[#This Row],[Missing]]</f>
        <v>2761</v>
      </c>
      <c r="K32">
        <v>2137</v>
      </c>
      <c r="L32">
        <f>テーブル1[[#This Row],[Total Injury]]-K31</f>
        <v>132</v>
      </c>
      <c r="M32">
        <v>325</v>
      </c>
      <c r="N32">
        <v>1181</v>
      </c>
      <c r="O32">
        <v>0</v>
      </c>
    </row>
    <row r="33" spans="1:20" x14ac:dyDescent="0.45">
      <c r="A33">
        <v>33</v>
      </c>
      <c r="B33" s="1">
        <v>40616.4375</v>
      </c>
      <c r="C33" s="2">
        <f>テーブル1[[#This Row],[DateTime]]-$V$3+1</f>
        <v>3.8222222222248092</v>
      </c>
      <c r="D33" s="6">
        <f>テーブル1[[#This Row],[DateTime]]-$V$3</f>
        <v>2.8222222222248092</v>
      </c>
      <c r="E33" s="4">
        <v>866</v>
      </c>
      <c r="F33">
        <f>テーブル1[[#This Row],[Death]]-E32</f>
        <v>0</v>
      </c>
      <c r="G33">
        <f>テーブル1[[#This Row],[Death]]-テーブル1[[#This Row],[Indirect]]</f>
        <v>866</v>
      </c>
      <c r="H33">
        <v>1895</v>
      </c>
      <c r="I33">
        <f>テーブル1[[#This Row],[Missing]]-H32</f>
        <v>0</v>
      </c>
      <c r="J33">
        <f>テーブル1[[#This Row],[Death]]+テーブル1[[#This Row],[Missing]]</f>
        <v>2761</v>
      </c>
      <c r="K33">
        <v>2151</v>
      </c>
      <c r="L33">
        <f>テーブル1[[#This Row],[Total Injury]]-K32</f>
        <v>14</v>
      </c>
      <c r="M33">
        <v>325</v>
      </c>
      <c r="N33">
        <v>1181</v>
      </c>
      <c r="O33">
        <v>0</v>
      </c>
    </row>
    <row r="34" spans="1:20" x14ac:dyDescent="0.45">
      <c r="A34">
        <v>34</v>
      </c>
      <c r="B34" s="1">
        <v>40616.479166666664</v>
      </c>
      <c r="C34" s="2">
        <f>テーブル1[[#This Row],[DateTime]]-$V$3+1</f>
        <v>3.8638888888890506</v>
      </c>
      <c r="D34" s="6">
        <f>テーブル1[[#This Row],[DateTime]]-$V$3</f>
        <v>2.8638888888890506</v>
      </c>
      <c r="E34">
        <v>877</v>
      </c>
      <c r="F34">
        <f>テーブル1[[#This Row],[Death]]-E33</f>
        <v>11</v>
      </c>
      <c r="G34">
        <f>テーブル1[[#This Row],[Death]]-テーブル1[[#This Row],[Indirect]]</f>
        <v>877</v>
      </c>
      <c r="H34">
        <v>1885</v>
      </c>
      <c r="I34">
        <f>テーブル1[[#This Row],[Missing]]-H33</f>
        <v>-10</v>
      </c>
      <c r="J34">
        <f>テーブル1[[#This Row],[Death]]+テーブル1[[#This Row],[Missing]]</f>
        <v>2762</v>
      </c>
      <c r="K34">
        <v>2150</v>
      </c>
      <c r="L34">
        <f>テーブル1[[#This Row],[Total Injury]]-K33</f>
        <v>-1</v>
      </c>
      <c r="M34">
        <v>325</v>
      </c>
      <c r="N34">
        <v>1180</v>
      </c>
      <c r="O34">
        <v>0</v>
      </c>
      <c r="T34" t="s">
        <v>11</v>
      </c>
    </row>
    <row r="35" spans="1:20" x14ac:dyDescent="0.45">
      <c r="A35">
        <v>35</v>
      </c>
      <c r="B35" s="1">
        <v>40616.5625</v>
      </c>
      <c r="C35" s="2">
        <f>テーブル1[[#This Row],[DateTime]]-$V$3+1</f>
        <v>3.9472222222248092</v>
      </c>
      <c r="D35" s="6">
        <f>テーブル1[[#This Row],[DateTime]]-$V$3</f>
        <v>2.9472222222248092</v>
      </c>
      <c r="E35">
        <v>1011</v>
      </c>
      <c r="F35">
        <f>テーブル1[[#This Row],[Death]]-E34</f>
        <v>134</v>
      </c>
      <c r="G35">
        <f>テーブル1[[#This Row],[Death]]-テーブル1[[#This Row],[Indirect]]</f>
        <v>1011</v>
      </c>
      <c r="H35">
        <v>2000</v>
      </c>
      <c r="I35">
        <f>テーブル1[[#This Row],[Missing]]-H34</f>
        <v>115</v>
      </c>
      <c r="J35">
        <f>テーブル1[[#This Row],[Death]]+テーブル1[[#This Row],[Missing]]</f>
        <v>3011</v>
      </c>
      <c r="K35">
        <v>2766</v>
      </c>
      <c r="L35">
        <f>テーブル1[[#This Row],[Total Injury]]-K34</f>
        <v>616</v>
      </c>
      <c r="M35">
        <v>324</v>
      </c>
      <c r="N35">
        <v>1198</v>
      </c>
      <c r="O35">
        <v>0</v>
      </c>
    </row>
    <row r="36" spans="1:20" x14ac:dyDescent="0.45">
      <c r="A36">
        <v>36</v>
      </c>
      <c r="B36" s="1">
        <v>40616.645833333336</v>
      </c>
      <c r="C36" s="2">
        <f>テーブル1[[#This Row],[DateTime]]-$V$3+1</f>
        <v>4.0305555555605679</v>
      </c>
      <c r="D36" s="6">
        <f>テーブル1[[#This Row],[DateTime]]-$V$3</f>
        <v>3.0305555555605679</v>
      </c>
      <c r="E36">
        <v>1012</v>
      </c>
      <c r="F36">
        <f>テーブル1[[#This Row],[Death]]-E35</f>
        <v>1</v>
      </c>
      <c r="G36">
        <f>テーブル1[[#This Row],[Death]]-テーブル1[[#This Row],[Indirect]]</f>
        <v>1012</v>
      </c>
      <c r="H36">
        <v>1950</v>
      </c>
      <c r="I36">
        <f>テーブル1[[#This Row],[Missing]]-H35</f>
        <v>-50</v>
      </c>
      <c r="J36">
        <f>テーブル1[[#This Row],[Death]]+テーブル1[[#This Row],[Missing]]</f>
        <v>2962</v>
      </c>
      <c r="K36">
        <v>2535</v>
      </c>
      <c r="L36">
        <f>テーブル1[[#This Row],[Total Injury]]-K35</f>
        <v>-231</v>
      </c>
      <c r="M36">
        <v>322</v>
      </c>
      <c r="N36">
        <v>1193</v>
      </c>
      <c r="O36">
        <v>0</v>
      </c>
    </row>
    <row r="37" spans="1:20" x14ac:dyDescent="0.45">
      <c r="A37">
        <v>37</v>
      </c>
      <c r="B37" s="1">
        <v>40616.729166666664</v>
      </c>
      <c r="C37" s="2">
        <f>テーブル1[[#This Row],[DateTime]]-$V$3+1</f>
        <v>4.1138888888890506</v>
      </c>
      <c r="D37" s="6">
        <f>テーブル1[[#This Row],[DateTime]]-$V$3</f>
        <v>3.1138888888890506</v>
      </c>
      <c r="E37">
        <v>1012</v>
      </c>
      <c r="F37">
        <f>テーブル1[[#This Row],[Death]]-E36</f>
        <v>0</v>
      </c>
      <c r="G37">
        <f>テーブル1[[#This Row],[Death]]-テーブル1[[#This Row],[Indirect]]</f>
        <v>1012</v>
      </c>
      <c r="H37">
        <v>1950</v>
      </c>
      <c r="I37">
        <f>テーブル1[[#This Row],[Missing]]-H36</f>
        <v>0</v>
      </c>
      <c r="J37">
        <f>テーブル1[[#This Row],[Death]]+テーブル1[[#This Row],[Missing]]</f>
        <v>2962</v>
      </c>
      <c r="K37">
        <v>2535</v>
      </c>
      <c r="L37">
        <f>テーブル1[[#This Row],[Total Injury]]-K36</f>
        <v>0</v>
      </c>
      <c r="M37">
        <v>322</v>
      </c>
      <c r="N37">
        <v>1193</v>
      </c>
      <c r="O37">
        <v>0</v>
      </c>
    </row>
    <row r="38" spans="1:20" x14ac:dyDescent="0.45">
      <c r="A38">
        <v>38</v>
      </c>
      <c r="B38" s="1">
        <v>40616.8125</v>
      </c>
      <c r="C38" s="2">
        <f>テーブル1[[#This Row],[DateTime]]-$V$3+1</f>
        <v>4.1972222222248092</v>
      </c>
      <c r="D38" s="6">
        <f>テーブル1[[#This Row],[DateTime]]-$V$3</f>
        <v>3.1972222222248092</v>
      </c>
      <c r="E38">
        <v>1012</v>
      </c>
      <c r="F38">
        <f>テーブル1[[#This Row],[Death]]-E37</f>
        <v>0</v>
      </c>
      <c r="G38">
        <f>テーブル1[[#This Row],[Death]]-テーブル1[[#This Row],[Indirect]]</f>
        <v>1012</v>
      </c>
      <c r="H38">
        <v>1950</v>
      </c>
      <c r="I38">
        <f>テーブル1[[#This Row],[Missing]]-H37</f>
        <v>0</v>
      </c>
      <c r="J38">
        <f>テーブル1[[#This Row],[Death]]+テーブル1[[#This Row],[Missing]]</f>
        <v>2962</v>
      </c>
      <c r="K38">
        <v>2542</v>
      </c>
      <c r="L38">
        <f>テーブル1[[#This Row],[Total Injury]]-K37</f>
        <v>7</v>
      </c>
      <c r="M38">
        <v>322</v>
      </c>
      <c r="N38">
        <v>1200</v>
      </c>
      <c r="O38">
        <v>0</v>
      </c>
    </row>
    <row r="39" spans="1:20" x14ac:dyDescent="0.45">
      <c r="A39">
        <v>39</v>
      </c>
      <c r="B39" s="1">
        <v>40616.958333333336</v>
      </c>
      <c r="C39" s="2">
        <f>テーブル1[[#This Row],[DateTime]]-$V$3+1</f>
        <v>4.3430555555605679</v>
      </c>
      <c r="D39" s="6">
        <f>テーブル1[[#This Row],[DateTime]]-$V$3</f>
        <v>3.3430555555605679</v>
      </c>
      <c r="E39">
        <v>1154</v>
      </c>
      <c r="F39">
        <f>テーブル1[[#This Row],[Death]]-E38</f>
        <v>142</v>
      </c>
      <c r="G39">
        <f>テーブル1[[#This Row],[Death]]-テーブル1[[#This Row],[Indirect]]</f>
        <v>1154</v>
      </c>
      <c r="H39">
        <v>1956</v>
      </c>
      <c r="I39">
        <f>テーブル1[[#This Row],[Missing]]-H38</f>
        <v>6</v>
      </c>
      <c r="J39">
        <f>テーブル1[[#This Row],[Death]]+テーブル1[[#This Row],[Missing]]</f>
        <v>3110</v>
      </c>
      <c r="K39">
        <v>2650</v>
      </c>
      <c r="L39">
        <f>テーブル1[[#This Row],[Total Injury]]-K38</f>
        <v>108</v>
      </c>
      <c r="M39">
        <v>230</v>
      </c>
      <c r="N39">
        <v>1403</v>
      </c>
      <c r="O39">
        <v>0</v>
      </c>
    </row>
    <row r="40" spans="1:20" x14ac:dyDescent="0.45">
      <c r="A40">
        <v>40</v>
      </c>
      <c r="B40" s="1">
        <v>40617.270833333336</v>
      </c>
      <c r="C40" s="2">
        <f>テーブル1[[#This Row],[DateTime]]-$V$3+1</f>
        <v>4.6555555555605679</v>
      </c>
      <c r="D40" s="6">
        <f>テーブル1[[#This Row],[DateTime]]-$V$3</f>
        <v>3.6555555555605679</v>
      </c>
      <c r="E40">
        <v>1154</v>
      </c>
      <c r="F40">
        <f>テーブル1[[#This Row],[Death]]-E39</f>
        <v>0</v>
      </c>
      <c r="G40">
        <f>テーブル1[[#This Row],[Death]]-テーブル1[[#This Row],[Indirect]]</f>
        <v>1154</v>
      </c>
      <c r="H40">
        <v>1956</v>
      </c>
      <c r="I40">
        <f>テーブル1[[#This Row],[Missing]]-H39</f>
        <v>0</v>
      </c>
      <c r="J40">
        <f>テーブル1[[#This Row],[Death]]+テーブル1[[#This Row],[Missing]]</f>
        <v>3110</v>
      </c>
      <c r="K40">
        <v>2650</v>
      </c>
      <c r="L40">
        <f>テーブル1[[#This Row],[Total Injury]]-K39</f>
        <v>0</v>
      </c>
      <c r="M40">
        <v>230</v>
      </c>
      <c r="N40">
        <v>1403</v>
      </c>
      <c r="O40">
        <v>0</v>
      </c>
    </row>
    <row r="41" spans="1:20" x14ac:dyDescent="0.45">
      <c r="A41">
        <v>41</v>
      </c>
      <c r="B41" s="1">
        <v>40617.479166666664</v>
      </c>
      <c r="C41" s="2">
        <f>テーブル1[[#This Row],[DateTime]]-$V$3+1</f>
        <v>4.8638888888890506</v>
      </c>
      <c r="D41" s="6">
        <f>テーブル1[[#This Row],[DateTime]]-$V$3</f>
        <v>3.8638888888890506</v>
      </c>
      <c r="E41">
        <v>1470</v>
      </c>
      <c r="F41">
        <f>テーブル1[[#This Row],[Death]]-E40</f>
        <v>316</v>
      </c>
      <c r="G41">
        <f>テーブル1[[#This Row],[Death]]-テーブル1[[#This Row],[Indirect]]</f>
        <v>1470</v>
      </c>
      <c r="H41">
        <v>4947</v>
      </c>
      <c r="I41">
        <f>テーブル1[[#This Row],[Missing]]-H40</f>
        <v>2991</v>
      </c>
      <c r="J41">
        <f>テーブル1[[#This Row],[Death]]+テーブル1[[#This Row],[Missing]]</f>
        <v>6417</v>
      </c>
      <c r="K41">
        <v>2069</v>
      </c>
      <c r="L41">
        <f>テーブル1[[#This Row],[Total Injury]]-K40</f>
        <v>-581</v>
      </c>
      <c r="M41">
        <v>233</v>
      </c>
      <c r="N41">
        <v>1415</v>
      </c>
      <c r="O41">
        <v>0</v>
      </c>
    </row>
    <row r="42" spans="1:20" x14ac:dyDescent="0.45">
      <c r="A42">
        <v>42</v>
      </c>
      <c r="B42" s="1">
        <v>40617.645833333336</v>
      </c>
      <c r="C42" s="2">
        <f>テーブル1[[#This Row],[DateTime]]-$V$3+1</f>
        <v>5.0305555555605679</v>
      </c>
      <c r="D42" s="6">
        <f>テーブル1[[#This Row],[DateTime]]-$V$3</f>
        <v>4.0305555555605679</v>
      </c>
      <c r="E42">
        <v>1486</v>
      </c>
      <c r="F42">
        <f>テーブル1[[#This Row],[Death]]-E41</f>
        <v>16</v>
      </c>
      <c r="G42">
        <f>テーブル1[[#This Row],[Death]]-テーブル1[[#This Row],[Indirect]]</f>
        <v>1486</v>
      </c>
      <c r="H42">
        <v>4977</v>
      </c>
      <c r="I42">
        <f>テーブル1[[#This Row],[Missing]]-H41</f>
        <v>30</v>
      </c>
      <c r="J42">
        <f>テーブル1[[#This Row],[Death]]+テーブル1[[#This Row],[Missing]]</f>
        <v>6463</v>
      </c>
      <c r="K42">
        <v>2084</v>
      </c>
      <c r="L42">
        <f>テーブル1[[#This Row],[Total Injury]]-K41</f>
        <v>15</v>
      </c>
      <c r="M42">
        <v>303</v>
      </c>
      <c r="N42">
        <v>1428</v>
      </c>
      <c r="O42">
        <v>0</v>
      </c>
    </row>
    <row r="43" spans="1:20" x14ac:dyDescent="0.45">
      <c r="A43">
        <v>43</v>
      </c>
      <c r="B43" s="1">
        <v>40617.770833333336</v>
      </c>
      <c r="C43" s="2">
        <f>テーブル1[[#This Row],[DateTime]]-$V$3+1</f>
        <v>5.1555555555605679</v>
      </c>
      <c r="D43" s="6">
        <f>テーブル1[[#This Row],[DateTime]]-$V$3</f>
        <v>4.1555555555605679</v>
      </c>
      <c r="E43">
        <v>1820</v>
      </c>
      <c r="F43">
        <f>テーブル1[[#This Row],[Death]]-E42</f>
        <v>334</v>
      </c>
      <c r="G43">
        <f>テーブル1[[#This Row],[Death]]-テーブル1[[#This Row],[Indirect]]</f>
        <v>1820</v>
      </c>
      <c r="H43">
        <v>5798</v>
      </c>
      <c r="I43">
        <f>テーブル1[[#This Row],[Missing]]-H42</f>
        <v>821</v>
      </c>
      <c r="J43">
        <f>テーブル1[[#This Row],[Death]]+テーブル1[[#This Row],[Missing]]</f>
        <v>7618</v>
      </c>
      <c r="K43">
        <v>1672</v>
      </c>
      <c r="L43">
        <f>テーブル1[[#This Row],[Total Injury]]-K42</f>
        <v>-412</v>
      </c>
      <c r="M43">
        <v>275</v>
      </c>
      <c r="N43">
        <v>1415</v>
      </c>
      <c r="O43">
        <v>0</v>
      </c>
    </row>
    <row r="44" spans="1:20" x14ac:dyDescent="0.45">
      <c r="A44">
        <v>44</v>
      </c>
      <c r="B44" s="1">
        <v>40617.854166666664</v>
      </c>
      <c r="C44" s="2">
        <f>テーブル1[[#This Row],[DateTime]]-$V$3+1</f>
        <v>5.2388888888890506</v>
      </c>
      <c r="D44" s="6">
        <f>テーブル1[[#This Row],[DateTime]]-$V$3</f>
        <v>4.2388888888890506</v>
      </c>
      <c r="E44">
        <v>1820</v>
      </c>
      <c r="F44">
        <f>テーブル1[[#This Row],[Death]]-E43</f>
        <v>0</v>
      </c>
      <c r="G44">
        <f>テーブル1[[#This Row],[Death]]-テーブル1[[#This Row],[Indirect]]</f>
        <v>1820</v>
      </c>
      <c r="H44">
        <v>5798</v>
      </c>
      <c r="I44">
        <f>テーブル1[[#This Row],[Missing]]-H43</f>
        <v>0</v>
      </c>
      <c r="J44">
        <f>テーブル1[[#This Row],[Death]]+テーブル1[[#This Row],[Missing]]</f>
        <v>7618</v>
      </c>
      <c r="K44">
        <v>1672</v>
      </c>
      <c r="L44">
        <f>テーブル1[[#This Row],[Total Injury]]-K43</f>
        <v>0</v>
      </c>
      <c r="M44">
        <v>275</v>
      </c>
      <c r="N44">
        <v>1415</v>
      </c>
      <c r="O44">
        <v>0</v>
      </c>
    </row>
    <row r="45" spans="1:20" x14ac:dyDescent="0.45">
      <c r="A45">
        <v>45</v>
      </c>
      <c r="B45" s="1">
        <v>40617.958333333336</v>
      </c>
      <c r="C45" s="2">
        <f>テーブル1[[#This Row],[DateTime]]-$V$3+1</f>
        <v>5.3430555555605679</v>
      </c>
      <c r="D45" s="6">
        <f>テーブル1[[#This Row],[DateTime]]-$V$3</f>
        <v>4.3430555555605679</v>
      </c>
      <c r="E45">
        <v>1820</v>
      </c>
      <c r="F45">
        <f>テーブル1[[#This Row],[Death]]-E44</f>
        <v>0</v>
      </c>
      <c r="G45">
        <f>テーブル1[[#This Row],[Death]]-テーブル1[[#This Row],[Indirect]]</f>
        <v>1820</v>
      </c>
      <c r="H45">
        <v>5799</v>
      </c>
      <c r="I45">
        <f>テーブル1[[#This Row],[Missing]]-H44</f>
        <v>1</v>
      </c>
      <c r="J45">
        <f>テーブル1[[#This Row],[Death]]+テーブル1[[#This Row],[Missing]]</f>
        <v>7619</v>
      </c>
      <c r="K45">
        <v>1668</v>
      </c>
      <c r="L45">
        <f>テーブル1[[#This Row],[Total Injury]]-K44</f>
        <v>-4</v>
      </c>
      <c r="M45">
        <v>267</v>
      </c>
      <c r="N45">
        <v>1434</v>
      </c>
      <c r="O45">
        <v>0</v>
      </c>
    </row>
    <row r="46" spans="1:20" x14ac:dyDescent="0.45">
      <c r="A46">
        <v>46</v>
      </c>
      <c r="B46" s="1">
        <v>40618.270833333336</v>
      </c>
      <c r="C46" s="2">
        <f>テーブル1[[#This Row],[DateTime]]-$V$3+1</f>
        <v>5.6555555555605679</v>
      </c>
      <c r="D46" s="6">
        <f>テーブル1[[#This Row],[DateTime]]-$V$3</f>
        <v>4.6555555555605679</v>
      </c>
      <c r="E46">
        <v>2142</v>
      </c>
      <c r="F46">
        <f>テーブル1[[#This Row],[Death]]-E45</f>
        <v>322</v>
      </c>
      <c r="G46">
        <f>テーブル1[[#This Row],[Death]]-テーブル1[[#This Row],[Indirect]]</f>
        <v>2142</v>
      </c>
      <c r="H46">
        <v>6591</v>
      </c>
      <c r="I46">
        <f>テーブル1[[#This Row],[Missing]]-H45</f>
        <v>792</v>
      </c>
      <c r="J46" s="4">
        <f>テーブル1[[#This Row],[Death]]+テーブル1[[#This Row],[Missing]]</f>
        <v>8733</v>
      </c>
      <c r="K46">
        <v>2077</v>
      </c>
      <c r="L46">
        <f>テーブル1[[#This Row],[Total Injury]]-K45</f>
        <v>409</v>
      </c>
      <c r="M46">
        <v>264</v>
      </c>
      <c r="N46">
        <v>1504</v>
      </c>
      <c r="O46">
        <v>0</v>
      </c>
    </row>
    <row r="47" spans="1:20" x14ac:dyDescent="0.45">
      <c r="A47">
        <v>47</v>
      </c>
      <c r="B47" s="1">
        <v>40618.4375</v>
      </c>
      <c r="C47" s="2">
        <f>テーブル1[[#This Row],[DateTime]]-$V$3+1</f>
        <v>5.8222222222248092</v>
      </c>
      <c r="D47" s="6">
        <f>テーブル1[[#This Row],[DateTime]]-$V$3</f>
        <v>4.8222222222248092</v>
      </c>
      <c r="E47">
        <v>2306</v>
      </c>
      <c r="F47">
        <f>テーブル1[[#This Row],[Death]]-E46</f>
        <v>164</v>
      </c>
      <c r="G47">
        <f>テーブル1[[#This Row],[Death]]-テーブル1[[#This Row],[Indirect]]</f>
        <v>2306</v>
      </c>
      <c r="H47">
        <v>6883</v>
      </c>
      <c r="I47">
        <f>テーブル1[[#This Row],[Missing]]-H46</f>
        <v>292</v>
      </c>
      <c r="J47" s="4">
        <f>テーブル1[[#This Row],[Death]]+テーブル1[[#This Row],[Missing]]</f>
        <v>9189</v>
      </c>
      <c r="K47">
        <v>2188</v>
      </c>
      <c r="L47">
        <f>テーブル1[[#This Row],[Total Injury]]-K46</f>
        <v>111</v>
      </c>
      <c r="M47">
        <v>266</v>
      </c>
      <c r="N47">
        <v>1538</v>
      </c>
      <c r="O47">
        <v>0</v>
      </c>
    </row>
    <row r="48" spans="1:20" x14ac:dyDescent="0.45">
      <c r="A48">
        <v>48</v>
      </c>
      <c r="B48" s="1">
        <v>40618.5625</v>
      </c>
      <c r="C48" s="2">
        <f>テーブル1[[#This Row],[DateTime]]-$V$3+1</f>
        <v>5.9472222222248092</v>
      </c>
      <c r="D48" s="6">
        <f>テーブル1[[#This Row],[DateTime]]-$V$3</f>
        <v>4.9472222222248092</v>
      </c>
      <c r="E48">
        <v>2694</v>
      </c>
      <c r="F48">
        <f>テーブル1[[#This Row],[Death]]-E47</f>
        <v>388</v>
      </c>
      <c r="G48">
        <f>テーブル1[[#This Row],[Death]]-テーブル1[[#This Row],[Indirect]]</f>
        <v>2694</v>
      </c>
      <c r="H48">
        <v>7222</v>
      </c>
      <c r="I48">
        <f>テーブル1[[#This Row],[Missing]]-H47</f>
        <v>339</v>
      </c>
      <c r="J48">
        <f>テーブル1[[#This Row],[Death]]+テーブル1[[#This Row],[Missing]]</f>
        <v>9916</v>
      </c>
      <c r="K48">
        <v>2189</v>
      </c>
      <c r="L48">
        <f>テーブル1[[#This Row],[Total Injury]]-K47</f>
        <v>1</v>
      </c>
      <c r="M48">
        <v>266</v>
      </c>
      <c r="N48">
        <v>1658</v>
      </c>
      <c r="O48">
        <v>0</v>
      </c>
    </row>
    <row r="49" spans="1:15" x14ac:dyDescent="0.45">
      <c r="A49">
        <v>49</v>
      </c>
      <c r="B49" s="1">
        <v>40618.75</v>
      </c>
      <c r="C49" s="2">
        <f>テーブル1[[#This Row],[DateTime]]-$V$3+1</f>
        <v>6.1347222222248092</v>
      </c>
      <c r="D49" s="6">
        <f>テーブル1[[#This Row],[DateTime]]-$V$3</f>
        <v>5.1347222222248092</v>
      </c>
      <c r="E49">
        <v>2720</v>
      </c>
      <c r="F49">
        <f>テーブル1[[#This Row],[Death]]-E48</f>
        <v>26</v>
      </c>
      <c r="G49">
        <f>テーブル1[[#This Row],[Death]]-テーブル1[[#This Row],[Indirect]]</f>
        <v>2720</v>
      </c>
      <c r="H49">
        <v>7232</v>
      </c>
      <c r="I49">
        <f>テーブル1[[#This Row],[Missing]]-H48</f>
        <v>10</v>
      </c>
      <c r="J49">
        <f>テーブル1[[#This Row],[Death]]+テーブル1[[#This Row],[Missing]]</f>
        <v>9952</v>
      </c>
      <c r="K49">
        <v>2226</v>
      </c>
      <c r="L49">
        <f>テーブル1[[#This Row],[Total Injury]]-K48</f>
        <v>37</v>
      </c>
      <c r="M49">
        <v>268</v>
      </c>
      <c r="N49">
        <v>1693</v>
      </c>
      <c r="O49">
        <v>0</v>
      </c>
    </row>
    <row r="50" spans="1:15" x14ac:dyDescent="0.45">
      <c r="A50">
        <v>50</v>
      </c>
      <c r="B50" s="1">
        <v>40618.916666666664</v>
      </c>
      <c r="C50" s="2">
        <f>テーブル1[[#This Row],[DateTime]]-$V$3+1</f>
        <v>6.3013888888890506</v>
      </c>
      <c r="D50" s="6">
        <f>テーブル1[[#This Row],[DateTime]]-$V$3</f>
        <v>5.3013888888890506</v>
      </c>
      <c r="E50">
        <v>2722</v>
      </c>
      <c r="F50">
        <f>テーブル1[[#This Row],[Death]]-E49</f>
        <v>2</v>
      </c>
      <c r="G50">
        <f>テーブル1[[#This Row],[Death]]-テーブル1[[#This Row],[Indirect]]</f>
        <v>2722</v>
      </c>
      <c r="H50">
        <v>7228</v>
      </c>
      <c r="I50">
        <f>テーブル1[[#This Row],[Missing]]-H49</f>
        <v>-4</v>
      </c>
      <c r="J50">
        <f>テーブル1[[#This Row],[Death]]+テーブル1[[#This Row],[Missing]]</f>
        <v>9950</v>
      </c>
      <c r="K50">
        <v>2253</v>
      </c>
      <c r="L50">
        <f>テーブル1[[#This Row],[Total Injury]]-K49</f>
        <v>27</v>
      </c>
      <c r="M50">
        <v>269</v>
      </c>
      <c r="N50">
        <v>1696</v>
      </c>
      <c r="O50">
        <v>0</v>
      </c>
    </row>
    <row r="51" spans="1:15" x14ac:dyDescent="0.45">
      <c r="A51">
        <v>51</v>
      </c>
      <c r="B51" s="1">
        <v>40619.291666666664</v>
      </c>
      <c r="C51" s="2">
        <f>テーブル1[[#This Row],[DateTime]]-$V$3+1</f>
        <v>6.6763888888890506</v>
      </c>
      <c r="D51" s="6">
        <f>テーブル1[[#This Row],[DateTime]]-$V$3</f>
        <v>5.6763888888890506</v>
      </c>
      <c r="E51">
        <v>3257</v>
      </c>
      <c r="F51">
        <f>テーブル1[[#This Row],[Death]]-E50</f>
        <v>535</v>
      </c>
      <c r="G51">
        <f>テーブル1[[#This Row],[Death]]-テーブル1[[#This Row],[Indirect]]</f>
        <v>3257</v>
      </c>
      <c r="H51">
        <v>7478</v>
      </c>
      <c r="I51">
        <f>テーブル1[[#This Row],[Missing]]-H50</f>
        <v>250</v>
      </c>
      <c r="J51">
        <f>テーブル1[[#This Row],[Death]]+テーブル1[[#This Row],[Missing]]</f>
        <v>10735</v>
      </c>
      <c r="K51">
        <v>2332</v>
      </c>
      <c r="L51">
        <f>テーブル1[[#This Row],[Total Injury]]-K50</f>
        <v>79</v>
      </c>
      <c r="M51">
        <v>388</v>
      </c>
      <c r="N51">
        <v>1664</v>
      </c>
      <c r="O51">
        <v>0</v>
      </c>
    </row>
    <row r="52" spans="1:15" x14ac:dyDescent="0.45">
      <c r="A52">
        <v>52</v>
      </c>
      <c r="B52" s="1">
        <v>40619.458333333336</v>
      </c>
      <c r="C52" s="2">
        <f>テーブル1[[#This Row],[DateTime]]-$V$3+1</f>
        <v>6.8430555555605679</v>
      </c>
      <c r="D52" s="6">
        <f>テーブル1[[#This Row],[DateTime]]-$V$3</f>
        <v>5.8430555555605679</v>
      </c>
      <c r="E52">
        <v>3473</v>
      </c>
      <c r="F52">
        <f>テーブル1[[#This Row],[Death]]-E51</f>
        <v>216</v>
      </c>
      <c r="G52">
        <f>テーブル1[[#This Row],[Death]]-テーブル1[[#This Row],[Indirect]]</f>
        <v>3473</v>
      </c>
      <c r="H52">
        <v>7355</v>
      </c>
      <c r="I52">
        <f>テーブル1[[#This Row],[Missing]]-H51</f>
        <v>-123</v>
      </c>
      <c r="J52">
        <f>テーブル1[[#This Row],[Death]]+テーブル1[[#This Row],[Missing]]</f>
        <v>10828</v>
      </c>
      <c r="K52">
        <v>2333</v>
      </c>
      <c r="L52">
        <f>テーブル1[[#This Row],[Total Injury]]-K51</f>
        <v>1</v>
      </c>
      <c r="M52">
        <v>400</v>
      </c>
      <c r="N52">
        <v>1753</v>
      </c>
      <c r="O52">
        <v>0</v>
      </c>
    </row>
    <row r="53" spans="1:15" x14ac:dyDescent="0.45">
      <c r="A53">
        <v>53</v>
      </c>
      <c r="B53" s="1">
        <v>40619.645833333336</v>
      </c>
      <c r="C53" s="2">
        <f>テーブル1[[#This Row],[DateTime]]-$V$3+1</f>
        <v>7.0305555555605679</v>
      </c>
      <c r="D53" s="6">
        <f>テーブル1[[#This Row],[DateTime]]-$V$3</f>
        <v>6.0305555555605679</v>
      </c>
      <c r="E53">
        <v>3473</v>
      </c>
      <c r="F53">
        <f>テーブル1[[#This Row],[Death]]-E52</f>
        <v>0</v>
      </c>
      <c r="G53">
        <f>テーブル1[[#This Row],[Death]]-テーブル1[[#This Row],[Indirect]]</f>
        <v>3473</v>
      </c>
      <c r="H53">
        <v>7353</v>
      </c>
      <c r="I53">
        <f>テーブル1[[#This Row],[Missing]]-H52</f>
        <v>-2</v>
      </c>
      <c r="J53">
        <f>テーブル1[[#This Row],[Death]]+テーブル1[[#This Row],[Missing]]</f>
        <v>10826</v>
      </c>
      <c r="K53">
        <v>2576</v>
      </c>
      <c r="L53">
        <f>テーブル1[[#This Row],[Total Injury]]-K52</f>
        <v>243</v>
      </c>
      <c r="M53">
        <v>399</v>
      </c>
      <c r="N53">
        <v>1754</v>
      </c>
      <c r="O53">
        <v>0</v>
      </c>
    </row>
    <row r="54" spans="1:15" x14ac:dyDescent="0.45">
      <c r="A54">
        <v>54</v>
      </c>
      <c r="B54" s="1">
        <v>40619.854166666664</v>
      </c>
      <c r="C54" s="2">
        <f>テーブル1[[#This Row],[DateTime]]-$V$3+1</f>
        <v>7.2388888888890506</v>
      </c>
      <c r="D54" s="6">
        <f>テーブル1[[#This Row],[DateTime]]-$V$3</f>
        <v>6.2388888888890506</v>
      </c>
      <c r="E54">
        <v>3549</v>
      </c>
      <c r="F54">
        <f>テーブル1[[#This Row],[Death]]-E53</f>
        <v>76</v>
      </c>
      <c r="G54">
        <f>テーブル1[[#This Row],[Death]]-テーブル1[[#This Row],[Indirect]]</f>
        <v>3549</v>
      </c>
      <c r="H54">
        <v>7276</v>
      </c>
      <c r="I54">
        <f>テーブル1[[#This Row],[Missing]]-H53</f>
        <v>-77</v>
      </c>
      <c r="J54">
        <f>テーブル1[[#This Row],[Death]]+テーブル1[[#This Row],[Missing]]</f>
        <v>10825</v>
      </c>
      <c r="K54">
        <v>2517</v>
      </c>
      <c r="L54">
        <f>テーブル1[[#This Row],[Total Injury]]-K53</f>
        <v>-59</v>
      </c>
      <c r="M54">
        <v>405</v>
      </c>
      <c r="N54">
        <v>1825</v>
      </c>
      <c r="O54">
        <v>0</v>
      </c>
    </row>
    <row r="55" spans="1:15" x14ac:dyDescent="0.45">
      <c r="A55">
        <v>55</v>
      </c>
      <c r="B55" s="1">
        <v>40620.291666666664</v>
      </c>
      <c r="C55" s="2">
        <f>テーブル1[[#This Row],[DateTime]]-$V$3+1</f>
        <v>7.6763888888890506</v>
      </c>
      <c r="D55" s="6">
        <f>テーブル1[[#This Row],[DateTime]]-$V$3</f>
        <v>6.6763888888890506</v>
      </c>
      <c r="E55">
        <v>3549</v>
      </c>
      <c r="F55">
        <f>テーブル1[[#This Row],[Death]]-E54</f>
        <v>0</v>
      </c>
      <c r="G55">
        <f>テーブル1[[#This Row],[Death]]-テーブル1[[#This Row],[Indirect]]</f>
        <v>3549</v>
      </c>
      <c r="H55">
        <v>7277</v>
      </c>
      <c r="I55">
        <f>テーブル1[[#This Row],[Missing]]-H54</f>
        <v>1</v>
      </c>
      <c r="J55">
        <f>テーブル1[[#This Row],[Death]]+テーブル1[[#This Row],[Missing]]</f>
        <v>10826</v>
      </c>
      <c r="K55">
        <v>2517</v>
      </c>
      <c r="L55">
        <f>テーブル1[[#This Row],[Total Injury]]-K54</f>
        <v>0</v>
      </c>
      <c r="M55">
        <v>405</v>
      </c>
      <c r="N55">
        <v>1825</v>
      </c>
      <c r="O55">
        <v>0</v>
      </c>
    </row>
    <row r="56" spans="1:15" x14ac:dyDescent="0.45">
      <c r="A56">
        <v>56</v>
      </c>
      <c r="B56" s="1">
        <v>40620.479166666664</v>
      </c>
      <c r="C56" s="2">
        <f>テーブル1[[#This Row],[DateTime]]-$V$3+1</f>
        <v>7.8638888888890506</v>
      </c>
      <c r="D56" s="6">
        <f>テーブル1[[#This Row],[DateTime]]-$V$3</f>
        <v>6.8638888888890506</v>
      </c>
      <c r="E56">
        <v>3617</v>
      </c>
      <c r="F56">
        <f>テーブル1[[#This Row],[Death]]-E55</f>
        <v>68</v>
      </c>
      <c r="G56">
        <f>テーブル1[[#This Row],[Death]]-テーブル1[[#This Row],[Indirect]]</f>
        <v>3617</v>
      </c>
      <c r="H56">
        <v>7762</v>
      </c>
      <c r="I56">
        <f>テーブル1[[#This Row],[Missing]]-H55</f>
        <v>485</v>
      </c>
      <c r="J56">
        <f>テーブル1[[#This Row],[Death]]+テーブル1[[#This Row],[Missing]]</f>
        <v>11379</v>
      </c>
      <c r="K56">
        <v>2517</v>
      </c>
      <c r="L56">
        <f>テーブル1[[#This Row],[Total Injury]]-K55</f>
        <v>0</v>
      </c>
      <c r="M56">
        <v>405</v>
      </c>
      <c r="N56">
        <v>1825</v>
      </c>
      <c r="O56">
        <v>0</v>
      </c>
    </row>
    <row r="57" spans="1:15" x14ac:dyDescent="0.45">
      <c r="A57">
        <v>57</v>
      </c>
      <c r="B57" s="1">
        <v>40620.708333333336</v>
      </c>
      <c r="C57" s="2">
        <f>テーブル1[[#This Row],[DateTime]]-$V$3+1</f>
        <v>8.0930555555605679</v>
      </c>
      <c r="D57" s="6">
        <f>テーブル1[[#This Row],[DateTime]]-$V$3</f>
        <v>7.0930555555605679</v>
      </c>
      <c r="E57">
        <v>3685</v>
      </c>
      <c r="F57">
        <f>テーブル1[[#This Row],[Death]]-E56</f>
        <v>68</v>
      </c>
      <c r="G57">
        <f>テーブル1[[#This Row],[Death]]-テーブル1[[#This Row],[Indirect]]</f>
        <v>3685</v>
      </c>
      <c r="H57">
        <v>7409</v>
      </c>
      <c r="I57">
        <f>テーブル1[[#This Row],[Missing]]-H56</f>
        <v>-353</v>
      </c>
      <c r="J57">
        <f>テーブル1[[#This Row],[Death]]+テーブル1[[#This Row],[Missing]]</f>
        <v>11094</v>
      </c>
      <c r="K57">
        <v>2525</v>
      </c>
      <c r="L57">
        <f>テーブル1[[#This Row],[Total Injury]]-K56</f>
        <v>8</v>
      </c>
      <c r="M57">
        <v>405</v>
      </c>
      <c r="N57">
        <v>1833</v>
      </c>
      <c r="O57">
        <v>0</v>
      </c>
    </row>
    <row r="58" spans="1:15" x14ac:dyDescent="0.45">
      <c r="A58">
        <v>58</v>
      </c>
      <c r="B58" s="1">
        <v>40620.916666666664</v>
      </c>
      <c r="C58" s="2">
        <f>テーブル1[[#This Row],[DateTime]]-$V$3+1</f>
        <v>8.3013888888890506</v>
      </c>
      <c r="D58" s="6">
        <f>テーブル1[[#This Row],[DateTime]]-$V$3</f>
        <v>7.3013888888890506</v>
      </c>
      <c r="E58">
        <v>3870</v>
      </c>
      <c r="F58">
        <f>テーブル1[[#This Row],[Death]]-E57</f>
        <v>185</v>
      </c>
      <c r="G58">
        <f>テーブル1[[#This Row],[Death]]-テーブル1[[#This Row],[Indirect]]</f>
        <v>3398</v>
      </c>
      <c r="H58">
        <v>8437</v>
      </c>
      <c r="I58">
        <f>テーブル1[[#This Row],[Missing]]-H57</f>
        <v>1028</v>
      </c>
      <c r="J58">
        <f>テーブル1[[#This Row],[Death]]+テーブル1[[#This Row],[Missing]]</f>
        <v>12307</v>
      </c>
      <c r="K58">
        <v>2679</v>
      </c>
      <c r="L58">
        <f>テーブル1[[#This Row],[Total Injury]]-K57</f>
        <v>154</v>
      </c>
      <c r="M58">
        <v>393</v>
      </c>
      <c r="N58">
        <v>2154</v>
      </c>
      <c r="O58">
        <v>472</v>
      </c>
    </row>
    <row r="59" spans="1:15" x14ac:dyDescent="0.45">
      <c r="A59">
        <v>59</v>
      </c>
      <c r="B59" s="1">
        <v>40621.041666666664</v>
      </c>
      <c r="C59" s="2">
        <f>テーブル1[[#This Row],[DateTime]]-$V$3+1</f>
        <v>8.4263888888890506</v>
      </c>
      <c r="D59" s="6">
        <f>テーブル1[[#This Row],[DateTime]]-$V$3</f>
        <v>7.4263888888890506</v>
      </c>
      <c r="E59">
        <v>3870</v>
      </c>
      <c r="F59">
        <f>テーブル1[[#This Row],[Death]]-E58</f>
        <v>0</v>
      </c>
      <c r="G59">
        <f>テーブル1[[#This Row],[Death]]-テーブル1[[#This Row],[Indirect]]</f>
        <v>3870</v>
      </c>
      <c r="H59">
        <v>8437</v>
      </c>
      <c r="I59">
        <f>テーブル1[[#This Row],[Missing]]-H58</f>
        <v>0</v>
      </c>
      <c r="J59">
        <f>テーブル1[[#This Row],[Death]]+テーブル1[[#This Row],[Missing]]</f>
        <v>12307</v>
      </c>
      <c r="K59">
        <v>2679</v>
      </c>
      <c r="L59">
        <f>テーブル1[[#This Row],[Total Injury]]-K58</f>
        <v>0</v>
      </c>
      <c r="M59">
        <v>393</v>
      </c>
      <c r="N59">
        <v>2154</v>
      </c>
      <c r="O59">
        <v>0</v>
      </c>
    </row>
    <row r="60" spans="1:15" x14ac:dyDescent="0.45">
      <c r="A60">
        <v>60</v>
      </c>
      <c r="B60" s="1">
        <v>40621.354166666664</v>
      </c>
      <c r="C60" s="2">
        <f>テーブル1[[#This Row],[DateTime]]-$V$3+1</f>
        <v>8.7388888888890506</v>
      </c>
      <c r="D60" s="6">
        <f>テーブル1[[#This Row],[DateTime]]-$V$3</f>
        <v>7.7388888888890506</v>
      </c>
      <c r="E60">
        <v>3870</v>
      </c>
      <c r="F60">
        <f>テーブル1[[#This Row],[Death]]-E59</f>
        <v>0</v>
      </c>
      <c r="G60">
        <f>テーブル1[[#This Row],[Death]]-テーブル1[[#This Row],[Indirect]]</f>
        <v>3870</v>
      </c>
      <c r="H60">
        <v>8437</v>
      </c>
      <c r="I60">
        <f>テーブル1[[#This Row],[Missing]]-H59</f>
        <v>0</v>
      </c>
      <c r="J60">
        <f>テーブル1[[#This Row],[Death]]+テーブル1[[#This Row],[Missing]]</f>
        <v>12307</v>
      </c>
      <c r="K60">
        <v>2680</v>
      </c>
      <c r="L60">
        <f>テーブル1[[#This Row],[Total Injury]]-K59</f>
        <v>1</v>
      </c>
      <c r="M60">
        <v>394</v>
      </c>
      <c r="N60">
        <v>2154</v>
      </c>
      <c r="O60">
        <v>0</v>
      </c>
    </row>
    <row r="61" spans="1:15" x14ac:dyDescent="0.45">
      <c r="A61">
        <v>61</v>
      </c>
      <c r="B61" s="1">
        <v>40621.729166666664</v>
      </c>
      <c r="C61" s="2">
        <f>テーブル1[[#This Row],[DateTime]]-$V$3+1</f>
        <v>9.1138888888890506</v>
      </c>
      <c r="D61" s="6">
        <f>テーブル1[[#This Row],[DateTime]]-$V$3</f>
        <v>8.1138888888890506</v>
      </c>
      <c r="E61">
        <v>3875</v>
      </c>
      <c r="F61">
        <f>テーブル1[[#This Row],[Death]]-E60</f>
        <v>5</v>
      </c>
      <c r="G61">
        <f>テーブル1[[#This Row],[Death]]-テーブル1[[#This Row],[Indirect]]</f>
        <v>3875</v>
      </c>
      <c r="H61">
        <v>8421</v>
      </c>
      <c r="I61">
        <f>テーブル1[[#This Row],[Missing]]-H60</f>
        <v>-16</v>
      </c>
      <c r="J61">
        <f>テーブル1[[#This Row],[Death]]+テーブル1[[#This Row],[Missing]]</f>
        <v>12296</v>
      </c>
      <c r="K61">
        <v>2711</v>
      </c>
      <c r="L61">
        <f>テーブル1[[#This Row],[Total Injury]]-K60</f>
        <v>31</v>
      </c>
      <c r="M61">
        <v>394</v>
      </c>
      <c r="N61">
        <v>2185</v>
      </c>
      <c r="O61">
        <v>0</v>
      </c>
    </row>
    <row r="62" spans="1:15" x14ac:dyDescent="0.45">
      <c r="A62">
        <v>62</v>
      </c>
      <c r="B62" s="1">
        <v>40621.916666666664</v>
      </c>
      <c r="C62" s="2">
        <f>テーブル1[[#This Row],[DateTime]]-$V$3+1</f>
        <v>9.3013888888890506</v>
      </c>
      <c r="D62" s="6">
        <f>テーブル1[[#This Row],[DateTime]]-$V$3</f>
        <v>8.3013888888890506</v>
      </c>
      <c r="E62">
        <v>4656</v>
      </c>
      <c r="F62">
        <f>テーブル1[[#This Row],[Death]]-E61</f>
        <v>781</v>
      </c>
      <c r="G62">
        <f>テーブル1[[#This Row],[Death]]-テーブル1[[#This Row],[Indirect]]</f>
        <v>4656</v>
      </c>
      <c r="H62">
        <v>8008</v>
      </c>
      <c r="I62">
        <f>テーブル1[[#This Row],[Missing]]-H61</f>
        <v>-413</v>
      </c>
      <c r="J62">
        <f>テーブル1[[#This Row],[Death]]+テーブル1[[#This Row],[Missing]]</f>
        <v>12664</v>
      </c>
      <c r="K62">
        <v>2678</v>
      </c>
      <c r="L62">
        <f>テーブル1[[#This Row],[Total Injury]]-K61</f>
        <v>-33</v>
      </c>
      <c r="M62">
        <v>394</v>
      </c>
      <c r="N62">
        <v>2188</v>
      </c>
      <c r="O62">
        <v>0</v>
      </c>
    </row>
    <row r="63" spans="1:15" x14ac:dyDescent="0.45">
      <c r="A63">
        <v>63</v>
      </c>
      <c r="B63" s="1">
        <v>40622.375</v>
      </c>
      <c r="C63" s="2">
        <f>テーブル1[[#This Row],[DateTime]]-$V$3+1</f>
        <v>9.7597222222248092</v>
      </c>
      <c r="D63" s="6">
        <f>テーブル1[[#This Row],[DateTime]]-$V$3</f>
        <v>8.7597222222248092</v>
      </c>
      <c r="E63">
        <v>4656</v>
      </c>
      <c r="F63">
        <f>テーブル1[[#This Row],[Death]]-E62</f>
        <v>0</v>
      </c>
      <c r="G63">
        <f>テーブル1[[#This Row],[Death]]-テーブル1[[#This Row],[Indirect]]</f>
        <v>4656</v>
      </c>
      <c r="H63">
        <v>8008</v>
      </c>
      <c r="I63">
        <f>テーブル1[[#This Row],[Missing]]-H62</f>
        <v>0</v>
      </c>
      <c r="J63">
        <f>テーブル1[[#This Row],[Death]]+テーブル1[[#This Row],[Missing]]</f>
        <v>12664</v>
      </c>
      <c r="K63">
        <v>2678</v>
      </c>
      <c r="L63">
        <f>テーブル1[[#This Row],[Total Injury]]-K62</f>
        <v>0</v>
      </c>
      <c r="M63">
        <v>394</v>
      </c>
      <c r="N63">
        <v>2188</v>
      </c>
      <c r="O63">
        <v>0</v>
      </c>
    </row>
    <row r="64" spans="1:15" x14ac:dyDescent="0.45">
      <c r="A64">
        <v>64</v>
      </c>
      <c r="B64" s="1">
        <v>40622.708333333336</v>
      </c>
      <c r="C64" s="2">
        <f>テーブル1[[#This Row],[DateTime]]-$V$3+1</f>
        <v>10.093055555560568</v>
      </c>
      <c r="D64" s="6">
        <f>テーブル1[[#This Row],[DateTime]]-$V$3</f>
        <v>9.0930555555605679</v>
      </c>
      <c r="E64">
        <v>7288</v>
      </c>
      <c r="F64">
        <f>テーブル1[[#This Row],[Death]]-E63</f>
        <v>2632</v>
      </c>
      <c r="G64">
        <f>テーブル1[[#This Row],[Death]]-テーブル1[[#This Row],[Indirect]]</f>
        <v>7288</v>
      </c>
      <c r="H64">
        <v>10004</v>
      </c>
      <c r="I64">
        <f>テーブル1[[#This Row],[Missing]]-H63</f>
        <v>1996</v>
      </c>
      <c r="J64">
        <f>テーブル1[[#This Row],[Death]]+テーブル1[[#This Row],[Missing]]</f>
        <v>17292</v>
      </c>
      <c r="K64">
        <v>2936</v>
      </c>
      <c r="L64">
        <f>テーブル1[[#This Row],[Total Injury]]-K63</f>
        <v>258</v>
      </c>
      <c r="M64">
        <v>444</v>
      </c>
      <c r="N64">
        <v>2169</v>
      </c>
      <c r="O64">
        <v>0</v>
      </c>
    </row>
    <row r="65" spans="1:15" x14ac:dyDescent="0.45">
      <c r="A65">
        <v>65</v>
      </c>
      <c r="B65" s="1">
        <v>40622.875</v>
      </c>
      <c r="C65" s="2">
        <f>テーブル1[[#This Row],[DateTime]]-$V$3+1</f>
        <v>10.259722222224809</v>
      </c>
      <c r="D65" s="6">
        <f>テーブル1[[#This Row],[DateTime]]-$V$3</f>
        <v>9.2597222222248092</v>
      </c>
      <c r="E65">
        <v>7820</v>
      </c>
      <c r="F65">
        <f>テーブル1[[#This Row],[Death]]-E64</f>
        <v>532</v>
      </c>
      <c r="G65">
        <f>テーブル1[[#This Row],[Death]]-テーブル1[[#This Row],[Indirect]]</f>
        <v>7820</v>
      </c>
      <c r="H65">
        <v>10131</v>
      </c>
      <c r="I65">
        <f>テーブル1[[#This Row],[Missing]]-H64</f>
        <v>127</v>
      </c>
      <c r="J65">
        <f>テーブル1[[#This Row],[Death]]+テーブル1[[#This Row],[Missing]]</f>
        <v>17951</v>
      </c>
      <c r="K65">
        <v>3024</v>
      </c>
      <c r="L65">
        <f>テーブル1[[#This Row],[Total Injury]]-K64</f>
        <v>88</v>
      </c>
      <c r="M65">
        <v>453</v>
      </c>
      <c r="N65">
        <v>2248</v>
      </c>
      <c r="O65">
        <v>0</v>
      </c>
    </row>
    <row r="66" spans="1:15" x14ac:dyDescent="0.45">
      <c r="A66">
        <v>66</v>
      </c>
      <c r="B66" s="1">
        <v>40623.4375</v>
      </c>
      <c r="C66" s="2">
        <f>テーブル1[[#This Row],[DateTime]]-$V$3+1</f>
        <v>10.822222222224809</v>
      </c>
      <c r="D66" s="6">
        <f>テーブル1[[#This Row],[DateTime]]-$V$3</f>
        <v>9.8222222222248092</v>
      </c>
      <c r="E66">
        <v>7820</v>
      </c>
      <c r="F66">
        <f>テーブル1[[#This Row],[Death]]-E65</f>
        <v>0</v>
      </c>
      <c r="G66">
        <f>テーブル1[[#This Row],[Death]]-テーブル1[[#This Row],[Indirect]]</f>
        <v>7820</v>
      </c>
      <c r="H66">
        <v>10131</v>
      </c>
      <c r="I66">
        <f>テーブル1[[#This Row],[Missing]]-H65</f>
        <v>0</v>
      </c>
      <c r="J66">
        <f>テーブル1[[#This Row],[Death]]+テーブル1[[#This Row],[Missing]]</f>
        <v>17951</v>
      </c>
      <c r="K66">
        <v>3024</v>
      </c>
      <c r="L66">
        <f>テーブル1[[#This Row],[Total Injury]]-K65</f>
        <v>0</v>
      </c>
      <c r="M66">
        <v>453</v>
      </c>
      <c r="N66">
        <v>2248</v>
      </c>
      <c r="O66">
        <v>0</v>
      </c>
    </row>
    <row r="67" spans="1:15" x14ac:dyDescent="0.45">
      <c r="A67">
        <v>67</v>
      </c>
      <c r="B67" s="1">
        <v>40623.583333333336</v>
      </c>
      <c r="C67" s="2">
        <f>テーブル1[[#This Row],[DateTime]]-$V$3+1</f>
        <v>10.968055555560568</v>
      </c>
      <c r="D67" s="6">
        <f>テーブル1[[#This Row],[DateTime]]-$V$3</f>
        <v>9.9680555555605679</v>
      </c>
      <c r="E67">
        <v>8019</v>
      </c>
      <c r="F67">
        <f>テーブル1[[#This Row],[Death]]-E66</f>
        <v>199</v>
      </c>
      <c r="G67">
        <f>テーブル1[[#This Row],[Death]]-テーブル1[[#This Row],[Indirect]]</f>
        <v>8019</v>
      </c>
      <c r="H67">
        <v>10512</v>
      </c>
      <c r="I67">
        <f>テーブル1[[#This Row],[Missing]]-H66</f>
        <v>381</v>
      </c>
      <c r="J67">
        <f>テーブル1[[#This Row],[Death]]+テーブル1[[#This Row],[Missing]]</f>
        <v>18531</v>
      </c>
      <c r="K67">
        <v>2928</v>
      </c>
      <c r="L67">
        <f>テーブル1[[#This Row],[Total Injury]]-K66</f>
        <v>-96</v>
      </c>
      <c r="M67">
        <v>481</v>
      </c>
      <c r="N67">
        <v>2167</v>
      </c>
      <c r="O67">
        <v>0</v>
      </c>
    </row>
    <row r="68" spans="1:15" x14ac:dyDescent="0.45">
      <c r="A68">
        <v>68</v>
      </c>
      <c r="B68" s="1">
        <v>40623.854166666664</v>
      </c>
      <c r="C68" s="2">
        <f>テーブル1[[#This Row],[DateTime]]-$V$3+1</f>
        <v>11.238888888889051</v>
      </c>
      <c r="D68" s="6">
        <f>テーブル1[[#This Row],[DateTime]]-$V$3</f>
        <v>10.238888888889051</v>
      </c>
      <c r="E68">
        <v>8078</v>
      </c>
      <c r="F68">
        <f>テーブル1[[#This Row],[Death]]-E67</f>
        <v>59</v>
      </c>
      <c r="G68">
        <f>テーブル1[[#This Row],[Death]]-テーブル1[[#This Row],[Indirect]]</f>
        <v>8078</v>
      </c>
      <c r="H68">
        <v>10507</v>
      </c>
      <c r="I68">
        <f>テーブル1[[#This Row],[Missing]]-H67</f>
        <v>-5</v>
      </c>
      <c r="J68">
        <f>テーブル1[[#This Row],[Death]]+テーブル1[[#This Row],[Missing]]</f>
        <v>18585</v>
      </c>
      <c r="K68">
        <v>2949</v>
      </c>
      <c r="L68">
        <f>テーブル1[[#This Row],[Total Injury]]-K67</f>
        <v>21</v>
      </c>
      <c r="M68">
        <v>483</v>
      </c>
      <c r="N68">
        <v>2185</v>
      </c>
      <c r="O68">
        <v>0</v>
      </c>
    </row>
    <row r="69" spans="1:15" x14ac:dyDescent="0.45">
      <c r="A69">
        <v>69</v>
      </c>
      <c r="B69" s="1">
        <v>40624.291666666664</v>
      </c>
      <c r="C69" s="2">
        <f>テーブル1[[#This Row],[DateTime]]-$V$3+1</f>
        <v>11.676388888889051</v>
      </c>
      <c r="D69" s="6">
        <f>テーブル1[[#This Row],[DateTime]]-$V$3</f>
        <v>10.676388888889051</v>
      </c>
      <c r="E69">
        <v>8199</v>
      </c>
      <c r="F69">
        <f>テーブル1[[#This Row],[Death]]-E68</f>
        <v>121</v>
      </c>
      <c r="G69">
        <f>テーブル1[[#This Row],[Death]]-テーブル1[[#This Row],[Indirect]]</f>
        <v>8199</v>
      </c>
      <c r="H69">
        <v>10507</v>
      </c>
      <c r="I69">
        <f>テーブル1[[#This Row],[Missing]]-H68</f>
        <v>0</v>
      </c>
      <c r="J69">
        <f>テーブル1[[#This Row],[Death]]+テーブル1[[#This Row],[Missing]]</f>
        <v>18706</v>
      </c>
      <c r="K69">
        <v>2949</v>
      </c>
      <c r="L69">
        <f>テーブル1[[#This Row],[Total Injury]]-K68</f>
        <v>0</v>
      </c>
      <c r="M69">
        <v>483</v>
      </c>
      <c r="N69">
        <v>2185</v>
      </c>
      <c r="O69">
        <v>0</v>
      </c>
    </row>
    <row r="70" spans="1:15" x14ac:dyDescent="0.45">
      <c r="A70">
        <v>70</v>
      </c>
      <c r="B70" s="1">
        <v>40624.4375</v>
      </c>
      <c r="C70" s="2">
        <f>テーブル1[[#This Row],[DateTime]]-$V$3+1</f>
        <v>11.822222222224809</v>
      </c>
      <c r="D70" s="6">
        <f>テーブル1[[#This Row],[DateTime]]-$V$3</f>
        <v>10.822222222224809</v>
      </c>
      <c r="E70">
        <v>7949</v>
      </c>
      <c r="F70">
        <f>テーブル1[[#This Row],[Death]]-E69</f>
        <v>-250</v>
      </c>
      <c r="G70">
        <f>テーブル1[[#This Row],[Death]]-テーブル1[[#This Row],[Indirect]]</f>
        <v>7949</v>
      </c>
      <c r="H70">
        <v>10059</v>
      </c>
      <c r="I70">
        <f>テーブル1[[#This Row],[Missing]]-H69</f>
        <v>-448</v>
      </c>
      <c r="J70">
        <f>テーブル1[[#This Row],[Death]]+テーブル1[[#This Row],[Missing]]</f>
        <v>18008</v>
      </c>
      <c r="K70">
        <v>3018</v>
      </c>
      <c r="L70">
        <f>テーブル1[[#This Row],[Total Injury]]-K69</f>
        <v>69</v>
      </c>
      <c r="M70">
        <v>485</v>
      </c>
      <c r="N70">
        <v>2207</v>
      </c>
      <c r="O70">
        <v>0</v>
      </c>
    </row>
    <row r="71" spans="1:15" x14ac:dyDescent="0.45">
      <c r="A71">
        <v>71</v>
      </c>
      <c r="B71" s="1">
        <v>40624.645833333336</v>
      </c>
      <c r="C71" s="2">
        <f>テーブル1[[#This Row],[DateTime]]-$V$3+1</f>
        <v>12.030555555560568</v>
      </c>
      <c r="D71" s="6">
        <f>テーブル1[[#This Row],[DateTime]]-$V$3</f>
        <v>11.030555555560568</v>
      </c>
      <c r="E71">
        <v>8086</v>
      </c>
      <c r="F71">
        <f>テーブル1[[#This Row],[Death]]-E70</f>
        <v>137</v>
      </c>
      <c r="G71">
        <f>テーブル1[[#This Row],[Death]]-テーブル1[[#This Row],[Indirect]]</f>
        <v>8086</v>
      </c>
      <c r="H71">
        <v>10173</v>
      </c>
      <c r="I71">
        <f>テーブル1[[#This Row],[Missing]]-H70</f>
        <v>114</v>
      </c>
      <c r="J71">
        <f>テーブル1[[#This Row],[Death]]+テーブル1[[#This Row],[Missing]]</f>
        <v>18259</v>
      </c>
      <c r="K71">
        <v>3018</v>
      </c>
      <c r="L71">
        <f>テーブル1[[#This Row],[Total Injury]]-K70</f>
        <v>0</v>
      </c>
      <c r="M71">
        <v>485</v>
      </c>
      <c r="N71">
        <v>2207</v>
      </c>
      <c r="O71">
        <v>0</v>
      </c>
    </row>
    <row r="72" spans="1:15" x14ac:dyDescent="0.45">
      <c r="A72">
        <v>72</v>
      </c>
      <c r="B72" s="1">
        <v>40624.854166666664</v>
      </c>
      <c r="C72" s="2">
        <f>テーブル1[[#This Row],[DateTime]]-$V$3+1</f>
        <v>12.238888888889051</v>
      </c>
      <c r="D72" s="6">
        <f>テーブル1[[#This Row],[DateTime]]-$V$3</f>
        <v>11.238888888889051</v>
      </c>
      <c r="E72">
        <v>8086</v>
      </c>
      <c r="F72">
        <f>テーブル1[[#This Row],[Death]]-E71</f>
        <v>0</v>
      </c>
      <c r="G72">
        <f>テーブル1[[#This Row],[Death]]-テーブル1[[#This Row],[Indirect]]</f>
        <v>8086</v>
      </c>
      <c r="H72">
        <v>10165</v>
      </c>
      <c r="I72">
        <f>テーブル1[[#This Row],[Missing]]-H71</f>
        <v>-8</v>
      </c>
      <c r="J72">
        <f>テーブル1[[#This Row],[Death]]+テーブル1[[#This Row],[Missing]]</f>
        <v>18251</v>
      </c>
      <c r="K72">
        <v>3027</v>
      </c>
      <c r="L72">
        <f>テーブル1[[#This Row],[Total Injury]]-K71</f>
        <v>9</v>
      </c>
      <c r="M72">
        <v>483</v>
      </c>
      <c r="N72">
        <v>2218</v>
      </c>
      <c r="O72">
        <v>0</v>
      </c>
    </row>
    <row r="73" spans="1:15" x14ac:dyDescent="0.45">
      <c r="A73">
        <v>73</v>
      </c>
      <c r="B73" s="1">
        <v>40625.375</v>
      </c>
      <c r="C73" s="2">
        <f>テーブル1[[#This Row],[DateTime]]-$V$3+1</f>
        <v>12.759722222224809</v>
      </c>
      <c r="D73" s="6">
        <f>テーブル1[[#This Row],[DateTime]]-$V$3</f>
        <v>11.759722222224809</v>
      </c>
      <c r="E73">
        <v>8110</v>
      </c>
      <c r="F73">
        <f>テーブル1[[#This Row],[Death]]-E72</f>
        <v>24</v>
      </c>
      <c r="G73">
        <f>テーブル1[[#This Row],[Death]]-テーブル1[[#This Row],[Indirect]]</f>
        <v>8110</v>
      </c>
      <c r="H73">
        <v>10944</v>
      </c>
      <c r="I73">
        <f>テーブル1[[#This Row],[Missing]]-H72</f>
        <v>779</v>
      </c>
      <c r="J73">
        <f>テーブル1[[#This Row],[Death]]+テーブル1[[#This Row],[Missing]]</f>
        <v>19054</v>
      </c>
      <c r="K73">
        <v>3029</v>
      </c>
      <c r="L73">
        <f>テーブル1[[#This Row],[Total Injury]]-K72</f>
        <v>2</v>
      </c>
      <c r="M73">
        <v>483</v>
      </c>
      <c r="N73">
        <v>2260</v>
      </c>
      <c r="O73">
        <v>0</v>
      </c>
    </row>
    <row r="74" spans="1:15" x14ac:dyDescent="0.45">
      <c r="A74">
        <v>74</v>
      </c>
      <c r="B74" s="1">
        <v>40625.645833333336</v>
      </c>
      <c r="C74" s="2">
        <f>テーブル1[[#This Row],[DateTime]]-$V$3+1</f>
        <v>13.030555555560568</v>
      </c>
      <c r="D74" s="6">
        <f>テーブル1[[#This Row],[DateTime]]-$V$3</f>
        <v>12.030555555560568</v>
      </c>
      <c r="E74">
        <v>8457</v>
      </c>
      <c r="F74">
        <f>テーブル1[[#This Row],[Death]]-E73</f>
        <v>347</v>
      </c>
      <c r="G74">
        <f>テーブル1[[#This Row],[Death]]-テーブル1[[#This Row],[Indirect]]</f>
        <v>8457</v>
      </c>
      <c r="H74">
        <v>11867</v>
      </c>
      <c r="I74">
        <f>テーブル1[[#This Row],[Missing]]-H73</f>
        <v>923</v>
      </c>
      <c r="J74">
        <f>テーブル1[[#This Row],[Death]]+テーブル1[[#This Row],[Missing]]</f>
        <v>20324</v>
      </c>
      <c r="K74">
        <v>3054</v>
      </c>
      <c r="L74">
        <f>テーブル1[[#This Row],[Total Injury]]-K73</f>
        <v>25</v>
      </c>
      <c r="M74">
        <v>508</v>
      </c>
      <c r="N74">
        <v>2260</v>
      </c>
      <c r="O74">
        <v>0</v>
      </c>
    </row>
    <row r="75" spans="1:15" x14ac:dyDescent="0.45">
      <c r="A75">
        <v>75</v>
      </c>
      <c r="B75" s="1">
        <v>40625.833333333336</v>
      </c>
      <c r="C75" s="2">
        <f>テーブル1[[#This Row],[DateTime]]-$V$3+1</f>
        <v>13.218055555560568</v>
      </c>
      <c r="D75" s="6">
        <f>テーブル1[[#This Row],[DateTime]]-$V$3</f>
        <v>12.218055555560568</v>
      </c>
      <c r="E75">
        <v>8682</v>
      </c>
      <c r="F75">
        <f>テーブル1[[#This Row],[Death]]-E74</f>
        <v>225</v>
      </c>
      <c r="G75">
        <f>テーブル1[[#This Row],[Death]]-テーブル1[[#This Row],[Indirect]]</f>
        <v>8682</v>
      </c>
      <c r="H75">
        <v>11796</v>
      </c>
      <c r="I75">
        <f>テーブル1[[#This Row],[Missing]]-H74</f>
        <v>-71</v>
      </c>
      <c r="J75">
        <f>テーブル1[[#This Row],[Death]]+テーブル1[[#This Row],[Missing]]</f>
        <v>20478</v>
      </c>
      <c r="K75">
        <v>3093</v>
      </c>
      <c r="L75">
        <f>テーブル1[[#This Row],[Total Injury]]-K74</f>
        <v>39</v>
      </c>
      <c r="M75">
        <v>510</v>
      </c>
      <c r="N75">
        <v>2286</v>
      </c>
      <c r="O75">
        <v>0</v>
      </c>
    </row>
    <row r="76" spans="1:15" x14ac:dyDescent="0.45">
      <c r="A76">
        <v>76</v>
      </c>
      <c r="B76" s="1">
        <v>40626.354166666664</v>
      </c>
      <c r="C76" s="2">
        <f>テーブル1[[#This Row],[DateTime]]-$V$3+1</f>
        <v>13.738888888889051</v>
      </c>
      <c r="D76" s="6">
        <f>テーブル1[[#This Row],[DateTime]]-$V$3</f>
        <v>12.738888888889051</v>
      </c>
      <c r="E76">
        <v>8810</v>
      </c>
      <c r="F76">
        <f>テーブル1[[#This Row],[Death]]-E75</f>
        <v>128</v>
      </c>
      <c r="G76">
        <f>テーブル1[[#This Row],[Death]]-テーブル1[[#This Row],[Indirect]]</f>
        <v>8810</v>
      </c>
      <c r="H76">
        <v>12786</v>
      </c>
      <c r="I76">
        <f>テーブル1[[#This Row],[Missing]]-H75</f>
        <v>990</v>
      </c>
      <c r="J76">
        <f>テーブル1[[#This Row],[Death]]+テーブル1[[#This Row],[Missing]]</f>
        <v>21596</v>
      </c>
      <c r="K76">
        <v>3105</v>
      </c>
      <c r="L76">
        <f>テーブル1[[#This Row],[Total Injury]]-K75</f>
        <v>12</v>
      </c>
      <c r="M76">
        <v>512</v>
      </c>
      <c r="N76">
        <v>2287</v>
      </c>
      <c r="O76">
        <v>0</v>
      </c>
    </row>
    <row r="77" spans="1:15" x14ac:dyDescent="0.45">
      <c r="A77">
        <v>77</v>
      </c>
      <c r="B77" s="1">
        <v>40626.645833333336</v>
      </c>
      <c r="C77" s="2">
        <f>テーブル1[[#This Row],[DateTime]]-$V$3+1</f>
        <v>14.030555555560568</v>
      </c>
      <c r="D77" s="6">
        <f>テーブル1[[#This Row],[DateTime]]-$V$3</f>
        <v>13.030555555560568</v>
      </c>
      <c r="E77">
        <v>9353</v>
      </c>
      <c r="F77">
        <f>テーブル1[[#This Row],[Death]]-E76</f>
        <v>543</v>
      </c>
      <c r="G77">
        <f>テーブル1[[#This Row],[Death]]-テーブル1[[#This Row],[Indirect]]</f>
        <v>9353</v>
      </c>
      <c r="H77">
        <v>13266</v>
      </c>
      <c r="I77">
        <f>テーブル1[[#This Row],[Missing]]-H76</f>
        <v>480</v>
      </c>
      <c r="J77">
        <f>テーブル1[[#This Row],[Death]]+テーブル1[[#This Row],[Missing]]</f>
        <v>22619</v>
      </c>
      <c r="K77">
        <v>3105</v>
      </c>
      <c r="L77">
        <f>テーブル1[[#This Row],[Total Injury]]-K76</f>
        <v>0</v>
      </c>
      <c r="M77">
        <v>521</v>
      </c>
      <c r="N77">
        <v>2287</v>
      </c>
      <c r="O77">
        <v>0</v>
      </c>
    </row>
    <row r="78" spans="1:15" x14ac:dyDescent="0.45">
      <c r="A78">
        <v>78</v>
      </c>
      <c r="B78" s="1">
        <v>40626.8125</v>
      </c>
      <c r="C78" s="2">
        <f>テーブル1[[#This Row],[DateTime]]-$V$3+1</f>
        <v>14.197222222224809</v>
      </c>
      <c r="D78" s="6">
        <f>テーブル1[[#This Row],[DateTime]]-$V$3</f>
        <v>13.197222222224809</v>
      </c>
      <c r="E78">
        <v>9454</v>
      </c>
      <c r="F78">
        <f>テーブル1[[#This Row],[Death]]-E77</f>
        <v>101</v>
      </c>
      <c r="G78">
        <f>テーブル1[[#This Row],[Death]]-テーブル1[[#This Row],[Indirect]]</f>
        <v>9454</v>
      </c>
      <c r="H78">
        <v>13188</v>
      </c>
      <c r="I78">
        <f>テーブル1[[#This Row],[Missing]]-H77</f>
        <v>-78</v>
      </c>
      <c r="J78">
        <f>テーブル1[[#This Row],[Death]]+テーブル1[[#This Row],[Missing]]</f>
        <v>22642</v>
      </c>
      <c r="K78">
        <v>3104</v>
      </c>
      <c r="L78">
        <f>テーブル1[[#This Row],[Total Injury]]-K77</f>
        <v>-1</v>
      </c>
      <c r="M78">
        <v>519</v>
      </c>
      <c r="N78">
        <v>2288</v>
      </c>
      <c r="O78">
        <v>0</v>
      </c>
    </row>
    <row r="79" spans="1:15" x14ac:dyDescent="0.45">
      <c r="A79">
        <v>79</v>
      </c>
      <c r="B79" s="1">
        <v>40627.3125</v>
      </c>
      <c r="C79" s="2">
        <f>テーブル1[[#This Row],[DateTime]]-$V$3+1</f>
        <v>14.697222222224809</v>
      </c>
      <c r="D79" s="6">
        <f>テーブル1[[#This Row],[DateTime]]-$V$3</f>
        <v>13.697222222224809</v>
      </c>
      <c r="E79">
        <v>9468</v>
      </c>
      <c r="F79">
        <f>テーブル1[[#This Row],[Death]]-E78</f>
        <v>14</v>
      </c>
      <c r="G79">
        <f>テーブル1[[#This Row],[Death]]-テーブル1[[#This Row],[Indirect]]</f>
        <v>9468</v>
      </c>
      <c r="H79">
        <v>13188</v>
      </c>
      <c r="I79">
        <f>テーブル1[[#This Row],[Missing]]-H78</f>
        <v>0</v>
      </c>
      <c r="J79">
        <f>テーブル1[[#This Row],[Death]]+テーブル1[[#This Row],[Missing]]</f>
        <v>22656</v>
      </c>
      <c r="K79">
        <v>3104</v>
      </c>
      <c r="L79">
        <f>テーブル1[[#This Row],[Total Injury]]-K78</f>
        <v>0</v>
      </c>
      <c r="M79">
        <v>519</v>
      </c>
      <c r="N79">
        <v>2288</v>
      </c>
      <c r="O79">
        <v>0</v>
      </c>
    </row>
    <row r="80" spans="1:15" x14ac:dyDescent="0.45">
      <c r="A80">
        <v>80</v>
      </c>
      <c r="B80" s="1">
        <v>40627.770833333336</v>
      </c>
      <c r="C80" s="2">
        <f>テーブル1[[#This Row],[DateTime]]-$V$3+1</f>
        <v>15.155555555560568</v>
      </c>
      <c r="D80" s="6">
        <f>テーブル1[[#This Row],[DateTime]]-$V$3</f>
        <v>14.155555555560568</v>
      </c>
      <c r="E80">
        <v>9470</v>
      </c>
      <c r="F80">
        <f>テーブル1[[#This Row],[Death]]-E79</f>
        <v>2</v>
      </c>
      <c r="G80">
        <f>テーブル1[[#This Row],[Death]]-テーブル1[[#This Row],[Indirect]]</f>
        <v>9470</v>
      </c>
      <c r="H80">
        <v>13147</v>
      </c>
      <c r="I80">
        <f>テーブル1[[#This Row],[Missing]]-H79</f>
        <v>-41</v>
      </c>
      <c r="J80">
        <f>テーブル1[[#This Row],[Death]]+テーブル1[[#This Row],[Missing]]</f>
        <v>22617</v>
      </c>
      <c r="K80">
        <v>3117</v>
      </c>
      <c r="L80">
        <f>テーブル1[[#This Row],[Total Injury]]-K79</f>
        <v>13</v>
      </c>
      <c r="M80">
        <v>520</v>
      </c>
      <c r="N80">
        <v>2300</v>
      </c>
      <c r="O80">
        <v>0</v>
      </c>
    </row>
    <row r="81" spans="1:19" x14ac:dyDescent="0.45">
      <c r="A81">
        <v>81</v>
      </c>
      <c r="B81" s="1">
        <v>40628.479166666664</v>
      </c>
      <c r="C81" s="2">
        <f>テーブル1[[#This Row],[DateTime]]-$V$3+1</f>
        <v>15.863888888889051</v>
      </c>
      <c r="D81" s="6">
        <f>テーブル1[[#This Row],[DateTime]]-$V$3</f>
        <v>14.863888888889051</v>
      </c>
      <c r="E81">
        <v>9564</v>
      </c>
      <c r="F81">
        <f>テーブル1[[#This Row],[Death]]-E80</f>
        <v>94</v>
      </c>
      <c r="G81">
        <f>テーブル1[[#This Row],[Death]]-テーブル1[[#This Row],[Indirect]]</f>
        <v>9564</v>
      </c>
      <c r="H81">
        <v>13111</v>
      </c>
      <c r="I81">
        <f>テーブル1[[#This Row],[Missing]]-H80</f>
        <v>-36</v>
      </c>
      <c r="J81">
        <f>テーブル1[[#This Row],[Death]]+テーブル1[[#This Row],[Missing]]</f>
        <v>22675</v>
      </c>
      <c r="K81">
        <v>3115</v>
      </c>
      <c r="L81">
        <f>テーブル1[[#This Row],[Total Injury]]-K80</f>
        <v>-2</v>
      </c>
      <c r="M81">
        <v>520</v>
      </c>
      <c r="N81">
        <v>2298</v>
      </c>
      <c r="O81">
        <v>0</v>
      </c>
    </row>
    <row r="82" spans="1:19" x14ac:dyDescent="0.45">
      <c r="A82">
        <v>82</v>
      </c>
      <c r="B82" s="1">
        <v>40628.8125</v>
      </c>
      <c r="C82" s="2">
        <f>テーブル1[[#This Row],[DateTime]]-$V$3+1</f>
        <v>16.197222222224809</v>
      </c>
      <c r="D82" s="6">
        <f>テーブル1[[#This Row],[DateTime]]-$V$3</f>
        <v>15.197222222224809</v>
      </c>
      <c r="E82">
        <v>9610</v>
      </c>
      <c r="F82">
        <f>テーブル1[[#This Row],[Death]]-E81</f>
        <v>46</v>
      </c>
      <c r="G82">
        <f>テーブル1[[#This Row],[Death]]-テーブル1[[#This Row],[Indirect]]</f>
        <v>9610</v>
      </c>
      <c r="H82">
        <v>12975</v>
      </c>
      <c r="I82">
        <f>テーブル1[[#This Row],[Missing]]-H81</f>
        <v>-136</v>
      </c>
      <c r="J82">
        <f>テーブル1[[#This Row],[Death]]+テーブル1[[#This Row],[Missing]]</f>
        <v>22585</v>
      </c>
      <c r="K82">
        <v>3119</v>
      </c>
      <c r="L82">
        <f>テーブル1[[#This Row],[Total Injury]]-K81</f>
        <v>4</v>
      </c>
      <c r="M82">
        <v>524</v>
      </c>
      <c r="N82">
        <v>2299</v>
      </c>
      <c r="O82">
        <v>0</v>
      </c>
    </row>
    <row r="83" spans="1:19" x14ac:dyDescent="0.45">
      <c r="A83">
        <v>83</v>
      </c>
      <c r="B83" s="1">
        <v>40629.416666666664</v>
      </c>
      <c r="C83" s="2">
        <f>テーブル1[[#This Row],[DateTime]]-$V$3+1</f>
        <v>16.801388888889051</v>
      </c>
      <c r="D83" s="6">
        <f>テーブル1[[#This Row],[DateTime]]-$V$3</f>
        <v>15.801388888889051</v>
      </c>
      <c r="E83">
        <v>9654</v>
      </c>
      <c r="F83">
        <f>テーブル1[[#This Row],[Death]]-E82</f>
        <v>44</v>
      </c>
      <c r="G83">
        <f>テーブル1[[#This Row],[Death]]-テーブル1[[#This Row],[Indirect]]</f>
        <v>9654</v>
      </c>
      <c r="H83">
        <v>12953</v>
      </c>
      <c r="I83">
        <f>テーブル1[[#This Row],[Missing]]-H82</f>
        <v>-22</v>
      </c>
      <c r="J83">
        <f>テーブル1[[#This Row],[Death]]+テーブル1[[#This Row],[Missing]]</f>
        <v>22607</v>
      </c>
      <c r="K83">
        <v>3119</v>
      </c>
      <c r="L83">
        <f>テーブル1[[#This Row],[Total Injury]]-K82</f>
        <v>0</v>
      </c>
      <c r="M83">
        <v>524</v>
      </c>
      <c r="N83">
        <v>2299</v>
      </c>
      <c r="O83">
        <v>0</v>
      </c>
    </row>
    <row r="84" spans="1:19" x14ac:dyDescent="0.45">
      <c r="A84">
        <v>84</v>
      </c>
      <c r="B84" s="1">
        <v>40629.8125</v>
      </c>
      <c r="C84" s="2">
        <f>テーブル1[[#This Row],[DateTime]]-$V$3+1</f>
        <v>17.197222222224809</v>
      </c>
      <c r="D84" s="6">
        <f>テーブル1[[#This Row],[DateTime]]-$V$3</f>
        <v>16.197222222224809</v>
      </c>
      <c r="E84">
        <v>10242</v>
      </c>
      <c r="F84">
        <f>テーブル1[[#This Row],[Death]]-E83</f>
        <v>588</v>
      </c>
      <c r="G84">
        <f>テーブル1[[#This Row],[Death]]-テーブル1[[#This Row],[Indirect]]</f>
        <v>10242</v>
      </c>
      <c r="H84">
        <v>12340</v>
      </c>
      <c r="I84">
        <f>テーブル1[[#This Row],[Missing]]-H83</f>
        <v>-613</v>
      </c>
      <c r="J84">
        <f>テーブル1[[#This Row],[Death]]+テーブル1[[#This Row],[Missing]]</f>
        <v>22582</v>
      </c>
      <c r="K84">
        <v>3002</v>
      </c>
      <c r="L84">
        <f>テーブル1[[#This Row],[Total Injury]]-K83</f>
        <v>-117</v>
      </c>
      <c r="M84">
        <v>313</v>
      </c>
      <c r="N84">
        <v>2303</v>
      </c>
      <c r="O84">
        <v>0</v>
      </c>
    </row>
    <row r="85" spans="1:19" x14ac:dyDescent="0.45">
      <c r="A85">
        <v>85</v>
      </c>
      <c r="B85" s="1">
        <v>40630.458333333336</v>
      </c>
      <c r="C85" s="2">
        <f>テーブル1[[#This Row],[DateTime]]-$V$3+1</f>
        <v>17.843055555560568</v>
      </c>
      <c r="D85" s="6">
        <f>テーブル1[[#This Row],[DateTime]]-$V$3</f>
        <v>16.843055555560568</v>
      </c>
      <c r="E85">
        <v>10322</v>
      </c>
      <c r="F85">
        <f>テーブル1[[#This Row],[Death]]-E84</f>
        <v>80</v>
      </c>
      <c r="G85">
        <f>テーブル1[[#This Row],[Death]]-テーブル1[[#This Row],[Indirect]]</f>
        <v>10322</v>
      </c>
      <c r="H85">
        <v>13800</v>
      </c>
      <c r="I85">
        <f>テーブル1[[#This Row],[Missing]]-H84</f>
        <v>1460</v>
      </c>
      <c r="J85">
        <f>テーブル1[[#This Row],[Death]]+テーブル1[[#This Row],[Missing]]</f>
        <v>24122</v>
      </c>
      <c r="K85">
        <v>3003</v>
      </c>
      <c r="L85">
        <f>テーブル1[[#This Row],[Total Injury]]-K84</f>
        <v>1</v>
      </c>
      <c r="M85">
        <v>313</v>
      </c>
      <c r="N85">
        <v>2304</v>
      </c>
      <c r="O85">
        <v>0</v>
      </c>
    </row>
    <row r="86" spans="1:19" x14ac:dyDescent="0.45">
      <c r="A86">
        <v>86</v>
      </c>
      <c r="B86" s="1">
        <v>40630.791666666664</v>
      </c>
      <c r="C86" s="2">
        <f>テーブル1[[#This Row],[DateTime]]-$V$3+1</f>
        <v>18.176388888889051</v>
      </c>
      <c r="D86" s="6">
        <f>テーブル1[[#This Row],[DateTime]]-$V$3</f>
        <v>17.176388888889051</v>
      </c>
      <c r="E86">
        <v>10326</v>
      </c>
      <c r="F86">
        <f>テーブル1[[#This Row],[Death]]-E85</f>
        <v>4</v>
      </c>
      <c r="G86">
        <f>テーブル1[[#This Row],[Death]]-テーブル1[[#This Row],[Indirect]]</f>
        <v>10326</v>
      </c>
      <c r="H86">
        <v>13796</v>
      </c>
      <c r="I86">
        <f>テーブル1[[#This Row],[Missing]]-H85</f>
        <v>-4</v>
      </c>
      <c r="J86">
        <f>テーブル1[[#This Row],[Death]]+テーブル1[[#This Row],[Missing]]</f>
        <v>24122</v>
      </c>
      <c r="K86">
        <v>3004</v>
      </c>
      <c r="L86">
        <f>テーブル1[[#This Row],[Total Injury]]-K85</f>
        <v>1</v>
      </c>
      <c r="M86">
        <v>313</v>
      </c>
      <c r="N86">
        <v>2305</v>
      </c>
      <c r="O86">
        <v>0</v>
      </c>
    </row>
    <row r="87" spans="1:19" x14ac:dyDescent="0.45">
      <c r="A87">
        <v>87</v>
      </c>
      <c r="B87" s="1">
        <v>40631.479166666664</v>
      </c>
      <c r="C87" s="2">
        <f>テーブル1[[#This Row],[DateTime]]-$V$3+1</f>
        <v>18.863888888889051</v>
      </c>
      <c r="D87" s="6">
        <f>テーブル1[[#This Row],[DateTime]]-$V$3</f>
        <v>17.863888888889051</v>
      </c>
      <c r="E87">
        <v>10469</v>
      </c>
      <c r="F87">
        <f>テーブル1[[#This Row],[Death]]-E86</f>
        <v>143</v>
      </c>
      <c r="G87">
        <f>テーブル1[[#This Row],[Death]]-テーブル1[[#This Row],[Indirect]]</f>
        <v>10469</v>
      </c>
      <c r="H87">
        <v>13742</v>
      </c>
      <c r="I87">
        <f>テーブル1[[#This Row],[Missing]]-H86</f>
        <v>-54</v>
      </c>
      <c r="J87">
        <f>テーブル1[[#This Row],[Death]]+テーブル1[[#This Row],[Missing]]</f>
        <v>24211</v>
      </c>
      <c r="K87">
        <v>3006</v>
      </c>
      <c r="L87">
        <f>テーブル1[[#This Row],[Total Injury]]-K86</f>
        <v>2</v>
      </c>
      <c r="M87">
        <v>313</v>
      </c>
      <c r="N87">
        <v>2306</v>
      </c>
      <c r="O87">
        <v>0</v>
      </c>
    </row>
    <row r="88" spans="1:19" x14ac:dyDescent="0.45">
      <c r="A88">
        <v>88</v>
      </c>
      <c r="B88" s="1">
        <v>40632.5</v>
      </c>
      <c r="C88" s="2">
        <f>テーブル1[[#This Row],[DateTime]]-$V$3+1</f>
        <v>19.884722222224809</v>
      </c>
      <c r="D88" s="6">
        <f>テーブル1[[#This Row],[DateTime]]-$V$3</f>
        <v>18.884722222224809</v>
      </c>
      <c r="E88">
        <v>10882</v>
      </c>
      <c r="F88">
        <f>テーブル1[[#This Row],[Death]]-E87</f>
        <v>413</v>
      </c>
      <c r="G88">
        <f>テーブル1[[#This Row],[Death]]-テーブル1[[#This Row],[Indirect]]</f>
        <v>10882</v>
      </c>
      <c r="H88">
        <v>13005</v>
      </c>
      <c r="I88">
        <f>テーブル1[[#This Row],[Missing]]-H87</f>
        <v>-737</v>
      </c>
      <c r="J88">
        <f>テーブル1[[#This Row],[Death]]+テーブル1[[#This Row],[Missing]]</f>
        <v>23887</v>
      </c>
      <c r="K88">
        <v>3020</v>
      </c>
      <c r="L88">
        <f>テーブル1[[#This Row],[Total Injury]]-K87</f>
        <v>14</v>
      </c>
      <c r="M88">
        <v>314</v>
      </c>
      <c r="N88">
        <v>2319</v>
      </c>
      <c r="O88">
        <v>0</v>
      </c>
    </row>
    <row r="89" spans="1:19" x14ac:dyDescent="0.45">
      <c r="A89">
        <v>89</v>
      </c>
      <c r="B89" s="1">
        <v>40633.583333333336</v>
      </c>
      <c r="C89" s="2">
        <f>テーブル1[[#This Row],[DateTime]]-$V$3+1</f>
        <v>20.968055555560568</v>
      </c>
      <c r="D89" s="6">
        <f>テーブル1[[#This Row],[DateTime]]-$V$3</f>
        <v>19.968055555560568</v>
      </c>
      <c r="E89">
        <v>10977</v>
      </c>
      <c r="F89">
        <f>テーブル1[[#This Row],[Death]]-E88</f>
        <v>95</v>
      </c>
      <c r="G89">
        <f>テーブル1[[#This Row],[Death]]-テーブル1[[#This Row],[Indirect]]</f>
        <v>10977</v>
      </c>
      <c r="H89">
        <v>12995</v>
      </c>
      <c r="I89">
        <f>テーブル1[[#This Row],[Missing]]-H88</f>
        <v>-10</v>
      </c>
      <c r="J89">
        <f>テーブル1[[#This Row],[Death]]+テーブル1[[#This Row],[Missing]]</f>
        <v>23972</v>
      </c>
      <c r="K89">
        <v>3031</v>
      </c>
      <c r="L89">
        <f>テーブル1[[#This Row],[Total Injury]]-K88</f>
        <v>11</v>
      </c>
      <c r="M89">
        <v>315</v>
      </c>
      <c r="N89">
        <v>2329</v>
      </c>
      <c r="O89">
        <v>0</v>
      </c>
      <c r="P89">
        <v>209468</v>
      </c>
    </row>
    <row r="90" spans="1:19" x14ac:dyDescent="0.45">
      <c r="A90">
        <v>90</v>
      </c>
      <c r="B90" s="1">
        <v>40634.458333333336</v>
      </c>
      <c r="C90" s="2">
        <f>テーブル1[[#This Row],[DateTime]]-$V$3+1</f>
        <v>21.843055555560568</v>
      </c>
      <c r="D90" s="6">
        <f>テーブル1[[#This Row],[DateTime]]-$V$3</f>
        <v>20.843055555560568</v>
      </c>
      <c r="E90">
        <v>11075</v>
      </c>
      <c r="F90">
        <f>テーブル1[[#This Row],[Death]]-E89</f>
        <v>98</v>
      </c>
      <c r="G90">
        <f>テーブル1[[#This Row],[Death]]-テーブル1[[#This Row],[Indirect]]</f>
        <v>11075</v>
      </c>
      <c r="H90">
        <v>13038</v>
      </c>
      <c r="I90">
        <f>テーブル1[[#This Row],[Missing]]-H89</f>
        <v>43</v>
      </c>
      <c r="J90">
        <f>テーブル1[[#This Row],[Death]]+テーブル1[[#This Row],[Missing]]</f>
        <v>24113</v>
      </c>
      <c r="K90">
        <v>3031</v>
      </c>
      <c r="L90">
        <f>テーブル1[[#This Row],[Total Injury]]-K89</f>
        <v>0</v>
      </c>
      <c r="M90">
        <v>315</v>
      </c>
      <c r="N90">
        <v>2329</v>
      </c>
      <c r="O90">
        <v>0</v>
      </c>
      <c r="P90">
        <v>209686</v>
      </c>
    </row>
    <row r="91" spans="1:19" x14ac:dyDescent="0.45">
      <c r="A91">
        <v>91</v>
      </c>
      <c r="B91" s="1">
        <v>40635.458333333336</v>
      </c>
      <c r="C91" s="2">
        <f>テーブル1[[#This Row],[DateTime]]-$V$3+1</f>
        <v>22.843055555560568</v>
      </c>
      <c r="D91" s="6">
        <f>テーブル1[[#This Row],[DateTime]]-$V$3</f>
        <v>21.843055555560568</v>
      </c>
      <c r="E91">
        <v>11218</v>
      </c>
      <c r="F91">
        <f>テーブル1[[#This Row],[Death]]-E90</f>
        <v>143</v>
      </c>
      <c r="G91">
        <f>テーブル1[[#This Row],[Death]]-テーブル1[[#This Row],[Indirect]]</f>
        <v>11218</v>
      </c>
      <c r="H91">
        <v>13219</v>
      </c>
      <c r="I91">
        <f>テーブル1[[#This Row],[Missing]]-H90</f>
        <v>181</v>
      </c>
      <c r="J91">
        <f>テーブル1[[#This Row],[Death]]+テーブル1[[#This Row],[Missing]]</f>
        <v>24437</v>
      </c>
      <c r="K91">
        <v>3034</v>
      </c>
      <c r="L91">
        <f>テーブル1[[#This Row],[Total Injury]]-K90</f>
        <v>3</v>
      </c>
      <c r="M91">
        <v>314</v>
      </c>
      <c r="N91">
        <v>2303</v>
      </c>
      <c r="O91">
        <v>0</v>
      </c>
      <c r="P91">
        <v>206496</v>
      </c>
      <c r="S91">
        <v>26706</v>
      </c>
    </row>
    <row r="92" spans="1:19" x14ac:dyDescent="0.45">
      <c r="A92">
        <v>92</v>
      </c>
      <c r="B92" s="1">
        <v>40636.458333333336</v>
      </c>
      <c r="C92" s="2">
        <f>テーブル1[[#This Row],[DateTime]]-$V$3+1</f>
        <v>23.843055555560568</v>
      </c>
      <c r="D92" s="6">
        <f>テーブル1[[#This Row],[DateTime]]-$V$3</f>
        <v>22.843055555560568</v>
      </c>
      <c r="E92">
        <v>11306</v>
      </c>
      <c r="F92">
        <f>テーブル1[[#This Row],[Death]]-E91</f>
        <v>88</v>
      </c>
      <c r="G92">
        <f>テーブル1[[#This Row],[Death]]-テーブル1[[#This Row],[Indirect]]</f>
        <v>11306</v>
      </c>
      <c r="H92">
        <v>13159</v>
      </c>
      <c r="I92">
        <f>テーブル1[[#This Row],[Missing]]-H91</f>
        <v>-60</v>
      </c>
      <c r="J92">
        <f>テーブル1[[#This Row],[Death]]+テーブル1[[#This Row],[Missing]]</f>
        <v>24465</v>
      </c>
      <c r="K92">
        <v>3034</v>
      </c>
      <c r="L92">
        <f>テーブル1[[#This Row],[Total Injury]]-K91</f>
        <v>0</v>
      </c>
      <c r="M92">
        <v>316</v>
      </c>
      <c r="N92">
        <v>2303</v>
      </c>
      <c r="O92">
        <v>0</v>
      </c>
      <c r="P92">
        <v>206398</v>
      </c>
      <c r="S92">
        <v>28833</v>
      </c>
    </row>
    <row r="93" spans="1:19" x14ac:dyDescent="0.45">
      <c r="A93">
        <v>93</v>
      </c>
      <c r="B93" s="1">
        <v>40637.458333333336</v>
      </c>
      <c r="C93" s="2">
        <f>テーブル1[[#This Row],[DateTime]]-$V$3+1</f>
        <v>24.843055555560568</v>
      </c>
      <c r="D93" s="6">
        <f>テーブル1[[#This Row],[DateTime]]-$V$3</f>
        <v>23.843055555560568</v>
      </c>
      <c r="E93">
        <v>11703</v>
      </c>
      <c r="F93">
        <f>テーブル1[[#This Row],[Death]]-E92</f>
        <v>397</v>
      </c>
      <c r="G93">
        <f>テーブル1[[#This Row],[Death]]-テーブル1[[#This Row],[Indirect]]</f>
        <v>11703</v>
      </c>
      <c r="H93">
        <v>12344</v>
      </c>
      <c r="I93">
        <f>テーブル1[[#This Row],[Missing]]-H92</f>
        <v>-815</v>
      </c>
      <c r="J93">
        <f>テーブル1[[#This Row],[Death]]+テーブル1[[#This Row],[Missing]]</f>
        <v>24047</v>
      </c>
      <c r="K93">
        <v>3032</v>
      </c>
      <c r="L93">
        <f>テーブル1[[#This Row],[Total Injury]]-K92</f>
        <v>-2</v>
      </c>
      <c r="M93">
        <v>316</v>
      </c>
      <c r="N93">
        <v>2301</v>
      </c>
      <c r="O93">
        <v>0</v>
      </c>
      <c r="P93">
        <v>205793</v>
      </c>
      <c r="S93">
        <v>29849</v>
      </c>
    </row>
    <row r="94" spans="1:19" x14ac:dyDescent="0.45">
      <c r="A94">
        <v>94</v>
      </c>
      <c r="B94" s="1">
        <v>40638.458333333336</v>
      </c>
      <c r="C94" s="2">
        <f>テーブル1[[#This Row],[DateTime]]-$V$3+1</f>
        <v>25.843055555560568</v>
      </c>
      <c r="D94" s="6">
        <f>テーブル1[[#This Row],[DateTime]]-$V$3</f>
        <v>24.843055555560568</v>
      </c>
      <c r="E94">
        <v>11920</v>
      </c>
      <c r="F94">
        <f>テーブル1[[#This Row],[Death]]-E93</f>
        <v>217</v>
      </c>
      <c r="G94">
        <f>テーブル1[[#This Row],[Death]]-テーブル1[[#This Row],[Indirect]]</f>
        <v>11920</v>
      </c>
      <c r="H94">
        <v>12264</v>
      </c>
      <c r="I94">
        <f>テーブル1[[#This Row],[Missing]]-H93</f>
        <v>-80</v>
      </c>
      <c r="J94">
        <f>テーブル1[[#This Row],[Death]]+テーブル1[[#This Row],[Missing]]</f>
        <v>24184</v>
      </c>
      <c r="K94">
        <v>3013</v>
      </c>
      <c r="L94">
        <f>テーブル1[[#This Row],[Total Injury]]-K93</f>
        <v>-19</v>
      </c>
      <c r="M94">
        <v>316</v>
      </c>
      <c r="N94">
        <v>2301</v>
      </c>
      <c r="O94">
        <v>0</v>
      </c>
      <c r="P94">
        <v>195121</v>
      </c>
      <c r="S94">
        <v>30075</v>
      </c>
    </row>
    <row r="95" spans="1:19" x14ac:dyDescent="0.45">
      <c r="A95">
        <v>95</v>
      </c>
      <c r="B95" s="1">
        <v>40639.458333333336</v>
      </c>
      <c r="C95" s="2">
        <f>テーブル1[[#This Row],[DateTime]]-$V$3+1</f>
        <v>26.843055555560568</v>
      </c>
      <c r="D95" s="6">
        <f>テーブル1[[#This Row],[DateTime]]-$V$3</f>
        <v>25.843055555560568</v>
      </c>
      <c r="E95">
        <v>11951</v>
      </c>
      <c r="F95">
        <f>テーブル1[[#This Row],[Death]]-E94</f>
        <v>31</v>
      </c>
      <c r="G95">
        <f>テーブル1[[#This Row],[Death]]-テーブル1[[#This Row],[Indirect]]</f>
        <v>11951</v>
      </c>
      <c r="H95">
        <v>12336</v>
      </c>
      <c r="I95">
        <f>テーブル1[[#This Row],[Missing]]-H94</f>
        <v>72</v>
      </c>
      <c r="J95">
        <f>テーブル1[[#This Row],[Death]]+テーブル1[[#This Row],[Missing]]</f>
        <v>24287</v>
      </c>
      <c r="K95">
        <v>3013</v>
      </c>
      <c r="L95">
        <f>テーブル1[[#This Row],[Total Injury]]-K94</f>
        <v>0</v>
      </c>
      <c r="M95">
        <v>316</v>
      </c>
      <c r="N95">
        <v>2301</v>
      </c>
      <c r="O95">
        <v>0</v>
      </c>
      <c r="P95">
        <v>194679</v>
      </c>
      <c r="S95">
        <v>31585</v>
      </c>
    </row>
    <row r="96" spans="1:19" x14ac:dyDescent="0.45">
      <c r="A96">
        <v>96</v>
      </c>
      <c r="B96" s="1">
        <v>40640.458333333336</v>
      </c>
      <c r="C96" s="2">
        <f>テーブル1[[#This Row],[DateTime]]-$V$3+1</f>
        <v>27.843055555560568</v>
      </c>
      <c r="D96" s="6">
        <f>テーブル1[[#This Row],[DateTime]]-$V$3</f>
        <v>26.843055555560568</v>
      </c>
      <c r="E96">
        <v>12290</v>
      </c>
      <c r="F96">
        <f>テーブル1[[#This Row],[Death]]-E95</f>
        <v>339</v>
      </c>
      <c r="G96">
        <f>テーブル1[[#This Row],[Death]]-テーブル1[[#This Row],[Indirect]]</f>
        <v>12290</v>
      </c>
      <c r="H96">
        <v>12607</v>
      </c>
      <c r="I96">
        <f>テーブル1[[#This Row],[Missing]]-H95</f>
        <v>271</v>
      </c>
      <c r="J96">
        <f>テーブル1[[#This Row],[Death]]+テーブル1[[#This Row],[Missing]]</f>
        <v>24897</v>
      </c>
      <c r="K96">
        <v>4371</v>
      </c>
      <c r="L96">
        <f>テーブル1[[#This Row],[Total Injury]]-K95</f>
        <v>1358</v>
      </c>
      <c r="M96">
        <v>316</v>
      </c>
      <c r="N96">
        <v>2325</v>
      </c>
      <c r="O96">
        <v>0</v>
      </c>
      <c r="P96">
        <v>188033</v>
      </c>
      <c r="S96">
        <v>39782</v>
      </c>
    </row>
    <row r="97" spans="1:20" x14ac:dyDescent="0.45">
      <c r="A97">
        <v>97</v>
      </c>
      <c r="B97" s="1">
        <v>40641.458333333336</v>
      </c>
      <c r="C97" s="2">
        <f>テーブル1[[#This Row],[DateTime]]-$V$3+1</f>
        <v>28.843055555560568</v>
      </c>
      <c r="D97" s="6">
        <f>テーブル1[[#This Row],[DateTime]]-$V$3</f>
        <v>27.843055555560568</v>
      </c>
      <c r="E97">
        <v>12392</v>
      </c>
      <c r="F97">
        <f>テーブル1[[#This Row],[Death]]-E96</f>
        <v>102</v>
      </c>
      <c r="G97">
        <f>テーブル1[[#This Row],[Death]]-テーブル1[[#This Row],[Indirect]]</f>
        <v>12392</v>
      </c>
      <c r="H97">
        <v>12491</v>
      </c>
      <c r="I97">
        <f>テーブル1[[#This Row],[Missing]]-H96</f>
        <v>-116</v>
      </c>
      <c r="J97">
        <f>テーブル1[[#This Row],[Death]]+テーブル1[[#This Row],[Missing]]</f>
        <v>24883</v>
      </c>
      <c r="K97">
        <v>4391</v>
      </c>
      <c r="L97">
        <f>テーブル1[[#This Row],[Total Injury]]-K96</f>
        <v>20</v>
      </c>
      <c r="M97">
        <v>322</v>
      </c>
      <c r="N97">
        <v>2338</v>
      </c>
      <c r="O97">
        <v>0</v>
      </c>
      <c r="P97">
        <v>188212</v>
      </c>
      <c r="S97">
        <v>31858</v>
      </c>
    </row>
    <row r="98" spans="1:20" x14ac:dyDescent="0.45">
      <c r="A98">
        <v>98</v>
      </c>
      <c r="B98" s="1">
        <v>40642.5</v>
      </c>
      <c r="C98" s="2">
        <f>テーブル1[[#This Row],[DateTime]]-$V$3+1</f>
        <v>29.884722222224809</v>
      </c>
      <c r="D98" s="6">
        <f>テーブル1[[#This Row],[DateTime]]-$V$3</f>
        <v>28.884722222224809</v>
      </c>
      <c r="E98">
        <v>12453</v>
      </c>
      <c r="F98">
        <f>テーブル1[[#This Row],[Death]]-E97</f>
        <v>61</v>
      </c>
      <c r="G98">
        <f>テーブル1[[#This Row],[Death]]-テーブル1[[#This Row],[Indirect]]</f>
        <v>12453</v>
      </c>
      <c r="H98">
        <v>12811</v>
      </c>
      <c r="I98">
        <f>テーブル1[[#This Row],[Missing]]-H97</f>
        <v>320</v>
      </c>
      <c r="J98">
        <f>テーブル1[[#This Row],[Death]]+テーブル1[[#This Row],[Missing]]</f>
        <v>25264</v>
      </c>
      <c r="K98">
        <v>4388</v>
      </c>
      <c r="L98">
        <f>テーブル1[[#This Row],[Total Injury]]-K97</f>
        <v>-3</v>
      </c>
      <c r="M98">
        <v>321</v>
      </c>
      <c r="N98">
        <v>2339</v>
      </c>
      <c r="O98">
        <v>0</v>
      </c>
      <c r="P98">
        <v>188438</v>
      </c>
      <c r="S98">
        <v>31324</v>
      </c>
    </row>
    <row r="99" spans="1:20" x14ac:dyDescent="0.45">
      <c r="A99">
        <v>99</v>
      </c>
      <c r="B99" s="1">
        <v>40643.416666666664</v>
      </c>
      <c r="C99" s="2">
        <f>テーブル1[[#This Row],[DateTime]]-$V$3+1</f>
        <v>30.801388888889051</v>
      </c>
      <c r="D99" s="6">
        <f>テーブル1[[#This Row],[DateTime]]-$V$3</f>
        <v>29.801388888889051</v>
      </c>
      <c r="E99">
        <v>12590</v>
      </c>
      <c r="F99">
        <f>テーブル1[[#This Row],[Death]]-E98</f>
        <v>137</v>
      </c>
      <c r="G99">
        <f>テーブル1[[#This Row],[Death]]-テーブル1[[#This Row],[Indirect]]</f>
        <v>12590</v>
      </c>
      <c r="H99">
        <v>12806</v>
      </c>
      <c r="I99">
        <f>テーブル1[[#This Row],[Missing]]-H98</f>
        <v>-5</v>
      </c>
      <c r="J99">
        <f>テーブル1[[#This Row],[Death]]+テーブル1[[#This Row],[Missing]]</f>
        <v>25396</v>
      </c>
      <c r="K99">
        <v>4816</v>
      </c>
      <c r="L99">
        <f>テーブル1[[#This Row],[Total Injury]]-K98</f>
        <v>428</v>
      </c>
      <c r="M99">
        <v>339</v>
      </c>
      <c r="N99">
        <v>2520</v>
      </c>
      <c r="O99">
        <v>0</v>
      </c>
      <c r="P99">
        <v>191660</v>
      </c>
      <c r="S99">
        <v>31648</v>
      </c>
    </row>
    <row r="100" spans="1:20" x14ac:dyDescent="0.45">
      <c r="A100">
        <v>100</v>
      </c>
      <c r="B100" s="1">
        <v>40644.458333333336</v>
      </c>
      <c r="C100" s="2">
        <f>テーブル1[[#This Row],[DateTime]]-$V$3+1</f>
        <v>31.843055555560568</v>
      </c>
      <c r="D100" s="6">
        <f>テーブル1[[#This Row],[DateTime]]-$V$3</f>
        <v>30.843055555560568</v>
      </c>
      <c r="E100">
        <v>12875</v>
      </c>
      <c r="F100">
        <f>テーブル1[[#This Row],[Death]]-E99</f>
        <v>285</v>
      </c>
      <c r="G100">
        <f>テーブル1[[#This Row],[Death]]-テーブル1[[#This Row],[Indirect]]</f>
        <v>11660</v>
      </c>
      <c r="H100">
        <v>12555</v>
      </c>
      <c r="I100">
        <f>テーブル1[[#This Row],[Missing]]-H99</f>
        <v>-251</v>
      </c>
      <c r="J100">
        <f>テーブル1[[#This Row],[Death]]+テーブル1[[#This Row],[Missing]]</f>
        <v>25430</v>
      </c>
      <c r="K100">
        <v>5022</v>
      </c>
      <c r="L100">
        <f>テーブル1[[#This Row],[Total Injury]]-K99</f>
        <v>206</v>
      </c>
      <c r="M100">
        <v>346</v>
      </c>
      <c r="N100">
        <v>2613</v>
      </c>
      <c r="O100">
        <v>1215</v>
      </c>
      <c r="P100">
        <v>190445</v>
      </c>
      <c r="S100">
        <v>31176</v>
      </c>
    </row>
    <row r="101" spans="1:20" x14ac:dyDescent="0.45">
      <c r="A101">
        <v>101</v>
      </c>
      <c r="B101" s="1">
        <v>40645.458333333336</v>
      </c>
      <c r="C101" s="2">
        <f>テーブル1[[#This Row],[DateTime]]-$V$3+1</f>
        <v>32.843055555560568</v>
      </c>
      <c r="D101" s="6">
        <f>テーブル1[[#This Row],[DateTime]]-$V$3</f>
        <v>31.843055555560568</v>
      </c>
      <c r="E101">
        <v>12950</v>
      </c>
      <c r="F101">
        <f>テーブル1[[#This Row],[Death]]-E100</f>
        <v>75</v>
      </c>
      <c r="G101">
        <f>テーブル1[[#This Row],[Death]]-テーブル1[[#This Row],[Indirect]]</f>
        <v>12950</v>
      </c>
      <c r="H101">
        <v>13133</v>
      </c>
      <c r="I101">
        <f>テーブル1[[#This Row],[Missing]]-H100</f>
        <v>578</v>
      </c>
      <c r="J101">
        <f>テーブル1[[#This Row],[Death]]+テーブル1[[#This Row],[Missing]]</f>
        <v>26083</v>
      </c>
      <c r="K101">
        <v>5060</v>
      </c>
      <c r="L101">
        <f>テーブル1[[#This Row],[Total Injury]]-K100</f>
        <v>38</v>
      </c>
      <c r="M101">
        <v>343</v>
      </c>
      <c r="N101">
        <v>2651</v>
      </c>
      <c r="O101">
        <v>0</v>
      </c>
      <c r="P101">
        <v>184319</v>
      </c>
      <c r="S101">
        <v>32524</v>
      </c>
    </row>
    <row r="102" spans="1:20" x14ac:dyDescent="0.45">
      <c r="A102">
        <v>102</v>
      </c>
      <c r="B102" s="1">
        <v>40646.625</v>
      </c>
      <c r="C102" s="2">
        <f>テーブル1[[#This Row],[DateTime]]-$V$3+1</f>
        <v>34.009722222224809</v>
      </c>
      <c r="D102" s="6">
        <f>テーブル1[[#This Row],[DateTime]]-$V$3</f>
        <v>33.009722222224809</v>
      </c>
      <c r="E102">
        <v>13060</v>
      </c>
      <c r="F102">
        <f>テーブル1[[#This Row],[Death]]-E101</f>
        <v>110</v>
      </c>
      <c r="G102">
        <f>テーブル1[[#This Row],[Death]]-テーブル1[[#This Row],[Indirect]]</f>
        <v>13060</v>
      </c>
      <c r="H102">
        <v>13539</v>
      </c>
      <c r="I102">
        <f>テーブル1[[#This Row],[Missing]]-H101</f>
        <v>406</v>
      </c>
      <c r="J102">
        <f>テーブル1[[#This Row],[Death]]+テーブル1[[#This Row],[Missing]]</f>
        <v>26599</v>
      </c>
      <c r="K102">
        <v>5183</v>
      </c>
      <c r="L102">
        <f>テーブル1[[#This Row],[Total Injury]]-K101</f>
        <v>123</v>
      </c>
      <c r="M102">
        <v>353</v>
      </c>
      <c r="N102">
        <v>2781</v>
      </c>
      <c r="O102">
        <v>0</v>
      </c>
      <c r="P102">
        <v>182341</v>
      </c>
      <c r="S102">
        <v>32896</v>
      </c>
    </row>
    <row r="103" spans="1:20" x14ac:dyDescent="0.45">
      <c r="A103">
        <v>103</v>
      </c>
      <c r="B103" s="1">
        <v>40647.291666666664</v>
      </c>
      <c r="C103" s="2">
        <f>テーブル1[[#This Row],[DateTime]]-$V$3+1</f>
        <v>34.676388888889051</v>
      </c>
      <c r="D103" s="6">
        <f>テーブル1[[#This Row],[DateTime]]-$V$3</f>
        <v>33.676388888889051</v>
      </c>
      <c r="E103">
        <v>13134</v>
      </c>
      <c r="F103">
        <f>テーブル1[[#This Row],[Death]]-E102</f>
        <v>74</v>
      </c>
      <c r="G103">
        <f>テーブル1[[#This Row],[Death]]-テーブル1[[#This Row],[Indirect]]</f>
        <v>13134</v>
      </c>
      <c r="H103">
        <v>13492</v>
      </c>
      <c r="I103">
        <f>テーブル1[[#This Row],[Missing]]-H102</f>
        <v>-47</v>
      </c>
      <c r="J103">
        <f>テーブル1[[#This Row],[Death]]+テーブル1[[#This Row],[Missing]]</f>
        <v>26626</v>
      </c>
      <c r="K103">
        <v>5047</v>
      </c>
      <c r="L103">
        <f>テーブル1[[#This Row],[Total Injury]]-K102</f>
        <v>-136</v>
      </c>
      <c r="M103">
        <v>346</v>
      </c>
      <c r="N103">
        <v>2599</v>
      </c>
      <c r="O103">
        <v>0</v>
      </c>
      <c r="P103">
        <v>182122</v>
      </c>
      <c r="S103">
        <v>32988</v>
      </c>
    </row>
    <row r="104" spans="1:20" x14ac:dyDescent="0.45">
      <c r="A104">
        <v>104</v>
      </c>
      <c r="B104" s="1">
        <v>40648.291666666664</v>
      </c>
      <c r="C104" s="2">
        <f>テーブル1[[#This Row],[DateTime]]-$V$3+1</f>
        <v>35.676388888889051</v>
      </c>
      <c r="D104" s="6">
        <f>テーブル1[[#This Row],[DateTime]]-$V$3</f>
        <v>34.676388888889051</v>
      </c>
      <c r="E104">
        <v>13269</v>
      </c>
      <c r="F104">
        <f>テーブル1[[#This Row],[Death]]-E103</f>
        <v>135</v>
      </c>
      <c r="G104">
        <f>テーブル1[[#This Row],[Death]]-テーブル1[[#This Row],[Indirect]]</f>
        <v>13269</v>
      </c>
      <c r="H104">
        <v>13428</v>
      </c>
      <c r="I104">
        <f>テーブル1[[#This Row],[Missing]]-H103</f>
        <v>-64</v>
      </c>
      <c r="J104">
        <f>テーブル1[[#This Row],[Death]]+テーブル1[[#This Row],[Missing]]</f>
        <v>26697</v>
      </c>
      <c r="K104">
        <v>5044</v>
      </c>
      <c r="L104">
        <f>テーブル1[[#This Row],[Total Injury]]-K103</f>
        <v>-3</v>
      </c>
      <c r="M104">
        <v>346</v>
      </c>
      <c r="N104">
        <v>2596</v>
      </c>
      <c r="O104">
        <v>0</v>
      </c>
      <c r="P104">
        <v>182245</v>
      </c>
      <c r="S104">
        <v>32651</v>
      </c>
    </row>
    <row r="105" spans="1:20" x14ac:dyDescent="0.45">
      <c r="A105">
        <v>105</v>
      </c>
      <c r="B105" s="1">
        <v>40649.666666666664</v>
      </c>
      <c r="C105" s="2">
        <f>テーブル1[[#This Row],[DateTime]]-$V$3+1</f>
        <v>37.051388888889051</v>
      </c>
      <c r="D105" s="6">
        <f>テーブル1[[#This Row],[DateTime]]-$V$3</f>
        <v>36.051388888889051</v>
      </c>
      <c r="E105">
        <v>13364</v>
      </c>
      <c r="F105">
        <f>テーブル1[[#This Row],[Death]]-E104</f>
        <v>95</v>
      </c>
      <c r="G105">
        <f>テーブル1[[#This Row],[Death]]-テーブル1[[#This Row],[Indirect]]</f>
        <v>13364</v>
      </c>
      <c r="H105">
        <v>13473</v>
      </c>
      <c r="I105">
        <f>テーブル1[[#This Row],[Missing]]-H104</f>
        <v>45</v>
      </c>
      <c r="J105">
        <f>テーブル1[[#This Row],[Death]]+テーブル1[[#This Row],[Missing]]</f>
        <v>26837</v>
      </c>
      <c r="K105">
        <v>5043</v>
      </c>
      <c r="L105">
        <f>テーブル1[[#This Row],[Total Injury]]-K104</f>
        <v>-1</v>
      </c>
      <c r="M105">
        <v>347</v>
      </c>
      <c r="N105">
        <v>2593</v>
      </c>
      <c r="O105">
        <v>0</v>
      </c>
      <c r="P105">
        <v>180277</v>
      </c>
      <c r="S105">
        <v>31666</v>
      </c>
    </row>
    <row r="106" spans="1:20" x14ac:dyDescent="0.45">
      <c r="A106">
        <v>106</v>
      </c>
      <c r="B106" s="1">
        <v>40650.458333333336</v>
      </c>
      <c r="C106" s="2">
        <f>テーブル1[[#This Row],[DateTime]]-$V$3+1</f>
        <v>37.843055555560568</v>
      </c>
      <c r="D106" s="6">
        <f>テーブル1[[#This Row],[DateTime]]-$V$3</f>
        <v>36.843055555560568</v>
      </c>
      <c r="E106">
        <v>13540</v>
      </c>
      <c r="F106">
        <f>テーブル1[[#This Row],[Death]]-E105</f>
        <v>176</v>
      </c>
      <c r="G106">
        <f>テーブル1[[#This Row],[Death]]-テーブル1[[#This Row],[Indirect]]</f>
        <v>13540</v>
      </c>
      <c r="H106">
        <v>13252</v>
      </c>
      <c r="I106">
        <f>テーブル1[[#This Row],[Missing]]-H105</f>
        <v>-221</v>
      </c>
      <c r="J106">
        <f>テーブル1[[#This Row],[Death]]+テーブル1[[#This Row],[Missing]]</f>
        <v>26792</v>
      </c>
      <c r="K106">
        <v>5054</v>
      </c>
      <c r="L106">
        <f>テーブル1[[#This Row],[Total Injury]]-K105</f>
        <v>11</v>
      </c>
      <c r="M106">
        <v>347</v>
      </c>
      <c r="N106">
        <v>2602</v>
      </c>
      <c r="O106">
        <v>0</v>
      </c>
      <c r="P106">
        <v>179250</v>
      </c>
      <c r="S106">
        <v>31255</v>
      </c>
    </row>
    <row r="107" spans="1:20" x14ac:dyDescent="0.45">
      <c r="A107">
        <v>107</v>
      </c>
      <c r="B107" s="1">
        <v>40651.291666666664</v>
      </c>
      <c r="C107" s="2">
        <f>テーブル1[[#This Row],[DateTime]]-$V$3+1</f>
        <v>38.676388888889051</v>
      </c>
      <c r="D107" s="6">
        <f>テーブル1[[#This Row],[DateTime]]-$V$3</f>
        <v>37.676388888889051</v>
      </c>
      <c r="E107">
        <v>13533</v>
      </c>
      <c r="F107">
        <f>テーブル1[[#This Row],[Death]]-E106</f>
        <v>-7</v>
      </c>
      <c r="G107">
        <f>テーブル1[[#This Row],[Death]]-テーブル1[[#This Row],[Indirect]]</f>
        <v>13533</v>
      </c>
      <c r="H107">
        <v>13221</v>
      </c>
      <c r="I107">
        <f>テーブル1[[#This Row],[Missing]]-H106</f>
        <v>-31</v>
      </c>
      <c r="J107">
        <f>テーブル1[[#This Row],[Death]]+テーブル1[[#This Row],[Missing]]</f>
        <v>26754</v>
      </c>
      <c r="K107">
        <v>5054</v>
      </c>
      <c r="L107">
        <f>テーブル1[[#This Row],[Total Injury]]-K106</f>
        <v>0</v>
      </c>
      <c r="M107">
        <v>347</v>
      </c>
      <c r="N107">
        <v>2602</v>
      </c>
      <c r="O107">
        <v>0</v>
      </c>
      <c r="P107">
        <v>179255</v>
      </c>
      <c r="S107">
        <v>31403</v>
      </c>
    </row>
    <row r="108" spans="1:20" x14ac:dyDescent="0.45">
      <c r="A108">
        <v>108</v>
      </c>
      <c r="B108" s="1">
        <v>40652.458333333336</v>
      </c>
      <c r="C108" s="2">
        <f>テーブル1[[#This Row],[DateTime]]-$V$3+1</f>
        <v>39.843055555560568</v>
      </c>
      <c r="D108" s="6">
        <f>テーブル1[[#This Row],[DateTime]]-$V$3</f>
        <v>38.843055555560568</v>
      </c>
      <c r="E108">
        <v>13619</v>
      </c>
      <c r="F108">
        <f>テーブル1[[#This Row],[Death]]-E107</f>
        <v>86</v>
      </c>
      <c r="G108">
        <f>テーブル1[[#This Row],[Death]]-テーブル1[[#This Row],[Indirect]]</f>
        <v>13619</v>
      </c>
      <c r="H108">
        <v>13172</v>
      </c>
      <c r="I108">
        <f>テーブル1[[#This Row],[Missing]]-H107</f>
        <v>-49</v>
      </c>
      <c r="J108">
        <f>テーブル1[[#This Row],[Death]]+テーブル1[[#This Row],[Missing]]</f>
        <v>26791</v>
      </c>
      <c r="K108">
        <v>5054</v>
      </c>
      <c r="L108">
        <f>テーブル1[[#This Row],[Total Injury]]-K107</f>
        <v>0</v>
      </c>
      <c r="M108">
        <v>327</v>
      </c>
      <c r="N108">
        <v>2622</v>
      </c>
      <c r="O108">
        <v>0</v>
      </c>
      <c r="P108">
        <v>177832</v>
      </c>
      <c r="S108">
        <v>31150</v>
      </c>
    </row>
    <row r="109" spans="1:20" x14ac:dyDescent="0.45">
      <c r="A109">
        <v>109</v>
      </c>
      <c r="B109" s="1">
        <v>40653.458333333336</v>
      </c>
      <c r="C109" s="2">
        <f>テーブル1[[#This Row],[DateTime]]-$V$3+1</f>
        <v>40.843055555560568</v>
      </c>
      <c r="D109" s="6">
        <f>テーブル1[[#This Row],[DateTime]]-$V$3</f>
        <v>39.843055555560568</v>
      </c>
      <c r="E109">
        <v>13643</v>
      </c>
      <c r="F109">
        <f>テーブル1[[#This Row],[Death]]-E108</f>
        <v>24</v>
      </c>
      <c r="G109">
        <f>テーブル1[[#This Row],[Death]]-テーブル1[[#This Row],[Indirect]]</f>
        <v>13643</v>
      </c>
      <c r="H109">
        <v>13377</v>
      </c>
      <c r="I109">
        <f>テーブル1[[#This Row],[Missing]]-H108</f>
        <v>205</v>
      </c>
      <c r="J109">
        <f>テーブル1[[#This Row],[Death]]+テーブル1[[#This Row],[Missing]]</f>
        <v>27020</v>
      </c>
      <c r="K109">
        <v>5417</v>
      </c>
      <c r="L109">
        <f>テーブル1[[#This Row],[Total Injury]]-K108</f>
        <v>363</v>
      </c>
      <c r="M109">
        <v>327</v>
      </c>
      <c r="N109">
        <v>2622</v>
      </c>
      <c r="O109">
        <v>0</v>
      </c>
      <c r="P109">
        <v>176342</v>
      </c>
      <c r="S109">
        <v>30369</v>
      </c>
    </row>
    <row r="110" spans="1:20" x14ac:dyDescent="0.45">
      <c r="A110">
        <v>110</v>
      </c>
      <c r="B110" s="1">
        <v>40654.458333333336</v>
      </c>
      <c r="C110" s="2">
        <f>テーブル1[[#This Row],[DateTime]]-$V$3+1</f>
        <v>41.843055555560568</v>
      </c>
      <c r="D110" s="6">
        <f>テーブル1[[#This Row],[DateTime]]-$V$3</f>
        <v>40.843055555560568</v>
      </c>
      <c r="E110">
        <v>13801</v>
      </c>
      <c r="F110">
        <f>テーブル1[[#This Row],[Death]]-E109</f>
        <v>158</v>
      </c>
      <c r="G110">
        <f>テーブル1[[#This Row],[Death]]-テーブル1[[#This Row],[Indirect]]</f>
        <v>13801</v>
      </c>
      <c r="H110">
        <v>12925</v>
      </c>
      <c r="I110">
        <f>テーブル1[[#This Row],[Missing]]-H109</f>
        <v>-452</v>
      </c>
      <c r="J110">
        <f>テーブル1[[#This Row],[Death]]+テーブル1[[#This Row],[Missing]]</f>
        <v>26726</v>
      </c>
      <c r="K110">
        <v>5430</v>
      </c>
      <c r="L110">
        <f>テーブル1[[#This Row],[Total Injury]]-K109</f>
        <v>13</v>
      </c>
      <c r="M110">
        <v>326</v>
      </c>
      <c r="N110">
        <v>2625</v>
      </c>
      <c r="O110">
        <v>0</v>
      </c>
      <c r="P110">
        <v>174343</v>
      </c>
      <c r="S110">
        <v>30397</v>
      </c>
    </row>
    <row r="111" spans="1:20" x14ac:dyDescent="0.45">
      <c r="A111">
        <v>111</v>
      </c>
      <c r="B111" s="1">
        <v>40655.458333333336</v>
      </c>
      <c r="C111" s="2">
        <f>テーブル1[[#This Row],[DateTime]]-$V$3+1</f>
        <v>42.843055555560568</v>
      </c>
      <c r="D111" s="6">
        <f>テーブル1[[#This Row],[DateTime]]-$V$3</f>
        <v>41.843055555560568</v>
      </c>
      <c r="E111">
        <v>13885</v>
      </c>
      <c r="F111">
        <f>テーブル1[[#This Row],[Death]]-E110</f>
        <v>84</v>
      </c>
      <c r="G111">
        <f>テーブル1[[#This Row],[Death]]-テーブル1[[#This Row],[Indirect]]</f>
        <v>13885</v>
      </c>
      <c r="H111">
        <v>12726</v>
      </c>
      <c r="I111">
        <f>テーブル1[[#This Row],[Missing]]-H110</f>
        <v>-199</v>
      </c>
      <c r="J111">
        <f>テーブル1[[#This Row],[Death]]+テーブル1[[#This Row],[Missing]]</f>
        <v>26611</v>
      </c>
      <c r="K111">
        <v>5436</v>
      </c>
      <c r="L111">
        <f>テーブル1[[#This Row],[Total Injury]]-K110</f>
        <v>6</v>
      </c>
      <c r="M111">
        <v>333</v>
      </c>
      <c r="N111">
        <v>2624</v>
      </c>
      <c r="O111">
        <v>0</v>
      </c>
      <c r="P111">
        <v>170962</v>
      </c>
      <c r="S111">
        <v>29614</v>
      </c>
    </row>
    <row r="112" spans="1:20" x14ac:dyDescent="0.45">
      <c r="A112">
        <v>112</v>
      </c>
      <c r="B112" s="1">
        <v>40658.458333333336</v>
      </c>
      <c r="C112" s="2">
        <f>テーブル1[[#This Row],[DateTime]]-$V$3+1</f>
        <v>45.843055555560568</v>
      </c>
      <c r="D112" s="6">
        <f>テーブル1[[#This Row],[DateTime]]-$V$3</f>
        <v>44.843055555560568</v>
      </c>
      <c r="E112">
        <v>14006</v>
      </c>
      <c r="F112">
        <f>テーブル1[[#This Row],[Death]]-E111</f>
        <v>121</v>
      </c>
      <c r="G112">
        <f>テーブル1[[#This Row],[Death]]-テーブル1[[#This Row],[Indirect]]</f>
        <v>14006</v>
      </c>
      <c r="H112">
        <v>11828</v>
      </c>
      <c r="I112">
        <f>テーブル1[[#This Row],[Missing]]-H111</f>
        <v>-898</v>
      </c>
      <c r="J112">
        <f>テーブル1[[#This Row],[Death]]+テーブル1[[#This Row],[Missing]]</f>
        <v>25834</v>
      </c>
      <c r="K112">
        <v>5445</v>
      </c>
      <c r="L112">
        <f>テーブル1[[#This Row],[Total Injury]]-K111</f>
        <v>9</v>
      </c>
      <c r="M112">
        <v>336</v>
      </c>
      <c r="N112">
        <v>2654</v>
      </c>
      <c r="O112">
        <v>0</v>
      </c>
      <c r="P112">
        <v>168783</v>
      </c>
      <c r="S112">
        <v>26973</v>
      </c>
      <c r="T112" t="s">
        <v>12</v>
      </c>
    </row>
    <row r="113" spans="1:20" x14ac:dyDescent="0.45">
      <c r="A113">
        <v>113</v>
      </c>
      <c r="B113" s="1">
        <v>40659.458333333336</v>
      </c>
      <c r="C113" s="2">
        <f>テーブル1[[#This Row],[DateTime]]-$V$3+1</f>
        <v>46.843055555560568</v>
      </c>
      <c r="D113" s="6">
        <f>テーブル1[[#This Row],[DateTime]]-$V$3</f>
        <v>45.843055555560568</v>
      </c>
      <c r="E113">
        <v>14117</v>
      </c>
      <c r="F113">
        <f>テーブル1[[#This Row],[Death]]-E112</f>
        <v>111</v>
      </c>
      <c r="G113">
        <f>テーブル1[[#This Row],[Death]]-テーブル1[[#This Row],[Indirect]]</f>
        <v>14117</v>
      </c>
      <c r="H113">
        <v>11674</v>
      </c>
      <c r="I113">
        <f>テーブル1[[#This Row],[Missing]]-H112</f>
        <v>-154</v>
      </c>
      <c r="J113">
        <f>テーブル1[[#This Row],[Death]]+テーブル1[[#This Row],[Missing]]</f>
        <v>25791</v>
      </c>
      <c r="K113">
        <v>5445</v>
      </c>
      <c r="L113">
        <f>テーブル1[[#This Row],[Total Injury]]-K112</f>
        <v>0</v>
      </c>
      <c r="M113">
        <v>336</v>
      </c>
      <c r="N113">
        <v>2654</v>
      </c>
      <c r="O113">
        <v>0</v>
      </c>
      <c r="P113">
        <v>166820</v>
      </c>
      <c r="S113">
        <v>26847</v>
      </c>
    </row>
    <row r="114" spans="1:20" x14ac:dyDescent="0.45">
      <c r="A114">
        <v>114</v>
      </c>
      <c r="B114" s="1">
        <v>40660.458333333336</v>
      </c>
      <c r="C114" s="2">
        <f>テーブル1[[#This Row],[DateTime]]-$V$3+1</f>
        <v>47.843055555560568</v>
      </c>
      <c r="D114" s="6">
        <f>テーブル1[[#This Row],[DateTime]]-$V$3</f>
        <v>46.843055555560568</v>
      </c>
      <c r="E114">
        <v>14161</v>
      </c>
      <c r="F114">
        <f>テーブル1[[#This Row],[Death]]-E113</f>
        <v>44</v>
      </c>
      <c r="G114">
        <f>テーブル1[[#This Row],[Death]]-テーブル1[[#This Row],[Indirect]]</f>
        <v>14161</v>
      </c>
      <c r="H114">
        <v>11536</v>
      </c>
      <c r="I114">
        <f>テーブル1[[#This Row],[Missing]]-H113</f>
        <v>-138</v>
      </c>
      <c r="J114">
        <f>テーブル1[[#This Row],[Death]]+テーブル1[[#This Row],[Missing]]</f>
        <v>25697</v>
      </c>
      <c r="K114">
        <v>5446</v>
      </c>
      <c r="L114">
        <f>テーブル1[[#This Row],[Total Injury]]-K113</f>
        <v>1</v>
      </c>
      <c r="M114">
        <v>342</v>
      </c>
      <c r="N114">
        <v>2649</v>
      </c>
      <c r="O114">
        <v>0</v>
      </c>
      <c r="P114">
        <v>166843</v>
      </c>
      <c r="S114">
        <v>26230</v>
      </c>
    </row>
    <row r="115" spans="1:20" x14ac:dyDescent="0.45">
      <c r="A115">
        <v>115</v>
      </c>
      <c r="B115" s="1">
        <v>40661.458333333336</v>
      </c>
      <c r="C115" s="2">
        <f>テーブル1[[#This Row],[DateTime]]-$V$3+1</f>
        <v>48.843055555560568</v>
      </c>
      <c r="D115" s="6">
        <f>テーブル1[[#This Row],[DateTime]]-$V$3</f>
        <v>47.843055555560568</v>
      </c>
      <c r="E115">
        <v>14337</v>
      </c>
      <c r="F115">
        <f>テーブル1[[#This Row],[Death]]-E114</f>
        <v>176</v>
      </c>
      <c r="G115">
        <f>テーブル1[[#This Row],[Death]]-テーブル1[[#This Row],[Indirect]]</f>
        <v>14337</v>
      </c>
      <c r="H115">
        <v>11429</v>
      </c>
      <c r="I115">
        <f>テーブル1[[#This Row],[Missing]]-H114</f>
        <v>-107</v>
      </c>
      <c r="J115">
        <f>テーブル1[[#This Row],[Death]]+テーブル1[[#This Row],[Missing]]</f>
        <v>25766</v>
      </c>
      <c r="K115">
        <v>5417</v>
      </c>
      <c r="L115">
        <f>テーブル1[[#This Row],[Total Injury]]-K114</f>
        <v>-29</v>
      </c>
      <c r="M115">
        <v>339</v>
      </c>
      <c r="N115">
        <v>2624</v>
      </c>
      <c r="O115">
        <v>0</v>
      </c>
      <c r="P115">
        <v>168901</v>
      </c>
      <c r="S115">
        <v>26988</v>
      </c>
    </row>
    <row r="116" spans="1:20" x14ac:dyDescent="0.45">
      <c r="A116">
        <v>116</v>
      </c>
      <c r="B116" s="1">
        <v>40665.458333333336</v>
      </c>
      <c r="C116" s="2">
        <f>テーブル1[[#This Row],[DateTime]]-$V$3+1</f>
        <v>52.843055555560568</v>
      </c>
      <c r="D116" s="6">
        <f>テーブル1[[#This Row],[DateTime]]-$V$3</f>
        <v>51.843055555560568</v>
      </c>
      <c r="E116">
        <v>14482</v>
      </c>
      <c r="F116">
        <f>テーブル1[[#This Row],[Death]]-E115</f>
        <v>145</v>
      </c>
      <c r="G116">
        <f>テーブル1[[#This Row],[Death]]-テーブル1[[#This Row],[Indirect]]</f>
        <v>14482</v>
      </c>
      <c r="H116">
        <v>11031</v>
      </c>
      <c r="I116">
        <f>テーブル1[[#This Row],[Missing]]-H115</f>
        <v>-398</v>
      </c>
      <c r="J116">
        <f>テーブル1[[#This Row],[Death]]+テーブル1[[#This Row],[Missing]]</f>
        <v>25513</v>
      </c>
      <c r="K116">
        <v>5416</v>
      </c>
      <c r="L116">
        <f>テーブル1[[#This Row],[Total Injury]]-K115</f>
        <v>-1</v>
      </c>
      <c r="M116">
        <v>338</v>
      </c>
      <c r="N116">
        <v>2624</v>
      </c>
      <c r="O116">
        <v>0</v>
      </c>
      <c r="P116">
        <v>166671</v>
      </c>
      <c r="S116">
        <v>23445</v>
      </c>
    </row>
    <row r="117" spans="1:20" x14ac:dyDescent="0.45">
      <c r="A117">
        <v>117</v>
      </c>
      <c r="B117" s="1">
        <v>40669.458333333336</v>
      </c>
      <c r="C117" s="2">
        <f>テーブル1[[#This Row],[DateTime]]-$V$3+1</f>
        <v>56.843055555560568</v>
      </c>
      <c r="D117" s="6">
        <f>テーブル1[[#This Row],[DateTime]]-$V$3</f>
        <v>55.843055555560568</v>
      </c>
      <c r="E117">
        <v>14654</v>
      </c>
      <c r="F117">
        <f>テーブル1[[#This Row],[Death]]-E116</f>
        <v>172</v>
      </c>
      <c r="G117">
        <f>テーブル1[[#This Row],[Death]]-テーブル1[[#This Row],[Indirect]]</f>
        <v>14654</v>
      </c>
      <c r="H117">
        <v>10124</v>
      </c>
      <c r="I117">
        <f>テーブル1[[#This Row],[Missing]]-H116</f>
        <v>-907</v>
      </c>
      <c r="J117">
        <f>テーブル1[[#This Row],[Death]]+テーブル1[[#This Row],[Missing]]</f>
        <v>24778</v>
      </c>
      <c r="K117">
        <v>5427</v>
      </c>
      <c r="L117">
        <f>テーブル1[[#This Row],[Total Injury]]-K116</f>
        <v>11</v>
      </c>
      <c r="M117">
        <v>292</v>
      </c>
      <c r="N117">
        <v>2682</v>
      </c>
      <c r="O117">
        <v>0</v>
      </c>
      <c r="P117">
        <v>164412</v>
      </c>
      <c r="S117">
        <v>23503</v>
      </c>
    </row>
    <row r="118" spans="1:20" x14ac:dyDescent="0.45">
      <c r="A118">
        <v>118</v>
      </c>
      <c r="B118" s="1">
        <v>40672.458333333336</v>
      </c>
      <c r="C118" s="2">
        <f>テーブル1[[#This Row],[DateTime]]-$V$3+1</f>
        <v>59.843055555560568</v>
      </c>
      <c r="D118" s="6">
        <f>テーブル1[[#This Row],[DateTime]]-$V$3</f>
        <v>58.843055555560568</v>
      </c>
      <c r="E118">
        <v>14737</v>
      </c>
      <c r="F118">
        <f>テーブル1[[#This Row],[Death]]-E117</f>
        <v>83</v>
      </c>
      <c r="G118">
        <f>テーブル1[[#This Row],[Death]]-テーブル1[[#This Row],[Indirect]]</f>
        <v>14737</v>
      </c>
      <c r="H118">
        <v>9992</v>
      </c>
      <c r="I118">
        <f>テーブル1[[#This Row],[Missing]]-H117</f>
        <v>-132</v>
      </c>
      <c r="J118">
        <f>テーブル1[[#This Row],[Death]]+テーブル1[[#This Row],[Missing]]</f>
        <v>24729</v>
      </c>
      <c r="K118">
        <v>5427</v>
      </c>
      <c r="L118">
        <f>テーブル1[[#This Row],[Total Injury]]-K117</f>
        <v>0</v>
      </c>
      <c r="M118">
        <v>292</v>
      </c>
      <c r="N118">
        <v>2682</v>
      </c>
      <c r="O118">
        <v>0</v>
      </c>
      <c r="P118">
        <v>155410</v>
      </c>
      <c r="S118">
        <v>23567</v>
      </c>
    </row>
    <row r="119" spans="1:20" x14ac:dyDescent="0.45">
      <c r="A119">
        <v>119</v>
      </c>
      <c r="B119" s="1">
        <v>40673.458333333336</v>
      </c>
      <c r="C119" s="2">
        <f>テーブル1[[#This Row],[DateTime]]-$V$3+1</f>
        <v>60.843055555560568</v>
      </c>
      <c r="D119" s="6">
        <f>テーブル1[[#This Row],[DateTime]]-$V$3</f>
        <v>59.843055555560568</v>
      </c>
      <c r="E119">
        <v>14786</v>
      </c>
      <c r="F119">
        <f>テーブル1[[#This Row],[Death]]-E118</f>
        <v>49</v>
      </c>
      <c r="G119">
        <f>テーブル1[[#This Row],[Death]]-テーブル1[[#This Row],[Indirect]]</f>
        <v>14786</v>
      </c>
      <c r="H119">
        <v>9982</v>
      </c>
      <c r="I119">
        <f>テーブル1[[#This Row],[Missing]]-H118</f>
        <v>-10</v>
      </c>
      <c r="J119">
        <f>テーブル1[[#This Row],[Death]]+テーブル1[[#This Row],[Missing]]</f>
        <v>24768</v>
      </c>
      <c r="K119">
        <v>5427</v>
      </c>
      <c r="L119">
        <f>テーブル1[[#This Row],[Total Injury]]-K118</f>
        <v>0</v>
      </c>
      <c r="M119">
        <v>292</v>
      </c>
      <c r="N119">
        <v>2682</v>
      </c>
      <c r="O119">
        <v>0</v>
      </c>
      <c r="P119">
        <v>169441</v>
      </c>
      <c r="S119">
        <v>39037</v>
      </c>
    </row>
    <row r="120" spans="1:20" x14ac:dyDescent="0.45">
      <c r="A120">
        <v>120</v>
      </c>
      <c r="B120" s="1">
        <v>40674.458333333336</v>
      </c>
      <c r="C120" s="2">
        <f>テーブル1[[#This Row],[DateTime]]-$V$3+1</f>
        <v>61.843055555560568</v>
      </c>
      <c r="D120" s="6">
        <f>テーブル1[[#This Row],[DateTime]]-$V$3</f>
        <v>60.843055555560568</v>
      </c>
      <c r="E120">
        <v>14807</v>
      </c>
      <c r="F120">
        <f>テーブル1[[#This Row],[Death]]-E119</f>
        <v>21</v>
      </c>
      <c r="G120">
        <f>テーブル1[[#This Row],[Death]]-テーブル1[[#This Row],[Indirect]]</f>
        <v>14807</v>
      </c>
      <c r="H120">
        <v>9969</v>
      </c>
      <c r="I120">
        <f>テーブル1[[#This Row],[Missing]]-H119</f>
        <v>-13</v>
      </c>
      <c r="J120">
        <f>テーブル1[[#This Row],[Death]]+テーブル1[[#This Row],[Missing]]</f>
        <v>24776</v>
      </c>
      <c r="K120">
        <v>5445</v>
      </c>
      <c r="L120">
        <f>テーブル1[[#This Row],[Total Injury]]-K119</f>
        <v>18</v>
      </c>
      <c r="M120">
        <v>293</v>
      </c>
      <c r="N120">
        <v>2697</v>
      </c>
      <c r="O120">
        <v>0</v>
      </c>
      <c r="P120">
        <v>168184</v>
      </c>
      <c r="S120">
        <v>39692</v>
      </c>
    </row>
    <row r="121" spans="1:20" x14ac:dyDescent="0.45">
      <c r="A121">
        <v>121</v>
      </c>
      <c r="B121" s="1">
        <v>40675.458333333336</v>
      </c>
      <c r="C121" s="2">
        <f>テーブル1[[#This Row],[DateTime]]-$V$3+1</f>
        <v>62.843055555560568</v>
      </c>
      <c r="D121" s="6">
        <f>テーブル1[[#This Row],[DateTime]]-$V$3</f>
        <v>61.843055555560568</v>
      </c>
      <c r="E121">
        <v>14812</v>
      </c>
      <c r="F121">
        <f>テーブル1[[#This Row],[Death]]-E120</f>
        <v>5</v>
      </c>
      <c r="G121">
        <f>テーブル1[[#This Row],[Death]]-テーブル1[[#This Row],[Indirect]]</f>
        <v>14812</v>
      </c>
      <c r="H121">
        <v>9895</v>
      </c>
      <c r="I121">
        <f>テーブル1[[#This Row],[Missing]]-H120</f>
        <v>-74</v>
      </c>
      <c r="J121">
        <f>テーブル1[[#This Row],[Death]]+テーブル1[[#This Row],[Missing]]</f>
        <v>24707</v>
      </c>
      <c r="K121">
        <v>5446</v>
      </c>
      <c r="L121">
        <f>テーブル1[[#This Row],[Total Injury]]-K120</f>
        <v>1</v>
      </c>
      <c r="M121">
        <v>294</v>
      </c>
      <c r="N121">
        <v>2697</v>
      </c>
      <c r="O121">
        <v>0</v>
      </c>
      <c r="P121">
        <v>167718</v>
      </c>
      <c r="S121">
        <v>39710</v>
      </c>
    </row>
    <row r="122" spans="1:20" x14ac:dyDescent="0.45">
      <c r="A122">
        <v>122</v>
      </c>
      <c r="B122" s="1">
        <v>40676.458333333336</v>
      </c>
      <c r="C122" s="2">
        <f>テーブル1[[#This Row],[DateTime]]-$V$3+1</f>
        <v>63.843055555560568</v>
      </c>
      <c r="D122" s="6">
        <f>テーブル1[[#This Row],[DateTime]]-$V$3</f>
        <v>62.843055555560568</v>
      </c>
      <c r="E122">
        <v>14828</v>
      </c>
      <c r="F122">
        <f>テーブル1[[#This Row],[Death]]-E121</f>
        <v>16</v>
      </c>
      <c r="G122">
        <f>テーブル1[[#This Row],[Death]]-テーブル1[[#This Row],[Indirect]]</f>
        <v>14828</v>
      </c>
      <c r="H122">
        <v>9649</v>
      </c>
      <c r="I122">
        <f>テーブル1[[#This Row],[Missing]]-H121</f>
        <v>-246</v>
      </c>
      <c r="J122">
        <f>テーブル1[[#This Row],[Death]]+テーブル1[[#This Row],[Missing]]</f>
        <v>24477</v>
      </c>
      <c r="K122">
        <v>5444</v>
      </c>
      <c r="L122">
        <f>テーブル1[[#This Row],[Total Injury]]-K121</f>
        <v>-2</v>
      </c>
      <c r="M122">
        <v>294</v>
      </c>
      <c r="N122">
        <v>2695</v>
      </c>
      <c r="O122">
        <v>0</v>
      </c>
      <c r="P122">
        <v>171519</v>
      </c>
      <c r="S122">
        <v>38615</v>
      </c>
    </row>
    <row r="123" spans="1:20" x14ac:dyDescent="0.45">
      <c r="A123">
        <v>123</v>
      </c>
      <c r="B123" s="1">
        <v>40679.458333333336</v>
      </c>
      <c r="C123" s="2">
        <f>テーブル1[[#This Row],[DateTime]]-$V$3+1</f>
        <v>66.843055555560568</v>
      </c>
      <c r="D123" s="6">
        <f>テーブル1[[#This Row],[DateTime]]-$V$3</f>
        <v>65.843055555560568</v>
      </c>
      <c r="E123">
        <v>14870</v>
      </c>
      <c r="F123">
        <f>テーブル1[[#This Row],[Death]]-E122</f>
        <v>42</v>
      </c>
      <c r="G123">
        <f>テーブル1[[#This Row],[Death]]-テーブル1[[#This Row],[Indirect]]</f>
        <v>14870</v>
      </c>
      <c r="H123">
        <v>9095</v>
      </c>
      <c r="I123">
        <f>テーブル1[[#This Row],[Missing]]-H122</f>
        <v>-554</v>
      </c>
      <c r="J123">
        <f>テーブル1[[#This Row],[Death]]+テーブル1[[#This Row],[Missing]]</f>
        <v>23965</v>
      </c>
      <c r="K123">
        <v>5444</v>
      </c>
      <c r="L123">
        <f>テーブル1[[#This Row],[Total Injury]]-K122</f>
        <v>0</v>
      </c>
      <c r="M123">
        <v>294</v>
      </c>
      <c r="N123">
        <v>2695</v>
      </c>
      <c r="O123">
        <v>0</v>
      </c>
      <c r="P123">
        <v>171508</v>
      </c>
      <c r="S123">
        <v>39565</v>
      </c>
    </row>
    <row r="124" spans="1:20" x14ac:dyDescent="0.45">
      <c r="A124">
        <v>124</v>
      </c>
      <c r="B124" s="1">
        <v>40682.458333333336</v>
      </c>
      <c r="C124" s="2">
        <f>テーブル1[[#This Row],[DateTime]]-$V$3+1</f>
        <v>69.843055555560568</v>
      </c>
      <c r="D124" s="6">
        <f>テーブル1[[#This Row],[DateTime]]-$V$3</f>
        <v>68.843055555560568</v>
      </c>
      <c r="E124">
        <v>14928</v>
      </c>
      <c r="F124">
        <f>テーブル1[[#This Row],[Death]]-E123</f>
        <v>58</v>
      </c>
      <c r="G124">
        <f>テーブル1[[#This Row],[Death]]-テーブル1[[#This Row],[Indirect]]</f>
        <v>14928</v>
      </c>
      <c r="H124">
        <v>9041</v>
      </c>
      <c r="I124">
        <f>テーブル1[[#This Row],[Missing]]-H123</f>
        <v>-54</v>
      </c>
      <c r="J124">
        <f>テーブル1[[#This Row],[Death]]+テーブル1[[#This Row],[Missing]]</f>
        <v>23969</v>
      </c>
      <c r="K124">
        <v>5462</v>
      </c>
      <c r="L124">
        <f>テーブル1[[#This Row],[Total Injury]]-K123</f>
        <v>18</v>
      </c>
      <c r="M124">
        <v>294</v>
      </c>
      <c r="N124">
        <v>2713</v>
      </c>
      <c r="O124">
        <v>0</v>
      </c>
      <c r="P124">
        <v>165383</v>
      </c>
      <c r="S124">
        <v>40745</v>
      </c>
      <c r="T124" t="s">
        <v>15</v>
      </c>
    </row>
    <row r="125" spans="1:20" x14ac:dyDescent="0.45">
      <c r="A125">
        <v>125</v>
      </c>
      <c r="B125" s="1">
        <v>40689.458333333336</v>
      </c>
      <c r="C125" s="2">
        <f>テーブル1[[#This Row],[DateTime]]-$V$3+1</f>
        <v>76.843055555560568</v>
      </c>
      <c r="D125" s="6">
        <f>テーブル1[[#This Row],[DateTime]]-$V$3</f>
        <v>75.843055555560568</v>
      </c>
      <c r="E125">
        <v>15073</v>
      </c>
      <c r="F125">
        <f>テーブル1[[#This Row],[Death]]-E124</f>
        <v>145</v>
      </c>
      <c r="G125">
        <f>テーブル1[[#This Row],[Death]]-テーブル1[[#This Row],[Indirect]]</f>
        <v>15073</v>
      </c>
      <c r="H125">
        <v>8657</v>
      </c>
      <c r="I125">
        <f>テーブル1[[#This Row],[Missing]]-H124</f>
        <v>-384</v>
      </c>
      <c r="J125">
        <f>テーブル1[[#This Row],[Death]]+テーブル1[[#This Row],[Missing]]</f>
        <v>23730</v>
      </c>
      <c r="K125">
        <v>5472</v>
      </c>
      <c r="L125">
        <f>テーブル1[[#This Row],[Total Injury]]-K124</f>
        <v>10</v>
      </c>
      <c r="M125">
        <v>569</v>
      </c>
      <c r="N125">
        <v>4720</v>
      </c>
      <c r="O125">
        <v>0</v>
      </c>
      <c r="P125">
        <v>158738</v>
      </c>
      <c r="S125">
        <v>39208</v>
      </c>
      <c r="T125" t="s">
        <v>14</v>
      </c>
    </row>
    <row r="126" spans="1:20" x14ac:dyDescent="0.45">
      <c r="A126">
        <v>126</v>
      </c>
      <c r="B126" s="1">
        <v>40696.458333333336</v>
      </c>
      <c r="C126" s="2">
        <f>テーブル1[[#This Row],[DateTime]]-$V$3+1</f>
        <v>83.843055555560568</v>
      </c>
      <c r="D126" s="6">
        <f>テーブル1[[#This Row],[DateTime]]-$V$3</f>
        <v>82.843055555560568</v>
      </c>
      <c r="E126">
        <v>15186</v>
      </c>
      <c r="F126">
        <f>テーブル1[[#This Row],[Death]]-E125</f>
        <v>113</v>
      </c>
      <c r="G126">
        <f>テーブル1[[#This Row],[Death]]-テーブル1[[#This Row],[Indirect]]</f>
        <v>15186</v>
      </c>
      <c r="H126">
        <v>8353</v>
      </c>
      <c r="I126">
        <f>テーブル1[[#This Row],[Missing]]-H125</f>
        <v>-304</v>
      </c>
      <c r="J126">
        <f>テーブル1[[#This Row],[Death]]+テーブル1[[#This Row],[Missing]]</f>
        <v>23539</v>
      </c>
      <c r="K126">
        <v>5494</v>
      </c>
      <c r="L126">
        <f>テーブル1[[#This Row],[Total Injury]]-K125</f>
        <v>22</v>
      </c>
      <c r="M126">
        <v>591</v>
      </c>
      <c r="N126">
        <v>4717</v>
      </c>
      <c r="O126">
        <v>0</v>
      </c>
      <c r="P126">
        <v>154486</v>
      </c>
      <c r="S126">
        <v>38616</v>
      </c>
    </row>
    <row r="127" spans="1:20" x14ac:dyDescent="0.45">
      <c r="A127">
        <v>127</v>
      </c>
      <c r="B127" s="1">
        <v>40703.458333333336</v>
      </c>
      <c r="C127" s="2">
        <f>テーブル1[[#This Row],[DateTime]]-$V$3+1</f>
        <v>90.843055555560568</v>
      </c>
      <c r="D127" s="6">
        <f>テーブル1[[#This Row],[DateTime]]-$V$3</f>
        <v>89.843055555560568</v>
      </c>
      <c r="E127">
        <v>15240</v>
      </c>
      <c r="F127">
        <f>テーブル1[[#This Row],[Death]]-E126</f>
        <v>54</v>
      </c>
      <c r="G127">
        <f>テーブル1[[#This Row],[Death]]-テーブル1[[#This Row],[Indirect]]</f>
        <v>15240</v>
      </c>
      <c r="H127">
        <v>8173</v>
      </c>
      <c r="I127">
        <f>テーブル1[[#This Row],[Missing]]-H126</f>
        <v>-180</v>
      </c>
      <c r="J127">
        <f>テーブル1[[#This Row],[Death]]+テーブル1[[#This Row],[Missing]]</f>
        <v>23413</v>
      </c>
      <c r="K127">
        <v>5494</v>
      </c>
      <c r="L127">
        <f>テーブル1[[#This Row],[Total Injury]]-K126</f>
        <v>0</v>
      </c>
      <c r="M127">
        <v>591</v>
      </c>
      <c r="N127">
        <v>4717</v>
      </c>
      <c r="O127">
        <v>0</v>
      </c>
      <c r="P127">
        <v>148582</v>
      </c>
      <c r="S127">
        <v>40274</v>
      </c>
    </row>
    <row r="128" spans="1:20" x14ac:dyDescent="0.45">
      <c r="A128">
        <v>128</v>
      </c>
      <c r="B128" s="1">
        <v>40710.625</v>
      </c>
      <c r="C128" s="2">
        <f>テーブル1[[#This Row],[DateTime]]-$V$3+1</f>
        <v>98.009722222224809</v>
      </c>
      <c r="D128" s="6">
        <f>テーブル1[[#This Row],[DateTime]]-$V$3</f>
        <v>97.009722222224809</v>
      </c>
      <c r="E128">
        <v>15373</v>
      </c>
      <c r="F128">
        <f>テーブル1[[#This Row],[Death]]-E127</f>
        <v>133</v>
      </c>
      <c r="G128">
        <f>テーブル1[[#This Row],[Death]]-テーブル1[[#This Row],[Indirect]]</f>
        <v>13476</v>
      </c>
      <c r="H128">
        <v>7731</v>
      </c>
      <c r="I128">
        <f>テーブル1[[#This Row],[Missing]]-H127</f>
        <v>-442</v>
      </c>
      <c r="J128">
        <f>テーブル1[[#This Row],[Death]]+テーブル1[[#This Row],[Missing]]</f>
        <v>23104</v>
      </c>
      <c r="K128">
        <v>5517</v>
      </c>
      <c r="L128">
        <f>テーブル1[[#This Row],[Total Injury]]-K127</f>
        <v>23</v>
      </c>
      <c r="M128">
        <v>593</v>
      </c>
      <c r="N128">
        <v>4717</v>
      </c>
      <c r="O128">
        <v>1897</v>
      </c>
      <c r="P128">
        <v>142683</v>
      </c>
      <c r="S128">
        <v>39431</v>
      </c>
    </row>
    <row r="129" spans="1:20" x14ac:dyDescent="0.45">
      <c r="A129">
        <v>129</v>
      </c>
      <c r="B129" s="1">
        <v>40717.625</v>
      </c>
      <c r="C129" s="2">
        <f>テーブル1[[#This Row],[DateTime]]-$V$3+1</f>
        <v>105.00972222222481</v>
      </c>
      <c r="D129" s="6">
        <f>テーブル1[[#This Row],[DateTime]]-$V$3</f>
        <v>104.00972222222481</v>
      </c>
      <c r="E129">
        <v>15476</v>
      </c>
      <c r="F129">
        <f>テーブル1[[#This Row],[Death]]-E128</f>
        <v>103</v>
      </c>
      <c r="G129">
        <f>テーブル1[[#This Row],[Death]]-テーブル1[[#This Row],[Indirect]]</f>
        <v>15476</v>
      </c>
      <c r="H129">
        <v>7388</v>
      </c>
      <c r="I129">
        <f>テーブル1[[#This Row],[Missing]]-H128</f>
        <v>-343</v>
      </c>
      <c r="J129">
        <f>テーブル1[[#This Row],[Death]]+テーブル1[[#This Row],[Missing]]</f>
        <v>22864</v>
      </c>
      <c r="K129">
        <v>5563</v>
      </c>
      <c r="L129">
        <f>テーブル1[[#This Row],[Total Injury]]-K128</f>
        <v>46</v>
      </c>
      <c r="M129">
        <v>606</v>
      </c>
      <c r="N129">
        <v>4717</v>
      </c>
      <c r="O129">
        <v>0</v>
      </c>
      <c r="P129">
        <v>135553</v>
      </c>
      <c r="S129">
        <v>38110</v>
      </c>
    </row>
    <row r="130" spans="1:20" x14ac:dyDescent="0.45">
      <c r="A130">
        <v>130</v>
      </c>
      <c r="B130" s="1">
        <v>40724.791666666664</v>
      </c>
      <c r="C130" s="2">
        <f>テーブル1[[#This Row],[DateTime]]-$V$3+1</f>
        <v>112.17638888888905</v>
      </c>
      <c r="D130" s="6">
        <f>テーブル1[[#This Row],[DateTime]]-$V$3</f>
        <v>111.17638888888905</v>
      </c>
      <c r="E130">
        <v>15680</v>
      </c>
      <c r="F130">
        <f>テーブル1[[#This Row],[Death]]-E129</f>
        <v>204</v>
      </c>
      <c r="G130">
        <f>テーブル1[[#This Row],[Death]]-テーブル1[[#This Row],[Indirect]]</f>
        <v>15680</v>
      </c>
      <c r="H130">
        <v>7121</v>
      </c>
      <c r="I130">
        <f>テーブル1[[#This Row],[Missing]]-H129</f>
        <v>-267</v>
      </c>
      <c r="J130">
        <f>テーブル1[[#This Row],[Death]]+テーブル1[[#This Row],[Missing]]</f>
        <v>22801</v>
      </c>
      <c r="K130">
        <v>5565</v>
      </c>
      <c r="L130">
        <f>テーブル1[[#This Row],[Total Injury]]-K129</f>
        <v>2</v>
      </c>
      <c r="M130">
        <v>607</v>
      </c>
      <c r="N130">
        <v>4718</v>
      </c>
      <c r="O130">
        <v>0</v>
      </c>
      <c r="P130">
        <v>116213</v>
      </c>
      <c r="S130">
        <v>27849</v>
      </c>
    </row>
    <row r="131" spans="1:20" x14ac:dyDescent="0.45">
      <c r="A131">
        <v>131</v>
      </c>
      <c r="B131" s="1">
        <v>40731.625</v>
      </c>
      <c r="C131" s="2">
        <f>テーブル1[[#This Row],[DateTime]]-$V$3+1</f>
        <v>119.00972222222481</v>
      </c>
      <c r="D131" s="6">
        <f>テーブル1[[#This Row],[DateTime]]-$V$3</f>
        <v>118.00972222222481</v>
      </c>
      <c r="E131">
        <v>15865</v>
      </c>
      <c r="F131">
        <f>テーブル1[[#This Row],[Death]]-E130</f>
        <v>185</v>
      </c>
      <c r="G131">
        <f>テーブル1[[#This Row],[Death]]-テーブル1[[#This Row],[Indirect]]</f>
        <v>15865</v>
      </c>
      <c r="H131">
        <v>7016</v>
      </c>
      <c r="I131">
        <f>テーブル1[[#This Row],[Missing]]-H130</f>
        <v>-105</v>
      </c>
      <c r="J131">
        <f>テーブル1[[#This Row],[Death]]+テーブル1[[#This Row],[Missing]]</f>
        <v>22881</v>
      </c>
      <c r="K131">
        <v>5866</v>
      </c>
      <c r="L131">
        <f>テーブル1[[#This Row],[Total Injury]]-K130</f>
        <v>301</v>
      </c>
      <c r="M131">
        <v>622</v>
      </c>
      <c r="N131">
        <v>5004</v>
      </c>
      <c r="O131">
        <v>0</v>
      </c>
      <c r="P131">
        <v>111532</v>
      </c>
      <c r="S131">
        <v>27471</v>
      </c>
    </row>
    <row r="132" spans="1:20" x14ac:dyDescent="0.45">
      <c r="A132">
        <v>132</v>
      </c>
      <c r="B132" s="1">
        <v>40738.625</v>
      </c>
      <c r="C132" s="2">
        <f>テーブル1[[#This Row],[DateTime]]-$V$3+1</f>
        <v>126.00972222222481</v>
      </c>
      <c r="D132" s="6">
        <f>テーブル1[[#This Row],[DateTime]]-$V$3</f>
        <v>125.00972222222481</v>
      </c>
      <c r="E132">
        <v>16011</v>
      </c>
      <c r="F132">
        <f>テーブル1[[#This Row],[Death]]-E131</f>
        <v>146</v>
      </c>
      <c r="G132">
        <f>テーブル1[[#This Row],[Death]]-テーブル1[[#This Row],[Indirect]]</f>
        <v>16011</v>
      </c>
      <c r="H132">
        <v>5242</v>
      </c>
      <c r="I132">
        <f>テーブル1[[#This Row],[Missing]]-H131</f>
        <v>-1774</v>
      </c>
      <c r="J132">
        <f>テーブル1[[#This Row],[Death]]+テーブル1[[#This Row],[Missing]]</f>
        <v>21253</v>
      </c>
      <c r="K132">
        <v>5869</v>
      </c>
      <c r="L132">
        <f>テーブル1[[#This Row],[Total Injury]]-K131</f>
        <v>3</v>
      </c>
      <c r="M132">
        <v>624</v>
      </c>
      <c r="N132">
        <v>5005</v>
      </c>
      <c r="O132">
        <v>0</v>
      </c>
      <c r="P132">
        <v>106962</v>
      </c>
      <c r="S132">
        <v>27451</v>
      </c>
    </row>
    <row r="133" spans="1:20" x14ac:dyDescent="0.45">
      <c r="A133">
        <v>133</v>
      </c>
      <c r="B133" s="1">
        <v>40745.625</v>
      </c>
      <c r="C133" s="2">
        <f>テーブル1[[#This Row],[DateTime]]-$V$3+1</f>
        <v>133.00972222222481</v>
      </c>
      <c r="D133" s="6">
        <f>テーブル1[[#This Row],[DateTime]]-$V$3</f>
        <v>132.00972222222481</v>
      </c>
      <c r="E133">
        <v>16058</v>
      </c>
      <c r="F133">
        <f>テーブル1[[#This Row],[Death]]-E132</f>
        <v>47</v>
      </c>
      <c r="G133">
        <f>テーブル1[[#This Row],[Death]]-テーブル1[[#This Row],[Indirect]]</f>
        <v>16058</v>
      </c>
      <c r="H133">
        <v>4879</v>
      </c>
      <c r="I133">
        <f>テーブル1[[#This Row],[Missing]]-H132</f>
        <v>-363</v>
      </c>
      <c r="J133">
        <f>テーブル1[[#This Row],[Death]]+テーブル1[[#This Row],[Missing]]</f>
        <v>20937</v>
      </c>
      <c r="K133">
        <v>5876</v>
      </c>
      <c r="L133">
        <f>テーブル1[[#This Row],[Total Injury]]-K132</f>
        <v>7</v>
      </c>
      <c r="M133">
        <v>631</v>
      </c>
      <c r="N133">
        <v>5005</v>
      </c>
      <c r="O133">
        <v>0</v>
      </c>
      <c r="P133">
        <v>100785</v>
      </c>
      <c r="S133">
        <v>15503</v>
      </c>
    </row>
    <row r="134" spans="1:20" x14ac:dyDescent="0.45">
      <c r="A134">
        <v>134</v>
      </c>
      <c r="B134" s="1">
        <v>40752.625</v>
      </c>
      <c r="C134" s="2">
        <f>テーブル1[[#This Row],[DateTime]]-$V$3+1</f>
        <v>140.00972222222481</v>
      </c>
      <c r="D134" s="6">
        <f>テーブル1[[#This Row],[DateTime]]-$V$3</f>
        <v>139.00972222222481</v>
      </c>
      <c r="E134">
        <v>16103</v>
      </c>
      <c r="F134">
        <f>テーブル1[[#This Row],[Death]]-E133</f>
        <v>45</v>
      </c>
      <c r="G134">
        <f>テーブル1[[#This Row],[Death]]-テーブル1[[#This Row],[Indirect]]</f>
        <v>16103</v>
      </c>
      <c r="H134">
        <v>4764</v>
      </c>
      <c r="I134">
        <f>テーブル1[[#This Row],[Missing]]-H133</f>
        <v>-115</v>
      </c>
      <c r="J134">
        <f>テーブル1[[#This Row],[Death]]+テーブル1[[#This Row],[Missing]]</f>
        <v>20867</v>
      </c>
      <c r="K134">
        <v>5877</v>
      </c>
      <c r="L134">
        <f>テーブル1[[#This Row],[Total Injury]]-K133</f>
        <v>1</v>
      </c>
      <c r="M134">
        <v>633</v>
      </c>
      <c r="N134">
        <v>5004</v>
      </c>
      <c r="O134">
        <v>0</v>
      </c>
      <c r="P134">
        <v>98011</v>
      </c>
      <c r="S134">
        <v>14241</v>
      </c>
    </row>
    <row r="135" spans="1:20" x14ac:dyDescent="0.45">
      <c r="A135">
        <v>135</v>
      </c>
      <c r="B135" s="1">
        <v>40759.708333333336</v>
      </c>
      <c r="C135" s="2">
        <f>テーブル1[[#This Row],[DateTime]]-$V$3+1</f>
        <v>147.09305555556057</v>
      </c>
      <c r="D135" s="6">
        <f>テーブル1[[#This Row],[DateTime]]-$V$3</f>
        <v>146.09305555556057</v>
      </c>
      <c r="E135">
        <v>16447</v>
      </c>
      <c r="F135">
        <f>テーブル1[[#This Row],[Death]]-E134</f>
        <v>344</v>
      </c>
      <c r="G135">
        <f>テーブル1[[#This Row],[Death]]-テーブル1[[#This Row],[Indirect]]</f>
        <v>16447</v>
      </c>
      <c r="H135">
        <v>4787</v>
      </c>
      <c r="I135">
        <f>テーブル1[[#This Row],[Missing]]-H134</f>
        <v>23</v>
      </c>
      <c r="J135">
        <f>テーブル1[[#This Row],[Death]]+テーブル1[[#This Row],[Missing]]</f>
        <v>21234</v>
      </c>
      <c r="K135">
        <v>5888</v>
      </c>
      <c r="L135">
        <f>テーブル1[[#This Row],[Total Injury]]-K134</f>
        <v>11</v>
      </c>
      <c r="M135">
        <v>637</v>
      </c>
      <c r="N135">
        <v>5011</v>
      </c>
      <c r="O135">
        <v>0</v>
      </c>
      <c r="P135">
        <v>94553</v>
      </c>
      <c r="S135">
        <v>15951</v>
      </c>
    </row>
    <row r="136" spans="1:20" x14ac:dyDescent="0.45">
      <c r="A136">
        <v>136</v>
      </c>
      <c r="B136" s="1">
        <v>40766.75</v>
      </c>
      <c r="C136" s="2">
        <f>テーブル1[[#This Row],[DateTime]]-$V$3+1</f>
        <v>154.13472222222481</v>
      </c>
      <c r="D136" s="6">
        <f>テーブル1[[#This Row],[DateTime]]-$V$3</f>
        <v>153.13472222222481</v>
      </c>
      <c r="E136">
        <v>15810</v>
      </c>
      <c r="F136">
        <f>テーブル1[[#This Row],[Death]]-E135</f>
        <v>-637</v>
      </c>
      <c r="G136">
        <f>テーブル1[[#This Row],[Death]]-テーブル1[[#This Row],[Indirect]]</f>
        <v>15810</v>
      </c>
      <c r="H136">
        <v>4613</v>
      </c>
      <c r="I136">
        <f>テーブル1[[#This Row],[Missing]]-H135</f>
        <v>-174</v>
      </c>
      <c r="J136">
        <f>テーブル1[[#This Row],[Death]]+テーブル1[[#This Row],[Missing]]</f>
        <v>20423</v>
      </c>
      <c r="K136">
        <v>5896</v>
      </c>
      <c r="L136">
        <f>テーブル1[[#This Row],[Total Injury]]-K135</f>
        <v>8</v>
      </c>
      <c r="M136">
        <v>638</v>
      </c>
      <c r="N136">
        <v>5018</v>
      </c>
      <c r="O136">
        <v>0</v>
      </c>
      <c r="P136">
        <v>87285</v>
      </c>
      <c r="S136">
        <v>12653</v>
      </c>
    </row>
    <row r="137" spans="1:20" x14ac:dyDescent="0.45">
      <c r="A137">
        <v>137</v>
      </c>
      <c r="B137" s="1">
        <v>40780.75</v>
      </c>
      <c r="C137" s="2">
        <f>テーブル1[[#This Row],[DateTime]]-$V$3+1</f>
        <v>168.13472222222481</v>
      </c>
      <c r="D137" s="6">
        <f>テーブル1[[#This Row],[DateTime]]-$V$3</f>
        <v>167.13472222222481</v>
      </c>
      <c r="E137">
        <v>15863</v>
      </c>
      <c r="F137">
        <f>テーブル1[[#This Row],[Death]]-E136</f>
        <v>53</v>
      </c>
      <c r="G137">
        <f>テーブル1[[#This Row],[Death]]-テーブル1[[#This Row],[Indirect]]</f>
        <v>15863</v>
      </c>
      <c r="H137">
        <v>4414</v>
      </c>
      <c r="I137">
        <f>テーブル1[[#This Row],[Missing]]-H136</f>
        <v>-199</v>
      </c>
      <c r="J137">
        <f>テーブル1[[#This Row],[Death]]+テーブル1[[#This Row],[Missing]]</f>
        <v>20277</v>
      </c>
      <c r="K137">
        <v>5901</v>
      </c>
      <c r="L137">
        <f>テーブル1[[#This Row],[Total Injury]]-K136</f>
        <v>5</v>
      </c>
      <c r="M137">
        <v>639</v>
      </c>
      <c r="N137">
        <v>5022</v>
      </c>
      <c r="O137">
        <v>0</v>
      </c>
      <c r="P137">
        <v>78852</v>
      </c>
      <c r="S137">
        <v>6008</v>
      </c>
      <c r="T137" t="s">
        <v>17</v>
      </c>
    </row>
    <row r="138" spans="1:20" x14ac:dyDescent="0.45">
      <c r="A138">
        <v>138</v>
      </c>
      <c r="B138" s="1">
        <v>40795.916666666664</v>
      </c>
      <c r="C138" s="2">
        <f>テーブル1[[#This Row],[DateTime]]-$V$3+1</f>
        <v>183.30138888888905</v>
      </c>
      <c r="D138" s="6">
        <f>テーブル1[[#This Row],[DateTime]]-$V$3</f>
        <v>182.30138888888905</v>
      </c>
      <c r="E138">
        <v>15960</v>
      </c>
      <c r="F138">
        <f>テーブル1[[#This Row],[Death]]-E137</f>
        <v>97</v>
      </c>
      <c r="G138">
        <f>テーブル1[[#This Row],[Death]]-テーブル1[[#This Row],[Indirect]]</f>
        <v>15960</v>
      </c>
      <c r="H138">
        <v>4004</v>
      </c>
      <c r="I138">
        <f>テーブル1[[#This Row],[Missing]]-H137</f>
        <v>-410</v>
      </c>
      <c r="J138">
        <f>テーブル1[[#This Row],[Death]]+テーブル1[[#This Row],[Missing]]</f>
        <v>19964</v>
      </c>
      <c r="K138">
        <v>6110</v>
      </c>
      <c r="L138">
        <f>テーブル1[[#This Row],[Total Injury]]-K137</f>
        <v>209</v>
      </c>
      <c r="M138">
        <v>654</v>
      </c>
      <c r="N138">
        <v>5191</v>
      </c>
      <c r="O138">
        <v>0</v>
      </c>
      <c r="P138">
        <v>68596</v>
      </c>
    </row>
    <row r="139" spans="1:20" x14ac:dyDescent="0.45">
      <c r="A139">
        <v>139</v>
      </c>
      <c r="B139" s="1">
        <v>40812.708333333336</v>
      </c>
      <c r="C139" s="2">
        <f>テーブル1[[#This Row],[DateTime]]-$V$3+1</f>
        <v>200.09305555556057</v>
      </c>
      <c r="D139" s="6">
        <f>テーブル1[[#This Row],[DateTime]]-$V$3</f>
        <v>199.09305555556057</v>
      </c>
      <c r="E139">
        <v>15989</v>
      </c>
      <c r="F139">
        <f>テーブル1[[#This Row],[Death]]-E138</f>
        <v>29</v>
      </c>
      <c r="G139">
        <f>テーブル1[[#This Row],[Death]]-テーブル1[[#This Row],[Indirect]]</f>
        <v>13622</v>
      </c>
      <c r="H139">
        <v>3917</v>
      </c>
      <c r="I139">
        <f>テーブル1[[#This Row],[Missing]]-H138</f>
        <v>-87</v>
      </c>
      <c r="J139">
        <f>テーブル1[[#This Row],[Death]]+テーブル1[[#This Row],[Missing]]</f>
        <v>19906</v>
      </c>
      <c r="K139">
        <v>6115</v>
      </c>
      <c r="L139">
        <f>テーブル1[[#This Row],[Total Injury]]-K138</f>
        <v>5</v>
      </c>
      <c r="M139">
        <v>658</v>
      </c>
      <c r="N139">
        <v>5192</v>
      </c>
      <c r="O139">
        <v>2367</v>
      </c>
      <c r="P139">
        <v>66844</v>
      </c>
    </row>
    <row r="140" spans="1:20" x14ac:dyDescent="0.45">
      <c r="A140">
        <v>140</v>
      </c>
      <c r="B140" s="1">
        <v>40827.708333333336</v>
      </c>
      <c r="C140" s="2">
        <f>テーブル1[[#This Row],[DateTime]]-$V$3+1</f>
        <v>215.09305555556057</v>
      </c>
      <c r="D140" s="6">
        <f>テーブル1[[#This Row],[DateTime]]-$V$3</f>
        <v>214.09305555556057</v>
      </c>
      <c r="E140">
        <v>16019</v>
      </c>
      <c r="F140">
        <f>テーブル1[[#This Row],[Death]]-E139</f>
        <v>30</v>
      </c>
      <c r="G140">
        <f>テーブル1[[#This Row],[Death]]-テーブル1[[#This Row],[Indirect]]</f>
        <v>16019</v>
      </c>
      <c r="H140">
        <v>3805</v>
      </c>
      <c r="I140">
        <f>テーブル1[[#This Row],[Missing]]-H139</f>
        <v>-112</v>
      </c>
      <c r="J140">
        <f>テーブル1[[#This Row],[Death]]+テーブル1[[#This Row],[Missing]]</f>
        <v>19824</v>
      </c>
      <c r="K140">
        <v>6121</v>
      </c>
      <c r="L140">
        <f>テーブル1[[#This Row],[Total Injury]]-K139</f>
        <v>6</v>
      </c>
      <c r="M140">
        <v>666</v>
      </c>
      <c r="N140">
        <v>5190</v>
      </c>
      <c r="O140">
        <v>0</v>
      </c>
      <c r="P140">
        <v>65753</v>
      </c>
    </row>
    <row r="141" spans="1:20" x14ac:dyDescent="0.45">
      <c r="A141">
        <v>141</v>
      </c>
      <c r="B141" s="1">
        <v>40876.708333333336</v>
      </c>
      <c r="C141" s="2">
        <f>テーブル1[[#This Row],[DateTime]]-$V$3+1</f>
        <v>264.09305555556057</v>
      </c>
      <c r="D141" s="6">
        <f>テーブル1[[#This Row],[DateTime]]-$V$3</f>
        <v>263.09305555556057</v>
      </c>
      <c r="E141">
        <v>16079</v>
      </c>
      <c r="F141">
        <f>テーブル1[[#This Row],[Death]]-E140</f>
        <v>60</v>
      </c>
      <c r="G141">
        <f>テーブル1[[#This Row],[Death]]-テーブル1[[#This Row],[Indirect]]</f>
        <v>16079</v>
      </c>
      <c r="H141">
        <v>3499</v>
      </c>
      <c r="I141">
        <f>テーブル1[[#This Row],[Missing]]-H140</f>
        <v>-306</v>
      </c>
      <c r="J141">
        <f>テーブル1[[#This Row],[Death]]+テーブル1[[#This Row],[Missing]]</f>
        <v>19578</v>
      </c>
      <c r="K141">
        <v>6051</v>
      </c>
      <c r="L141">
        <f>テーブル1[[#This Row],[Total Injury]]-K140</f>
        <v>-70</v>
      </c>
      <c r="M141">
        <v>676</v>
      </c>
      <c r="N141">
        <v>5112</v>
      </c>
      <c r="O141">
        <v>0</v>
      </c>
      <c r="P141">
        <v>67387</v>
      </c>
      <c r="Q141">
        <v>263</v>
      </c>
      <c r="T141" t="s">
        <v>18</v>
      </c>
    </row>
    <row r="142" spans="1:20" x14ac:dyDescent="0.45">
      <c r="A142">
        <v>142</v>
      </c>
      <c r="B142" s="1">
        <v>40889.708333333336</v>
      </c>
      <c r="C142" s="2">
        <f>テーブル1[[#This Row],[DateTime]]-$V$3+1</f>
        <v>277.09305555556057</v>
      </c>
      <c r="D142" s="6">
        <f>テーブル1[[#This Row],[DateTime]]-$V$3</f>
        <v>276.09305555556057</v>
      </c>
      <c r="E142">
        <v>16146</v>
      </c>
      <c r="F142">
        <f>テーブル1[[#This Row],[Death]]-E141</f>
        <v>67</v>
      </c>
      <c r="G142">
        <f>テーブル1[[#This Row],[Death]]-テーブル1[[#This Row],[Indirect]]</f>
        <v>16146</v>
      </c>
      <c r="H142">
        <v>3333</v>
      </c>
      <c r="I142">
        <f>テーブル1[[#This Row],[Missing]]-H141</f>
        <v>-166</v>
      </c>
      <c r="J142">
        <f>テーブル1[[#This Row],[Death]]+テーブル1[[#This Row],[Missing]]</f>
        <v>19479</v>
      </c>
      <c r="K142">
        <v>6052</v>
      </c>
      <c r="L142">
        <f>テーブル1[[#This Row],[Total Injury]]-K141</f>
        <v>1</v>
      </c>
      <c r="M142">
        <v>677</v>
      </c>
      <c r="N142">
        <v>5112</v>
      </c>
      <c r="O142">
        <v>0</v>
      </c>
      <c r="P142">
        <v>69668</v>
      </c>
      <c r="Q142">
        <v>263</v>
      </c>
    </row>
    <row r="143" spans="1:20" x14ac:dyDescent="0.45">
      <c r="A143">
        <v>143</v>
      </c>
      <c r="B143" s="1">
        <v>40921.708333333336</v>
      </c>
      <c r="C143" s="2">
        <f>テーブル1[[#This Row],[DateTime]]-$V$3+1</f>
        <v>309.09305555556057</v>
      </c>
      <c r="D143" s="6">
        <f>テーブル1[[#This Row],[DateTime]]-$V$3</f>
        <v>308.09305555556057</v>
      </c>
      <c r="E143">
        <v>16131</v>
      </c>
      <c r="F143">
        <f>テーブル1[[#This Row],[Death]]-E142</f>
        <v>-15</v>
      </c>
      <c r="G143">
        <f>テーブル1[[#This Row],[Death]]-テーブル1[[#This Row],[Indirect]]</f>
        <v>16131</v>
      </c>
      <c r="H143">
        <v>3240</v>
      </c>
      <c r="I143">
        <f>テーブル1[[#This Row],[Missing]]-H142</f>
        <v>-93</v>
      </c>
      <c r="J143">
        <f>テーブル1[[#This Row],[Death]]+テーブル1[[#This Row],[Missing]]</f>
        <v>19371</v>
      </c>
      <c r="K143">
        <v>5994</v>
      </c>
      <c r="L143">
        <f>テーブル1[[#This Row],[Total Injury]]-K142</f>
        <v>-58</v>
      </c>
      <c r="M143">
        <v>612</v>
      </c>
      <c r="N143">
        <v>5119</v>
      </c>
      <c r="O143">
        <v>0</v>
      </c>
      <c r="P143">
        <v>70077</v>
      </c>
      <c r="Q143">
        <v>263</v>
      </c>
    </row>
    <row r="144" spans="1:20" x14ac:dyDescent="0.45">
      <c r="A144">
        <v>144</v>
      </c>
      <c r="B144" s="1">
        <v>40953.708333333336</v>
      </c>
      <c r="C144" s="2">
        <f>テーブル1[[#This Row],[DateTime]]-$V$3+1</f>
        <v>341.09305555556057</v>
      </c>
      <c r="D144" s="6">
        <f>テーブル1[[#This Row],[DateTime]]-$V$3</f>
        <v>340.09305555556057</v>
      </c>
      <c r="E144">
        <v>16140</v>
      </c>
      <c r="F144">
        <f>テーブル1[[#This Row],[Death]]-E143</f>
        <v>9</v>
      </c>
      <c r="G144">
        <f>テーブル1[[#This Row],[Death]]-テーブル1[[#This Row],[Indirect]]</f>
        <v>16140</v>
      </c>
      <c r="H144">
        <v>3123</v>
      </c>
      <c r="I144">
        <f>テーブル1[[#This Row],[Missing]]-H143</f>
        <v>-117</v>
      </c>
      <c r="J144">
        <f>テーブル1[[#This Row],[Death]]+テーブル1[[#This Row],[Missing]]</f>
        <v>19263</v>
      </c>
      <c r="K144">
        <v>6112</v>
      </c>
      <c r="L144">
        <f>テーブル1[[#This Row],[Total Injury]]-K143</f>
        <v>118</v>
      </c>
      <c r="M144">
        <v>674</v>
      </c>
      <c r="N144">
        <v>5177</v>
      </c>
      <c r="O144">
        <v>0</v>
      </c>
      <c r="P144">
        <v>71124</v>
      </c>
      <c r="Q144">
        <v>261</v>
      </c>
    </row>
    <row r="145" spans="1:22" x14ac:dyDescent="0.45">
      <c r="A145" s="11">
        <v>145</v>
      </c>
      <c r="B145" s="12">
        <v>40981.5</v>
      </c>
      <c r="C145" s="13">
        <f>テーブル1[[#This Row],[DateTime]]-$V$3+1</f>
        <v>368.88472222222481</v>
      </c>
      <c r="D145" s="14">
        <f>テーブル1[[#This Row],[DateTime]]-$V$3</f>
        <v>367.88472222222481</v>
      </c>
      <c r="E145" s="11">
        <v>16278</v>
      </c>
      <c r="F145">
        <f>テーブル1[[#This Row],[Death]]-E144</f>
        <v>138</v>
      </c>
      <c r="G145">
        <f>テーブル1[[#This Row],[Death]]-テーブル1[[#This Row],[Indirect]]</f>
        <v>13476</v>
      </c>
      <c r="H145" s="11">
        <v>2994</v>
      </c>
      <c r="I145" s="11">
        <f>テーブル1[[#This Row],[Missing]]-H144</f>
        <v>-129</v>
      </c>
      <c r="J145" s="11">
        <f>テーブル1[[#This Row],[Death]]+テーブル1[[#This Row],[Missing]]</f>
        <v>19272</v>
      </c>
      <c r="K145" s="11">
        <v>6179</v>
      </c>
      <c r="L145" s="11">
        <f>テーブル1[[#This Row],[Total Injury]]-K144</f>
        <v>67</v>
      </c>
      <c r="M145" s="11">
        <v>684</v>
      </c>
      <c r="N145" s="11">
        <v>5225</v>
      </c>
      <c r="O145" s="11">
        <v>2802</v>
      </c>
      <c r="P145" s="11">
        <v>72788</v>
      </c>
      <c r="Q145" s="11">
        <v>270</v>
      </c>
      <c r="R145" s="11"/>
      <c r="S145" s="11"/>
      <c r="T145" s="11"/>
    </row>
    <row r="146" spans="1:22" x14ac:dyDescent="0.45">
      <c r="A146" s="7">
        <v>146</v>
      </c>
      <c r="B146" s="8">
        <v>41180.708333333336</v>
      </c>
      <c r="C146" s="9">
        <f>テーブル1[[#This Row],[DateTime]]-$V$3+1</f>
        <v>568.09305555556057</v>
      </c>
      <c r="D146" s="10">
        <f>テーブル1[[#This Row],[DateTime]]-$V$3</f>
        <v>567.09305555556057</v>
      </c>
      <c r="E146" s="7">
        <v>18131</v>
      </c>
      <c r="F146">
        <f>テーブル1[[#This Row],[Death]]-E145</f>
        <v>1853</v>
      </c>
      <c r="G146">
        <f>テーブル1[[#This Row],[Death]]-テーブル1[[#This Row],[Indirect]]</f>
        <v>18131</v>
      </c>
      <c r="H146" s="7">
        <v>2829</v>
      </c>
      <c r="I146" s="7">
        <f>テーブル1[[#This Row],[Missing]]-H145</f>
        <v>-165</v>
      </c>
      <c r="J146" s="7">
        <f>テーブル1[[#This Row],[Death]]+テーブル1[[#This Row],[Missing]]</f>
        <v>20960</v>
      </c>
      <c r="K146" s="7">
        <v>6194</v>
      </c>
      <c r="L146" s="7">
        <f>テーブル1[[#This Row],[Total Injury]]-K145</f>
        <v>15</v>
      </c>
      <c r="M146" s="7">
        <v>694</v>
      </c>
      <c r="N146" s="7">
        <v>5305</v>
      </c>
      <c r="O146">
        <v>0</v>
      </c>
      <c r="P146" s="7">
        <v>69891</v>
      </c>
      <c r="Q146" s="7">
        <v>195</v>
      </c>
      <c r="R146" s="7"/>
      <c r="S146" s="7"/>
      <c r="T146" s="7" t="s">
        <v>22</v>
      </c>
      <c r="V146">
        <f>テーブル1[[#This Row],[Death]]-1618</f>
        <v>16513</v>
      </c>
    </row>
    <row r="147" spans="1:22" x14ac:dyDescent="0.45">
      <c r="A147">
        <v>147</v>
      </c>
      <c r="B147" s="1">
        <v>41359.5</v>
      </c>
      <c r="C147" s="2">
        <f>テーブル1[[#This Row],[DateTime]]-$V$3+1</f>
        <v>746.88472222222481</v>
      </c>
      <c r="D147" s="6">
        <f>テーブル1[[#This Row],[DateTime]]-$V$3</f>
        <v>745.88472222222481</v>
      </c>
      <c r="E147">
        <v>18493</v>
      </c>
      <c r="F147">
        <f>テーブル1[[#This Row],[Death]]-E146</f>
        <v>362</v>
      </c>
      <c r="G147">
        <f>テーブル1[[#This Row],[Death]]-テーブル1[[#This Row],[Indirect]]</f>
        <v>15282</v>
      </c>
      <c r="H147">
        <v>2683</v>
      </c>
      <c r="I147">
        <f>テーブル1[[#This Row],[Missing]]-H146</f>
        <v>-146</v>
      </c>
      <c r="J147">
        <f>テーブル1[[#This Row],[Death]]+テーブル1[[#This Row],[Missing]]</f>
        <v>21176</v>
      </c>
      <c r="K147">
        <v>6217</v>
      </c>
      <c r="L147">
        <f>テーブル1[[#This Row],[Total Injury]]-K146</f>
        <v>23</v>
      </c>
      <c r="M147">
        <v>697</v>
      </c>
      <c r="N147">
        <v>5323</v>
      </c>
      <c r="O147">
        <v>3211</v>
      </c>
      <c r="P147">
        <v>66743</v>
      </c>
      <c r="Q147">
        <v>197</v>
      </c>
      <c r="T147" t="s">
        <v>23</v>
      </c>
      <c r="V147">
        <f>テーブル1[[#This Row],[Death]]-2263</f>
        <v>16230</v>
      </c>
    </row>
    <row r="148" spans="1:22" x14ac:dyDescent="0.45">
      <c r="A148">
        <v>148</v>
      </c>
      <c r="B148" s="1">
        <v>41526.541666666664</v>
      </c>
      <c r="C148" s="2">
        <f>テーブル1[[#This Row],[DateTime]]-$V$3+1</f>
        <v>913.92638888888905</v>
      </c>
      <c r="D148" s="6">
        <f>テーブル1[[#This Row],[DateTime]]-$V$3</f>
        <v>912.92638888888905</v>
      </c>
      <c r="E148">
        <v>18703</v>
      </c>
      <c r="F148">
        <f>テーブル1[[#This Row],[Death]]-E147</f>
        <v>210</v>
      </c>
      <c r="G148">
        <f>テーブル1[[#This Row],[Death]]-テーブル1[[#This Row],[Indirect]]</f>
        <v>18703</v>
      </c>
      <c r="H148">
        <v>2674</v>
      </c>
      <c r="I148">
        <f>テーブル1[[#This Row],[Missing]]-H147</f>
        <v>-9</v>
      </c>
      <c r="J148">
        <f>テーブル1[[#This Row],[Death]]+テーブル1[[#This Row],[Missing]]</f>
        <v>21377</v>
      </c>
      <c r="K148">
        <v>6220</v>
      </c>
      <c r="L148">
        <f>テーブル1[[#This Row],[Total Injury]]-K147</f>
        <v>3</v>
      </c>
      <c r="M148">
        <v>698</v>
      </c>
      <c r="N148">
        <v>5325</v>
      </c>
      <c r="O148">
        <v>0</v>
      </c>
      <c r="P148">
        <v>61355</v>
      </c>
      <c r="Q148">
        <v>197</v>
      </c>
    </row>
    <row r="149" spans="1:22" x14ac:dyDescent="0.45">
      <c r="A149">
        <v>149</v>
      </c>
      <c r="B149" s="1">
        <v>41705.541666666664</v>
      </c>
      <c r="C149" s="2">
        <f>テーブル1[[#This Row],[DateTime]]-$V$3+1</f>
        <v>1092.9263888888891</v>
      </c>
      <c r="D149" s="6">
        <f>テーブル1[[#This Row],[DateTime]]-$V$3</f>
        <v>1091.9263888888891</v>
      </c>
      <c r="E149">
        <v>18958</v>
      </c>
      <c r="F149">
        <f>テーブル1[[#This Row],[Death]]-E148</f>
        <v>255</v>
      </c>
      <c r="G149">
        <f>テーブル1[[#This Row],[Death]]-テーブル1[[#This Row],[Indirect]]</f>
        <v>15526</v>
      </c>
      <c r="H149">
        <v>2655</v>
      </c>
      <c r="I149">
        <f>テーブル1[[#This Row],[Missing]]-H148</f>
        <v>-19</v>
      </c>
      <c r="J149">
        <f>テーブル1[[#This Row],[Death]]+テーブル1[[#This Row],[Missing]]</f>
        <v>21613</v>
      </c>
      <c r="K149">
        <v>6219</v>
      </c>
      <c r="L149">
        <f>テーブル1[[#This Row],[Total Injury]]-K148</f>
        <v>-1</v>
      </c>
      <c r="M149">
        <v>697</v>
      </c>
      <c r="N149">
        <v>5337</v>
      </c>
      <c r="O149">
        <v>3432</v>
      </c>
      <c r="P149">
        <v>56557</v>
      </c>
      <c r="Q149">
        <v>185</v>
      </c>
    </row>
    <row r="150" spans="1:22" x14ac:dyDescent="0.45">
      <c r="A150">
        <v>150</v>
      </c>
      <c r="B150" s="1">
        <v>41892.583333333336</v>
      </c>
      <c r="C150" s="2">
        <f>テーブル1[[#This Row],[DateTime]]-$V$3+1</f>
        <v>1279.9680555555606</v>
      </c>
      <c r="D150" s="6">
        <f>テーブル1[[#This Row],[DateTime]]-$V$3</f>
        <v>1278.9680555555606</v>
      </c>
      <c r="E150">
        <v>19074</v>
      </c>
      <c r="F150">
        <f>テーブル1[[#This Row],[Death]]-E149</f>
        <v>116</v>
      </c>
      <c r="G150">
        <f>テーブル1[[#This Row],[Death]]-テーブル1[[#This Row],[Indirect]]</f>
        <v>19074</v>
      </c>
      <c r="H150">
        <v>2633</v>
      </c>
      <c r="I150">
        <f>テーブル1[[#This Row],[Missing]]-H149</f>
        <v>-22</v>
      </c>
      <c r="J150">
        <f>テーブル1[[#This Row],[Death]]+テーブル1[[#This Row],[Missing]]</f>
        <v>21707</v>
      </c>
      <c r="K150">
        <v>6219</v>
      </c>
      <c r="L150">
        <f>テーブル1[[#This Row],[Total Injury]]-K149</f>
        <v>0</v>
      </c>
      <c r="M150">
        <v>697</v>
      </c>
      <c r="N150">
        <v>5337</v>
      </c>
      <c r="O150">
        <v>0</v>
      </c>
      <c r="Q150">
        <v>185</v>
      </c>
    </row>
    <row r="151" spans="1:22" x14ac:dyDescent="0.45">
      <c r="A151">
        <v>151</v>
      </c>
      <c r="B151" s="1">
        <v>42072.583333333336</v>
      </c>
      <c r="C151" s="2">
        <f>テーブル1[[#This Row],[DateTime]]-$V$3+1</f>
        <v>1459.9680555555606</v>
      </c>
      <c r="D151" s="6">
        <f>テーブル1[[#This Row],[DateTime]]-$V$3</f>
        <v>1458.9680555555606</v>
      </c>
      <c r="E151">
        <v>19225</v>
      </c>
      <c r="F151">
        <f>テーブル1[[#This Row],[Death]]-E150</f>
        <v>151</v>
      </c>
      <c r="G151">
        <f>テーブル1[[#This Row],[Death]]-テーブル1[[#This Row],[Indirect]]</f>
        <v>15692</v>
      </c>
      <c r="H151">
        <v>2614</v>
      </c>
      <c r="I151">
        <f>テーブル1[[#This Row],[Missing]]-H150</f>
        <v>-19</v>
      </c>
      <c r="J151">
        <f>テーブル1[[#This Row],[Death]]+テーブル1[[#This Row],[Missing]]</f>
        <v>21839</v>
      </c>
      <c r="K151">
        <v>6219</v>
      </c>
      <c r="L151">
        <f>テーブル1[[#This Row],[Total Injury]]-K150</f>
        <v>0</v>
      </c>
      <c r="M151">
        <v>697</v>
      </c>
      <c r="N151">
        <v>5337</v>
      </c>
      <c r="O151">
        <v>3533</v>
      </c>
      <c r="Q151">
        <v>185</v>
      </c>
    </row>
    <row r="152" spans="1:22" x14ac:dyDescent="0.45">
      <c r="A152">
        <v>152</v>
      </c>
      <c r="B152" s="1">
        <v>42256.583333333336</v>
      </c>
      <c r="C152" s="2">
        <f>テーブル1[[#This Row],[DateTime]]-$V$3+1</f>
        <v>1643.9680555555606</v>
      </c>
      <c r="D152" s="6">
        <f>テーブル1[[#This Row],[DateTime]]-$V$3</f>
        <v>1642.9680555555606</v>
      </c>
      <c r="E152">
        <v>19335</v>
      </c>
      <c r="F152">
        <f>テーブル1[[#This Row],[Death]]-E151</f>
        <v>110</v>
      </c>
      <c r="G152">
        <f>テーブル1[[#This Row],[Death]]-テーブル1[[#This Row],[Indirect]]</f>
        <v>19335</v>
      </c>
      <c r="H152">
        <v>2600</v>
      </c>
      <c r="I152">
        <f>テーブル1[[#This Row],[Missing]]-H151</f>
        <v>-14</v>
      </c>
      <c r="J152">
        <f>テーブル1[[#This Row],[Death]]+テーブル1[[#This Row],[Missing]]</f>
        <v>21935</v>
      </c>
      <c r="K152">
        <v>6219</v>
      </c>
      <c r="L152">
        <f>テーブル1[[#This Row],[Total Injury]]-K151</f>
        <v>0</v>
      </c>
      <c r="M152">
        <v>697</v>
      </c>
      <c r="N152">
        <v>5337</v>
      </c>
      <c r="O152">
        <v>0</v>
      </c>
      <c r="Q152">
        <v>185</v>
      </c>
    </row>
    <row r="153" spans="1:22" x14ac:dyDescent="0.45">
      <c r="A153">
        <v>153</v>
      </c>
      <c r="B153" s="1">
        <v>42437.583333333336</v>
      </c>
      <c r="C153" s="2">
        <f>テーブル1[[#This Row],[DateTime]]-$V$3+1</f>
        <v>1824.9680555555606</v>
      </c>
      <c r="D153" s="6">
        <f>テーブル1[[#This Row],[DateTime]]-$V$3</f>
        <v>1823.9680555555606</v>
      </c>
      <c r="E153">
        <v>19418</v>
      </c>
      <c r="F153">
        <f>テーブル1[[#This Row],[Death]]-E152</f>
        <v>83</v>
      </c>
      <c r="G153">
        <f>テーブル1[[#This Row],[Death]]-テーブル1[[#This Row],[Indirect]]</f>
        <v>15780</v>
      </c>
      <c r="H153">
        <v>2592</v>
      </c>
      <c r="I153">
        <f>テーブル1[[#This Row],[Missing]]-H152</f>
        <v>-8</v>
      </c>
      <c r="J153">
        <f>テーブル1[[#This Row],[Death]]+テーブル1[[#This Row],[Missing]]</f>
        <v>22010</v>
      </c>
      <c r="K153">
        <v>6220</v>
      </c>
      <c r="L153">
        <f>テーブル1[[#This Row],[Total Injury]]-K152</f>
        <v>1</v>
      </c>
      <c r="M153">
        <v>698</v>
      </c>
      <c r="N153">
        <v>5337</v>
      </c>
      <c r="O153">
        <v>3638</v>
      </c>
      <c r="Q153">
        <v>185</v>
      </c>
    </row>
    <row r="154" spans="1:22" x14ac:dyDescent="0.45">
      <c r="A154" s="7">
        <v>154</v>
      </c>
      <c r="B154" s="8">
        <v>42663.583333333336</v>
      </c>
      <c r="C154" s="9">
        <f>テーブル1[[#This Row],[DateTime]]-$V$3+1</f>
        <v>2050.9680555555606</v>
      </c>
      <c r="D154" s="10">
        <f>テーブル1[[#This Row],[DateTime]]-$V$3</f>
        <v>2049.9680555555606</v>
      </c>
      <c r="E154" s="7">
        <v>19475</v>
      </c>
      <c r="F154">
        <f>テーブル1[[#This Row],[Death]]-E153</f>
        <v>57</v>
      </c>
      <c r="G154">
        <f>テーブル1[[#This Row],[Death]]-テーブル1[[#This Row],[Indirect]]</f>
        <v>19475</v>
      </c>
      <c r="H154" s="7">
        <v>2587</v>
      </c>
      <c r="I154" s="7">
        <f>テーブル1[[#This Row],[Missing]]-H153</f>
        <v>-5</v>
      </c>
      <c r="J154" s="7">
        <f>テーブル1[[#This Row],[Death]]+テーブル1[[#This Row],[Missing]]</f>
        <v>22062</v>
      </c>
      <c r="K154" s="7">
        <v>6221</v>
      </c>
      <c r="L154" s="7">
        <f>テーブル1[[#This Row],[Total Injury]]-K153</f>
        <v>1</v>
      </c>
      <c r="M154" s="7">
        <v>699</v>
      </c>
      <c r="N154" s="7">
        <v>5337</v>
      </c>
      <c r="O154">
        <v>0</v>
      </c>
      <c r="P154" s="7"/>
      <c r="Q154" s="7">
        <v>185</v>
      </c>
      <c r="R154" s="7"/>
      <c r="S154" s="7"/>
      <c r="T154" s="7"/>
    </row>
    <row r="155" spans="1:22" x14ac:dyDescent="0.45">
      <c r="A155">
        <v>155</v>
      </c>
      <c r="B155" s="1">
        <v>42802.583333333336</v>
      </c>
      <c r="C155" s="2">
        <f>テーブル1[[#This Row],[DateTime]]-$V$3+1</f>
        <v>2189.9680555555606</v>
      </c>
      <c r="D155" s="6">
        <f>テーブル1[[#This Row],[DateTime]]-$V$3</f>
        <v>2188.9680555555606</v>
      </c>
      <c r="E155">
        <v>19533</v>
      </c>
      <c r="F155">
        <f>テーブル1[[#This Row],[Death]]-E154</f>
        <v>58</v>
      </c>
      <c r="G155">
        <f>テーブル1[[#This Row],[Death]]-テーブル1[[#This Row],[Indirect]]</f>
        <v>15841</v>
      </c>
      <c r="H155">
        <v>2585</v>
      </c>
      <c r="I155">
        <f>テーブル1[[#This Row],[Missing]]-H154</f>
        <v>-2</v>
      </c>
      <c r="J155">
        <f>テーブル1[[#This Row],[Death]]+テーブル1[[#This Row],[Missing]]</f>
        <v>22118</v>
      </c>
      <c r="K155">
        <v>6230</v>
      </c>
      <c r="L155">
        <f>テーブル1[[#This Row],[Total Injury]]-K154</f>
        <v>9</v>
      </c>
      <c r="M155">
        <v>700</v>
      </c>
      <c r="N155">
        <v>5345</v>
      </c>
      <c r="O155">
        <v>3692</v>
      </c>
      <c r="Q155">
        <v>185</v>
      </c>
    </row>
    <row r="156" spans="1:22" x14ac:dyDescent="0.45">
      <c r="A156">
        <v>156</v>
      </c>
      <c r="B156" s="1">
        <v>42986.583333333336</v>
      </c>
      <c r="C156" s="2">
        <f>テーブル1[[#This Row],[DateTime]]-$V$3+1</f>
        <v>2373.9680555555606</v>
      </c>
      <c r="D156" s="6">
        <f>テーブル1[[#This Row],[DateTime]]-$V$3</f>
        <v>2372.9680555555606</v>
      </c>
      <c r="E156">
        <v>19575</v>
      </c>
      <c r="F156">
        <f>テーブル1[[#This Row],[Death]]-E155</f>
        <v>42</v>
      </c>
      <c r="G156">
        <f>テーブル1[[#This Row],[Death]]-テーブル1[[#This Row],[Indirect]]</f>
        <v>15861</v>
      </c>
      <c r="H156">
        <v>2577</v>
      </c>
      <c r="I156">
        <f>テーブル1[[#This Row],[Missing]]-H155</f>
        <v>-8</v>
      </c>
      <c r="J156">
        <f>テーブル1[[#This Row],[Death]]+テーブル1[[#This Row],[Missing]]</f>
        <v>22152</v>
      </c>
      <c r="K156">
        <v>6230</v>
      </c>
      <c r="L156">
        <f>テーブル1[[#This Row],[Total Injury]]-K155</f>
        <v>0</v>
      </c>
      <c r="M156">
        <v>700</v>
      </c>
      <c r="N156">
        <v>5345</v>
      </c>
      <c r="O156">
        <v>3714</v>
      </c>
      <c r="Q156">
        <v>185</v>
      </c>
    </row>
    <row r="157" spans="1:22" x14ac:dyDescent="0.45">
      <c r="A157">
        <v>157</v>
      </c>
      <c r="B157" s="1">
        <v>43166.583333333336</v>
      </c>
      <c r="C157" s="2">
        <f>テーブル1[[#This Row],[DateTime]]-$V$3+1</f>
        <v>2553.9680555555606</v>
      </c>
      <c r="D157" s="6">
        <f>テーブル1[[#This Row],[DateTime]]-$V$3</f>
        <v>2552.9680555555606</v>
      </c>
      <c r="E157">
        <v>19630</v>
      </c>
      <c r="F157">
        <f>テーブル1[[#This Row],[Death]]-E156</f>
        <v>55</v>
      </c>
      <c r="G157">
        <f>テーブル1[[#This Row],[Death]]-テーブル1[[#This Row],[Indirect]]</f>
        <v>15906</v>
      </c>
      <c r="H157">
        <v>2569</v>
      </c>
      <c r="I157">
        <f>テーブル1[[#This Row],[Missing]]-H156</f>
        <v>-8</v>
      </c>
      <c r="J157">
        <f>テーブル1[[#This Row],[Death]]+テーブル1[[#This Row],[Missing]]</f>
        <v>22199</v>
      </c>
      <c r="K157">
        <v>6230</v>
      </c>
      <c r="L157">
        <f>テーブル1[[#This Row],[Total Injury]]-K156</f>
        <v>0</v>
      </c>
      <c r="M157">
        <v>700</v>
      </c>
      <c r="N157">
        <v>5345</v>
      </c>
      <c r="O157">
        <v>3724</v>
      </c>
      <c r="Q157">
        <v>185</v>
      </c>
    </row>
    <row r="158" spans="1:22" x14ac:dyDescent="0.45">
      <c r="A158">
        <v>158</v>
      </c>
      <c r="B158" s="1">
        <v>43350.416666666664</v>
      </c>
      <c r="C158" s="2">
        <f>テーブル1[[#This Row],[DateTime]]-$V$3+1</f>
        <v>2737.8013888888891</v>
      </c>
      <c r="D158" s="6">
        <f>テーブル1[[#This Row],[DateTime]]-$V$3</f>
        <v>2736.8013888888891</v>
      </c>
      <c r="E158">
        <v>19667</v>
      </c>
      <c r="F158">
        <f>テーブル1[[#This Row],[Death]]-E157</f>
        <v>37</v>
      </c>
      <c r="G158">
        <f>テーブル1[[#This Row],[Death]]-テーブル1[[#This Row],[Indirect]]</f>
        <v>15934</v>
      </c>
      <c r="H158">
        <v>2566</v>
      </c>
      <c r="I158">
        <f>テーブル1[[#This Row],[Missing]]-H157</f>
        <v>-3</v>
      </c>
      <c r="J158">
        <f>テーブル1[[#This Row],[Death]]+テーブル1[[#This Row],[Missing]]</f>
        <v>22233</v>
      </c>
      <c r="K158">
        <v>6231</v>
      </c>
      <c r="L158">
        <f>テーブル1[[#This Row],[Total Injury]]-K157</f>
        <v>1</v>
      </c>
      <c r="M158">
        <v>700</v>
      </c>
      <c r="N158">
        <v>5346</v>
      </c>
      <c r="O158">
        <v>3733</v>
      </c>
      <c r="Q158">
        <v>185</v>
      </c>
    </row>
    <row r="159" spans="1:22" x14ac:dyDescent="0.45">
      <c r="A159">
        <v>159</v>
      </c>
      <c r="B159" s="1">
        <v>43532.333333333336</v>
      </c>
      <c r="C159" s="2">
        <f>テーブル1[[#This Row],[DateTime]]-$V$3+1</f>
        <v>2919.7180555555606</v>
      </c>
      <c r="D159" s="6">
        <f>テーブル1[[#This Row],[DateTime]]-$V$3</f>
        <v>2918.7180555555606</v>
      </c>
      <c r="E159">
        <v>19689</v>
      </c>
      <c r="F159">
        <f>テーブル1[[#This Row],[Death]]-E158</f>
        <v>22</v>
      </c>
      <c r="G159">
        <f>テーブル1[[#This Row],[Death]]-テーブル1[[#This Row],[Indirect]]</f>
        <v>15951</v>
      </c>
      <c r="H159">
        <v>2563</v>
      </c>
      <c r="I159">
        <f>テーブル1[[#This Row],[Missing]]-H158</f>
        <v>-3</v>
      </c>
      <c r="J159">
        <f>テーブル1[[#This Row],[Death]]+テーブル1[[#This Row],[Missing]]</f>
        <v>22252</v>
      </c>
      <c r="K159">
        <v>6233</v>
      </c>
      <c r="L159">
        <f>テーブル1[[#This Row],[Total Injury]]-K158</f>
        <v>2</v>
      </c>
      <c r="M159">
        <v>700</v>
      </c>
      <c r="N159">
        <v>5346</v>
      </c>
      <c r="O159">
        <v>3738</v>
      </c>
      <c r="Q159">
        <v>187</v>
      </c>
    </row>
    <row r="160" spans="1:22" x14ac:dyDescent="0.45">
      <c r="A160">
        <v>160</v>
      </c>
      <c r="B160" s="1">
        <v>43900.333333333336</v>
      </c>
      <c r="C160" s="2">
        <f>テーブル1[[#This Row],[DateTime]]-$V$3+1</f>
        <v>3287.7180555555606</v>
      </c>
      <c r="D160" s="6">
        <f>テーブル1[[#This Row],[DateTime]]-$V$3</f>
        <v>3286.7180555555606</v>
      </c>
      <c r="E160">
        <v>19729</v>
      </c>
      <c r="F160">
        <f>テーブル1[[#This Row],[Death]]-E159</f>
        <v>40</v>
      </c>
      <c r="G160">
        <f>テーブル1[[#This Row],[Death]]-テーブル1[[#This Row],[Indirect]]</f>
        <v>15990</v>
      </c>
      <c r="H160">
        <v>2559</v>
      </c>
      <c r="I160">
        <f>テーブル1[[#This Row],[Missing]]-H159</f>
        <v>-4</v>
      </c>
      <c r="J160">
        <f>テーブル1[[#This Row],[Death]]+テーブル1[[#This Row],[Missing]]</f>
        <v>22288</v>
      </c>
      <c r="K160">
        <v>6233</v>
      </c>
      <c r="L160">
        <f>テーブル1[[#This Row],[Total Injury]]-K159</f>
        <v>0</v>
      </c>
      <c r="M160">
        <v>700</v>
      </c>
      <c r="N160">
        <v>5346</v>
      </c>
      <c r="O160">
        <v>3739</v>
      </c>
      <c r="Q160">
        <v>187</v>
      </c>
    </row>
    <row r="161" spans="2:14" x14ac:dyDescent="0.45">
      <c r="B161" s="1"/>
      <c r="C161" s="2"/>
      <c r="D161" s="3" t="s">
        <v>20</v>
      </c>
      <c r="E161">
        <f>E160-O160</f>
        <v>15990</v>
      </c>
      <c r="G161"/>
      <c r="H161"/>
      <c r="I161"/>
      <c r="J161" s="4"/>
      <c r="K161"/>
      <c r="L161"/>
      <c r="M161"/>
    </row>
    <row r="162" spans="2:14" x14ac:dyDescent="0.45">
      <c r="N162">
        <f>E161+H160</f>
        <v>18549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FDMA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Kinoshita</dc:creator>
  <cp:lastModifiedBy>kinoshhita-2021</cp:lastModifiedBy>
  <cp:lastPrinted>2020-07-08T10:46:54Z</cp:lastPrinted>
  <dcterms:created xsi:type="dcterms:W3CDTF">2020-07-03T16:29:01Z</dcterms:created>
  <dcterms:modified xsi:type="dcterms:W3CDTF">2022-10-27T07:17:22Z</dcterms:modified>
</cp:coreProperties>
</file>