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hill\Dropbox\11 APT S-isotopes\manuscript\Figures\Submission 2\"/>
    </mc:Choice>
  </mc:AlternateContent>
  <xr:revisionPtr revIDLastSave="0" documentId="13_ncr:1_{60AFD085-984C-453E-A1FF-6DF2DF233815}" xr6:coauthVersionLast="47" xr6:coauthVersionMax="47" xr10:uidLastSave="{00000000-0000-0000-0000-000000000000}"/>
  <bookViews>
    <workbookView xWindow="-90" yWindow="-90" windowWidth="19380" windowHeight="11580" xr2:uid="{00000000-000D-0000-FFFF-FFFF00000000}"/>
  </bookViews>
  <sheets>
    <sheet name="AdaptivePeakFitting" sheetId="1" r:id="rId1"/>
    <sheet name="IVAS" sheetId="2" r:id="rId2"/>
    <sheet name="GaussianPeakFit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3" l="1"/>
  <c r="J22" i="3"/>
  <c r="J18" i="3"/>
  <c r="J17" i="3"/>
  <c r="J15" i="2"/>
  <c r="M26" i="1"/>
  <c r="M25" i="1"/>
  <c r="M23" i="1"/>
  <c r="M16" i="1"/>
  <c r="J21" i="3"/>
  <c r="J20" i="3"/>
  <c r="J14" i="3"/>
  <c r="J13" i="3"/>
  <c r="J11" i="3"/>
  <c r="J10" i="3"/>
  <c r="J9" i="3"/>
  <c r="J8" i="3"/>
  <c r="J17" i="2"/>
  <c r="J18" i="2"/>
  <c r="J14" i="2"/>
  <c r="J13" i="2"/>
  <c r="J11" i="2"/>
  <c r="J10" i="2"/>
  <c r="J9" i="2"/>
  <c r="J8" i="2"/>
  <c r="M30" i="1"/>
  <c r="M31" i="1"/>
  <c r="M12" i="1"/>
  <c r="M13" i="1"/>
  <c r="M19" i="1"/>
  <c r="M18" i="1"/>
  <c r="M15" i="1"/>
  <c r="M29" i="1"/>
  <c r="M28" i="1"/>
  <c r="M21" i="1"/>
  <c r="M11" i="1"/>
  <c r="M17" i="1"/>
  <c r="M24" i="1"/>
  <c r="M22" i="1"/>
  <c r="M8" i="1"/>
  <c r="M9" i="1"/>
  <c r="M10" i="1"/>
  <c r="M14" i="1"/>
  <c r="J16" i="3" l="1"/>
  <c r="J15" i="3"/>
</calcChain>
</file>

<file path=xl/sharedStrings.xml><?xml version="1.0" encoding="utf-8"?>
<sst xmlns="http://schemas.openxmlformats.org/spreadsheetml/2006/main" count="338" uniqueCount="74">
  <si>
    <t>Ruttan_XR_8458_40pJ_fullvoltage</t>
  </si>
  <si>
    <t>Instrument</t>
  </si>
  <si>
    <t>LEAP 5000-XR</t>
  </si>
  <si>
    <t>Dataset</t>
  </si>
  <si>
    <t>Standard</t>
  </si>
  <si>
    <t>Ruttan</t>
  </si>
  <si>
    <t>Balmat</t>
  </si>
  <si>
    <t>Balmat_XR_8462_40pJ_fullvoltage</t>
  </si>
  <si>
    <t>Balmat_XR_8493_80pJ_fullvoltage</t>
  </si>
  <si>
    <t>Ruttan_XR_9021_fullvoltage</t>
  </si>
  <si>
    <t>Balmat_XR_9023_fullvoltage</t>
  </si>
  <si>
    <t>Voltage Range</t>
  </si>
  <si>
    <t>3500-4500V</t>
  </si>
  <si>
    <t>2500-3500V</t>
  </si>
  <si>
    <t>Full voltage</t>
  </si>
  <si>
    <t>Full Voltage</t>
  </si>
  <si>
    <t>Data type</t>
  </si>
  <si>
    <t>all hits</t>
  </si>
  <si>
    <t>single hits</t>
  </si>
  <si>
    <t>Ruttan_XR_8492_80pJ_fullvoltage</t>
  </si>
  <si>
    <t>Balmat_XR_8462_40pJ_full voltage</t>
  </si>
  <si>
    <t>Balmat_XR_8460_40pJ_fullvoltage</t>
  </si>
  <si>
    <t>Ruttan Pyrite</t>
  </si>
  <si>
    <t>Balmat Pyrite</t>
  </si>
  <si>
    <t>Canyon diablo Triolite</t>
  </si>
  <si>
    <t>Canyon Diablo</t>
  </si>
  <si>
    <t>Troilite</t>
  </si>
  <si>
    <t>Pyrite</t>
  </si>
  <si>
    <t xml:space="preserve">Mineral </t>
  </si>
  <si>
    <t>FeS</t>
  </si>
  <si>
    <t>FeS2</t>
  </si>
  <si>
    <t>Formula</t>
  </si>
  <si>
    <t>40 pJ, Varying Ion Ratio</t>
  </si>
  <si>
    <t>80 pJ, Varying Ion Ratio</t>
  </si>
  <si>
    <r>
      <rPr>
        <b/>
        <vertAlign val="superscript"/>
        <sz val="14"/>
        <color rgb="FF000000"/>
        <rFont val="Calibri"/>
        <family val="2"/>
        <scheme val="minor"/>
      </rPr>
      <t>34</t>
    </r>
    <r>
      <rPr>
        <b/>
        <sz val="14"/>
        <color rgb="FF000000"/>
        <rFont val="Calibri"/>
        <family val="2"/>
        <scheme val="minor"/>
      </rPr>
      <t>S/</t>
    </r>
    <r>
      <rPr>
        <b/>
        <vertAlign val="superscript"/>
        <sz val="14"/>
        <color rgb="FF000000"/>
        <rFont val="Calibri"/>
        <family val="2"/>
        <scheme val="minor"/>
      </rPr>
      <t>32</t>
    </r>
    <r>
      <rPr>
        <b/>
        <sz val="14"/>
        <color rgb="FF000000"/>
        <rFont val="Calibri"/>
        <family val="2"/>
        <scheme val="minor"/>
      </rPr>
      <t>S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</si>
  <si>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vertAlign val="superscript"/>
        <sz val="14"/>
        <color theme="1"/>
        <rFont val="Calibri"/>
        <family val="2"/>
        <scheme val="minor"/>
      </rPr>
      <t>34</t>
    </r>
    <r>
      <rPr>
        <b/>
        <sz val="14"/>
        <color theme="1"/>
        <rFont val="Calibri"/>
        <family val="2"/>
        <scheme val="minor"/>
      </rPr>
      <t>S (model CDT)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</si>
  <si>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vertAlign val="superscript"/>
        <sz val="14"/>
        <color theme="1"/>
        <rFont val="Calibri"/>
        <family val="2"/>
        <scheme val="minor"/>
      </rPr>
      <t>34</t>
    </r>
    <r>
      <rPr>
        <b/>
        <sz val="14"/>
        <color theme="1"/>
        <rFont val="Calibri"/>
        <family val="2"/>
        <scheme val="minor"/>
      </rPr>
      <t>S (Ruttan)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</si>
  <si>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vertAlign val="superscript"/>
        <sz val="14"/>
        <color theme="1"/>
        <rFont val="Calibri"/>
        <family val="2"/>
        <scheme val="minor"/>
      </rPr>
      <t>34</t>
    </r>
    <r>
      <rPr>
        <b/>
        <sz val="14"/>
        <color theme="1"/>
        <rFont val="Calibri"/>
        <family val="2"/>
        <scheme val="minor"/>
      </rPr>
      <t>S (CDT)</t>
    </r>
  </si>
  <si>
    <r>
      <t xml:space="preserve">80 pJ, Constant Ion Ratio, </t>
    </r>
    <r>
      <rPr>
        <b/>
        <vertAlign val="superscript"/>
        <sz val="14"/>
        <color rgb="FF000000"/>
        <rFont val="Calibri"/>
        <family val="2"/>
        <scheme val="minor"/>
      </rPr>
      <t>32</t>
    </r>
    <r>
      <rPr>
        <b/>
        <sz val="14"/>
        <color rgb="FF000000"/>
        <rFont val="Calibri"/>
        <family val="2"/>
        <scheme val="minor"/>
      </rPr>
      <t>S</t>
    </r>
    <r>
      <rPr>
        <b/>
        <vertAlign val="superscript"/>
        <sz val="14"/>
        <color rgb="FF000000"/>
        <rFont val="Calibri"/>
        <family val="2"/>
        <scheme val="minor"/>
      </rPr>
      <t>1+</t>
    </r>
    <r>
      <rPr>
        <b/>
        <sz val="14"/>
        <color rgb="FF000000"/>
        <rFont val="Calibri"/>
        <family val="2"/>
        <scheme val="minor"/>
      </rPr>
      <t>/</t>
    </r>
    <r>
      <rPr>
        <b/>
        <vertAlign val="superscript"/>
        <sz val="14"/>
        <color rgb="FF000000"/>
        <rFont val="Calibri"/>
        <family val="2"/>
        <scheme val="minor"/>
      </rPr>
      <t>32,32</t>
    </r>
    <r>
      <rPr>
        <b/>
        <sz val="14"/>
        <color rgb="FF000000"/>
        <rFont val="Calibri"/>
        <family val="2"/>
        <scheme val="minor"/>
      </rPr>
      <t>S</t>
    </r>
    <r>
      <rPr>
        <b/>
        <vertAlign val="subscript"/>
        <sz val="14"/>
        <color rgb="FF000000"/>
        <rFont val="Calibri"/>
        <family val="2"/>
        <scheme val="minor"/>
      </rPr>
      <t>2</t>
    </r>
    <r>
      <rPr>
        <b/>
        <vertAlign val="superscript"/>
        <sz val="14"/>
        <color rgb="FF000000"/>
        <rFont val="Calibri"/>
        <family val="2"/>
        <scheme val="minor"/>
      </rPr>
      <t>1+</t>
    </r>
    <r>
      <rPr>
        <b/>
        <sz val="14"/>
        <color rgb="FF000000"/>
        <rFont val="Calibri"/>
        <family val="2"/>
        <scheme val="minor"/>
      </rPr>
      <t xml:space="preserve"> = 1:1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</si>
  <si>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vertAlign val="superscript"/>
        <sz val="14"/>
        <color theme="1"/>
        <rFont val="Calibri"/>
        <family val="2"/>
        <scheme val="minor"/>
      </rPr>
      <t>34</t>
    </r>
    <r>
      <rPr>
        <b/>
        <sz val="14"/>
        <color theme="1"/>
        <rFont val="Calibri"/>
        <family val="2"/>
        <scheme val="minor"/>
      </rPr>
      <t>S (APT Stand)</t>
    </r>
  </si>
  <si>
    <t>.</t>
  </si>
  <si>
    <t>Ions e6</t>
  </si>
  <si>
    <r>
      <t>Fe</t>
    </r>
    <r>
      <rPr>
        <b/>
        <vertAlign val="superscript"/>
        <sz val="14"/>
        <color rgb="FF000000"/>
        <rFont val="Calibri"/>
        <family val="2"/>
        <scheme val="minor"/>
      </rPr>
      <t>++</t>
    </r>
    <r>
      <rPr>
        <b/>
        <sz val="14"/>
        <color rgb="FF000000"/>
        <rFont val="Calibri"/>
        <family val="2"/>
        <scheme val="minor"/>
      </rPr>
      <t>/Fe</t>
    </r>
    <r>
      <rPr>
        <b/>
        <vertAlign val="superscript"/>
        <sz val="14"/>
        <color rgb="FF000000"/>
        <rFont val="Calibri"/>
        <family val="2"/>
        <scheme val="minor"/>
      </rPr>
      <t>+</t>
    </r>
  </si>
  <si>
    <t>Fe++/Fe+</t>
  </si>
  <si>
    <t>% Multihits</t>
  </si>
  <si>
    <t>Ruttan_XR_11435_80pJ_fullvoltage</t>
  </si>
  <si>
    <t>Balmat_XR_11434_80pJ_fullvoltage</t>
  </si>
  <si>
    <t>Balmat_XR_8462_40pJ_fullvoltage_singleHits</t>
  </si>
  <si>
    <t>Balmat_XR_8462_40pJ_full_voltage_allHits</t>
  </si>
  <si>
    <t>Balmat_XR_8460_40pJ_fullvoltage_singleHits</t>
  </si>
  <si>
    <t>Ruttan_XR_8458_40pJ_fullvoltage_singleHits</t>
  </si>
  <si>
    <t>Ruttan_XR_9021_fullvoltage_singleHits</t>
  </si>
  <si>
    <t>Balmat_XR_9023_fullvoltage_singleHits</t>
  </si>
  <si>
    <t>Ruttan_XR_11435_80pJ_fullvoltage_singleHits</t>
  </si>
  <si>
    <t>Ruttan_XR_8492_80pJ_fullvoltage_singleHits</t>
  </si>
  <si>
    <t>Balmat_XR_11434_80pJ_fullvoltage_singleHits</t>
  </si>
  <si>
    <t>Balmat_XR_8493_80pJ_fullvoltage_singleHits</t>
  </si>
  <si>
    <t>Balmat_XR_8493_80pJ_2500-3500V_allHits</t>
  </si>
  <si>
    <t>Balmat_XR_8493_80pJ_3500_4500V_allHits</t>
  </si>
  <si>
    <t>Balmat_XR_8493_80pJ_fullvoltage_allHits</t>
  </si>
  <si>
    <t>Balmat_XR_11434_80pJ_fullvoltage_allHits</t>
  </si>
  <si>
    <t>Ruttan_XR_8492_80pJ_2500-3500V_allHits</t>
  </si>
  <si>
    <t>Ruttan_XR_8492_80pJ_3500-4500V_allHits</t>
  </si>
  <si>
    <t>Ruttan_XR_8492_80pJ_fullvoltage_allHits</t>
  </si>
  <si>
    <t>Ruttan_XR_11435_80pJ_fullvoltage_allHits</t>
  </si>
  <si>
    <t>Balmat_XR_8460_40pJ_fullvoltage_allHits</t>
  </si>
  <si>
    <t>Ruttan_XR_8458_40pJ_fullvoltage_allHits</t>
  </si>
  <si>
    <t>Balmat_XR_9023_fullvoltage_allHits</t>
  </si>
  <si>
    <t>Ruttan_XR_9021_fullvoltage_allHits</t>
  </si>
  <si>
    <t>Cond.</t>
  </si>
  <si>
    <t>80pJ</t>
  </si>
  <si>
    <t>40pJ</t>
  </si>
  <si>
    <r>
      <t>S</t>
    </r>
    <r>
      <rPr>
        <vertAlign val="superscript"/>
        <sz val="14"/>
        <color rgb="FF000000"/>
        <rFont val="Calibri"/>
        <family val="2"/>
        <scheme val="minor"/>
      </rPr>
      <t>+</t>
    </r>
    <r>
      <rPr>
        <sz val="14"/>
        <color rgb="FF000000"/>
        <rFont val="Calibri"/>
        <family val="2"/>
        <scheme val="minor"/>
      </rPr>
      <t>/S</t>
    </r>
    <r>
      <rPr>
        <vertAlign val="subscript"/>
        <sz val="14"/>
        <color rgb="FF000000"/>
        <rFont val="Calibri"/>
        <family val="2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+</t>
    </r>
    <r>
      <rPr>
        <sz val="14"/>
        <color rgb="FF000000"/>
        <rFont val="Calibri"/>
        <family val="2"/>
        <scheme val="minor"/>
      </rPr>
      <t>=1:1</t>
    </r>
  </si>
  <si>
    <t>S+/S2+=1:1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</si>
</sst>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6" formatCode="00000"/>
  </numFmts>
  <fonts count="1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4"/>
      <color rgb="FF000000"/>
      <name val="Calibri"/>
      <family val="2"/>
      <scheme val="minor"/>
    </font>
    <font>
      <b/>
      <vertAlign val="superscript"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vertAlign val="superscript"/>
      <sz val="14"/>
      <color theme="1"/>
      <name val="Calibri"/>
      <family val="2"/>
      <scheme val="minor"/>
    </font>
    <font>
      <b/>
      <sz val="14"/>
      <color theme="1"/>
      <name val="Calibri"/>
      <family val="1"/>
      <charset val="2"/>
      <scheme val="minor"/>
    </font>
    <font>
      <sz val="11"/>
      <color theme="1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vertAlign val="subscript"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</borders>
  <cellStyleXfs count="2">
    <xf numFmtId="0" fontId="0" fillId="0" borderId="0"/>
    <xf numFmtId="0" fontId="14" fillId="5" borderId="0" applyNumberFormat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left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7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center" wrapText="1" readingOrder="1"/>
    </xf>
    <xf numFmtId="165" fontId="5" fillId="3" borderId="1" xfId="0" applyNumberFormat="1" applyFont="1" applyFill="1" applyBorder="1" applyAlignment="1">
      <alignment horizontal="center" wrapText="1" readingOrder="1"/>
    </xf>
    <xf numFmtId="1" fontId="5" fillId="3" borderId="1" xfId="0" applyNumberFormat="1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left" wrapText="1" readingOrder="1"/>
    </xf>
    <xf numFmtId="0" fontId="5" fillId="4" borderId="1" xfId="0" applyFont="1" applyFill="1" applyBorder="1" applyAlignment="1">
      <alignment horizontal="center" wrapText="1" readingOrder="1"/>
    </xf>
    <xf numFmtId="165" fontId="5" fillId="4" borderId="1" xfId="0" applyNumberFormat="1" applyFont="1" applyFill="1" applyBorder="1" applyAlignment="1">
      <alignment horizontal="center" wrapText="1" readingOrder="1"/>
    </xf>
    <xf numFmtId="1" fontId="5" fillId="4" borderId="1" xfId="0" applyNumberFormat="1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left" wrapText="1" readingOrder="1"/>
    </xf>
    <xf numFmtId="0" fontId="5" fillId="4" borderId="2" xfId="0" applyFont="1" applyFill="1" applyBorder="1" applyAlignment="1">
      <alignment horizontal="center" wrapText="1" readingOrder="1"/>
    </xf>
    <xf numFmtId="165" fontId="5" fillId="4" borderId="2" xfId="0" applyNumberFormat="1" applyFont="1" applyFill="1" applyBorder="1" applyAlignment="1">
      <alignment horizontal="center" wrapText="1" readingOrder="1"/>
    </xf>
    <xf numFmtId="1" fontId="5" fillId="4" borderId="2" xfId="0" applyNumberFormat="1" applyFont="1" applyFill="1" applyBorder="1" applyAlignment="1">
      <alignment horizontal="center" wrapText="1" readingOrder="1"/>
    </xf>
    <xf numFmtId="0" fontId="5" fillId="3" borderId="3" xfId="0" applyFont="1" applyFill="1" applyBorder="1" applyAlignment="1">
      <alignment horizontal="left" wrapText="1" readingOrder="1"/>
    </xf>
    <xf numFmtId="0" fontId="5" fillId="3" borderId="3" xfId="0" applyFont="1" applyFill="1" applyBorder="1" applyAlignment="1">
      <alignment horizontal="center" wrapText="1" readingOrder="1"/>
    </xf>
    <xf numFmtId="165" fontId="5" fillId="3" borderId="3" xfId="0" applyNumberFormat="1" applyFont="1" applyFill="1" applyBorder="1" applyAlignment="1">
      <alignment horizontal="center" wrapText="1" readingOrder="1"/>
    </xf>
    <xf numFmtId="1" fontId="5" fillId="3" borderId="3" xfId="0" applyNumberFormat="1" applyFont="1" applyFill="1" applyBorder="1" applyAlignment="1">
      <alignment horizontal="center" wrapText="1" readingOrder="1"/>
    </xf>
    <xf numFmtId="0" fontId="2" fillId="0" borderId="4" xfId="0" applyFont="1" applyBorder="1" applyAlignment="1">
      <alignment horizontal="left" wrapText="1" readingOrder="1"/>
    </xf>
    <xf numFmtId="0" fontId="2" fillId="0" borderId="5" xfId="0" applyFont="1" applyBorder="1" applyAlignment="1">
      <alignment horizontal="center" wrapText="1" readingOrder="1"/>
    </xf>
    <xf numFmtId="165" fontId="2" fillId="0" borderId="5" xfId="0" applyNumberFormat="1" applyFont="1" applyBorder="1" applyAlignment="1">
      <alignment horizontal="center" wrapText="1" readingOrder="1"/>
    </xf>
    <xf numFmtId="1" fontId="4" fillId="0" borderId="5" xfId="0" applyNumberFormat="1" applyFont="1" applyBorder="1" applyAlignment="1">
      <alignment horizontal="center" wrapText="1" readingOrder="1"/>
    </xf>
    <xf numFmtId="0" fontId="4" fillId="0" borderId="6" xfId="0" applyFont="1" applyBorder="1" applyAlignment="1">
      <alignment horizontal="center" wrapText="1" readingOrder="1"/>
    </xf>
    <xf numFmtId="0" fontId="6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 readingOrder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13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 readingOrder="1"/>
    </xf>
    <xf numFmtId="0" fontId="10" fillId="0" borderId="9" xfId="0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wrapText="1" readingOrder="1"/>
    </xf>
    <xf numFmtId="0" fontId="2" fillId="2" borderId="9" xfId="0" applyFont="1" applyFill="1" applyBorder="1" applyAlignment="1">
      <alignment horizontal="center" wrapText="1" readingOrder="1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left" wrapText="1" readingOrder="1"/>
    </xf>
    <xf numFmtId="0" fontId="2" fillId="4" borderId="1" xfId="0" applyFont="1" applyFill="1" applyBorder="1" applyAlignment="1">
      <alignment horizontal="center" wrapText="1" readingOrder="1"/>
    </xf>
    <xf numFmtId="165" fontId="2" fillId="4" borderId="1" xfId="0" applyNumberFormat="1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2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center" wrapText="1" readingOrder="1"/>
    </xf>
    <xf numFmtId="0" fontId="5" fillId="3" borderId="3" xfId="0" applyFont="1" applyFill="1" applyBorder="1" applyAlignment="1">
      <alignment horizontal="center" wrapText="1" readingOrder="1"/>
    </xf>
    <xf numFmtId="0" fontId="2" fillId="0" borderId="5" xfId="0" applyFont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 readingOrder="1"/>
    </xf>
    <xf numFmtId="0" fontId="5" fillId="4" borderId="10" xfId="0" applyFont="1" applyFill="1" applyBorder="1" applyAlignment="1">
      <alignment horizontal="center" wrapText="1" readingOrder="1"/>
    </xf>
    <xf numFmtId="0" fontId="5" fillId="4" borderId="11" xfId="0" applyFont="1" applyFill="1" applyBorder="1" applyAlignment="1">
      <alignment horizontal="center" wrapText="1" readingOrder="1"/>
    </xf>
    <xf numFmtId="165" fontId="5" fillId="4" borderId="1" xfId="0" applyNumberFormat="1" applyFont="1" applyFill="1" applyBorder="1" applyAlignment="1">
      <alignment horizontal="center" wrapText="1" readingOrder="1"/>
    </xf>
    <xf numFmtId="165" fontId="5" fillId="4" borderId="2" xfId="0" applyNumberFormat="1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center" wrapText="1" readingOrder="1"/>
    </xf>
    <xf numFmtId="0" fontId="1" fillId="0" borderId="0" xfId="0" applyFont="1"/>
    <xf numFmtId="0" fontId="5" fillId="3" borderId="1" xfId="0" applyFont="1" applyFill="1" applyBorder="1" applyAlignment="1">
      <alignment horizontal="left" wrapText="1" readingOrder="1"/>
    </xf>
    <xf numFmtId="0" fontId="5" fillId="3" borderId="1" xfId="0" applyFont="1" applyFill="1" applyBorder="1" applyAlignment="1">
      <alignment horizontal="center" wrapText="1" readingOrder="1"/>
    </xf>
    <xf numFmtId="164" fontId="1" fillId="0" borderId="0" xfId="0" applyNumberFormat="1" applyFont="1"/>
    <xf numFmtId="0" fontId="5" fillId="4" borderId="1" xfId="0" applyFont="1" applyFill="1" applyBorder="1" applyAlignment="1">
      <alignment horizontal="left" wrapText="1" readingOrder="1"/>
    </xf>
    <xf numFmtId="1" fontId="5" fillId="4" borderId="1" xfId="0" applyNumberFormat="1" applyFont="1" applyFill="1" applyBorder="1" applyAlignment="1">
      <alignment horizontal="center" wrapText="1" readingOrder="1"/>
    </xf>
    <xf numFmtId="1" fontId="5" fillId="4" borderId="2" xfId="0" applyNumberFormat="1" applyFont="1" applyFill="1" applyBorder="1" applyAlignment="1">
      <alignment horizontal="center" wrapText="1" readingOrder="1"/>
    </xf>
    <xf numFmtId="1" fontId="5" fillId="3" borderId="3" xfId="0" applyNumberFormat="1" applyFont="1" applyFill="1" applyBorder="1" applyAlignment="1">
      <alignment horizontal="center" wrapText="1" readingOrder="1"/>
    </xf>
    <xf numFmtId="165" fontId="5" fillId="3" borderId="1" xfId="0" applyNumberFormat="1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left" wrapText="1" readingOrder="1"/>
    </xf>
    <xf numFmtId="0" fontId="5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left" wrapText="1" readingOrder="1"/>
    </xf>
    <xf numFmtId="0" fontId="5" fillId="3" borderId="1" xfId="0" applyFont="1" applyFill="1" applyBorder="1" applyAlignment="1">
      <alignment horizontal="center" wrapText="1" readingOrder="1"/>
    </xf>
    <xf numFmtId="1" fontId="5" fillId="3" borderId="1" xfId="0" applyNumberFormat="1" applyFont="1" applyFill="1" applyBorder="1" applyAlignment="1">
      <alignment horizontal="center" wrapText="1" readingOrder="1"/>
    </xf>
    <xf numFmtId="0" fontId="14" fillId="5" borderId="1" xfId="1" applyBorder="1" applyAlignment="1">
      <alignment horizontal="center" wrapText="1" readingOrder="1"/>
    </xf>
    <xf numFmtId="1" fontId="14" fillId="5" borderId="3" xfId="1" applyNumberFormat="1" applyBorder="1" applyAlignment="1">
      <alignment horizontal="center" wrapText="1" readingOrder="1"/>
    </xf>
    <xf numFmtId="166" fontId="1" fillId="0" borderId="0" xfId="0" applyNumberFormat="1" applyFont="1" applyAlignment="1">
      <alignment horizontal="center"/>
    </xf>
    <xf numFmtId="166" fontId="2" fillId="2" borderId="1" xfId="0" applyNumberFormat="1" applyFont="1" applyFill="1" applyBorder="1" applyAlignment="1">
      <alignment horizontal="center" wrapText="1" readingOrder="1"/>
    </xf>
    <xf numFmtId="166" fontId="2" fillId="4" borderId="1" xfId="0" applyNumberFormat="1" applyFont="1" applyFill="1" applyBorder="1" applyAlignment="1">
      <alignment horizontal="center" wrapText="1" readingOrder="1"/>
    </xf>
    <xf numFmtId="166" fontId="2" fillId="3" borderId="1" xfId="0" applyNumberFormat="1" applyFont="1" applyFill="1" applyBorder="1" applyAlignment="1">
      <alignment horizontal="center" wrapText="1" readingOrder="1"/>
    </xf>
    <xf numFmtId="166" fontId="3" fillId="0" borderId="2" xfId="0" applyNumberFormat="1" applyFont="1" applyBorder="1" applyAlignment="1">
      <alignment horizontal="center" wrapText="1"/>
    </xf>
    <xf numFmtId="166" fontId="2" fillId="2" borderId="5" xfId="0" applyNumberFormat="1" applyFont="1" applyFill="1" applyBorder="1" applyAlignment="1">
      <alignment horizontal="center" wrapText="1" readingOrder="1"/>
    </xf>
    <xf numFmtId="166" fontId="5" fillId="3" borderId="3" xfId="0" applyNumberFormat="1" applyFont="1" applyFill="1" applyBorder="1" applyAlignment="1">
      <alignment horizontal="center" wrapText="1" readingOrder="1"/>
    </xf>
    <xf numFmtId="166" fontId="5" fillId="3" borderId="1" xfId="0" applyNumberFormat="1" applyFont="1" applyFill="1" applyBorder="1" applyAlignment="1">
      <alignment horizontal="center" wrapText="1" readingOrder="1"/>
    </xf>
    <xf numFmtId="166" fontId="5" fillId="4" borderId="1" xfId="0" applyNumberFormat="1" applyFont="1" applyFill="1" applyBorder="1" applyAlignment="1">
      <alignment horizontal="center" wrapText="1" readingOrder="1"/>
    </xf>
    <xf numFmtId="166" fontId="5" fillId="4" borderId="2" xfId="0" applyNumberFormat="1" applyFont="1" applyFill="1" applyBorder="1" applyAlignment="1">
      <alignment horizontal="center" wrapText="1" readingOrder="1"/>
    </xf>
    <xf numFmtId="166" fontId="3" fillId="2" borderId="5" xfId="0" applyNumberFormat="1" applyFont="1" applyFill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 readingOrder="1"/>
    </xf>
    <xf numFmtId="166" fontId="5" fillId="4" borderId="10" xfId="0" applyNumberFormat="1" applyFont="1" applyFill="1" applyBorder="1" applyAlignment="1">
      <alignment horizontal="center" wrapText="1" readingOrder="1"/>
    </xf>
    <xf numFmtId="165" fontId="5" fillId="3" borderId="1" xfId="0" applyNumberFormat="1" applyFont="1" applyFill="1" applyBorder="1" applyAlignment="1">
      <alignment horizontal="center" wrapText="1" readingOrder="1"/>
    </xf>
    <xf numFmtId="1" fontId="5" fillId="3" borderId="1" xfId="0" applyNumberFormat="1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165" fontId="5" fillId="4" borderId="1" xfId="0" applyNumberFormat="1" applyFont="1" applyFill="1" applyBorder="1" applyAlignment="1">
      <alignment horizontal="center" wrapText="1" readingOrder="1"/>
    </xf>
    <xf numFmtId="1" fontId="5" fillId="4" borderId="1" xfId="0" applyNumberFormat="1" applyFont="1" applyFill="1" applyBorder="1" applyAlignment="1">
      <alignment horizontal="center" wrapText="1" readingOrder="1"/>
    </xf>
    <xf numFmtId="1" fontId="5" fillId="3" borderId="3" xfId="0" applyNumberFormat="1" applyFont="1" applyFill="1" applyBorder="1" applyAlignment="1">
      <alignment horizontal="center" wrapText="1" readingOrder="1"/>
    </xf>
    <xf numFmtId="0" fontId="6" fillId="2" borderId="12" xfId="0" applyFont="1" applyFill="1" applyBorder="1" applyAlignment="1">
      <alignment wrapText="1"/>
    </xf>
  </cellXfs>
  <cellStyles count="2">
    <cellStyle name="60% - Accent1" xfId="1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7" zoomScale="70" zoomScaleNormal="70" workbookViewId="0">
      <selection activeCell="C33" sqref="C33"/>
    </sheetView>
  </sheetViews>
  <sheetFormatPr defaultColWidth="9.1328125" defaultRowHeight="24.95" customHeight="1"/>
  <cols>
    <col min="1" max="1" width="55.40625" style="1" customWidth="1"/>
    <col min="2" max="2" width="9.40625" style="10" bestFit="1" customWidth="1"/>
    <col min="3" max="3" width="16.86328125" style="10" bestFit="1" customWidth="1"/>
    <col min="4" max="4" width="11.26953125" style="10" bestFit="1" customWidth="1"/>
    <col min="5" max="5" width="14.54296875" style="55" customWidth="1"/>
    <col min="6" max="6" width="10.7265625" style="96" customWidth="1"/>
    <col min="7" max="7" width="17.86328125" style="10" bestFit="1" customWidth="1"/>
    <col min="8" max="8" width="17.86328125" style="10" customWidth="1"/>
    <col min="9" max="9" width="17.86328125" style="55" customWidth="1"/>
    <col min="10" max="10" width="17.86328125" style="10" customWidth="1"/>
    <col min="11" max="11" width="24.7265625" style="10" bestFit="1" customWidth="1"/>
    <col min="12" max="12" width="21.40625" style="10" bestFit="1" customWidth="1"/>
    <col min="13" max="13" width="20.7265625" style="1" bestFit="1" customWidth="1"/>
    <col min="14" max="14" width="25.54296875" style="1" bestFit="1" customWidth="1"/>
    <col min="15" max="15" width="10.54296875" style="1" bestFit="1" customWidth="1"/>
    <col min="16" max="16384" width="9.1328125" style="1"/>
  </cols>
  <sheetData>
    <row r="1" spans="1:15" ht="24.95" customHeight="1" thickBot="1">
      <c r="G1" s="48"/>
      <c r="H1" s="48"/>
      <c r="I1" s="65"/>
      <c r="J1" s="48"/>
      <c r="K1" s="48"/>
      <c r="L1" s="48"/>
    </row>
    <row r="2" spans="1:15" ht="24.95" customHeight="1" thickBot="1">
      <c r="G2" s="44" t="s">
        <v>4</v>
      </c>
      <c r="H2" s="44" t="s">
        <v>28</v>
      </c>
      <c r="I2" s="64"/>
      <c r="J2" s="44" t="s">
        <v>31</v>
      </c>
      <c r="K2" s="46" t="s">
        <v>34</v>
      </c>
      <c r="L2" s="47" t="s">
        <v>37</v>
      </c>
    </row>
    <row r="3" spans="1:15" ht="24.95" customHeight="1" thickBot="1">
      <c r="A3" s="2" t="s">
        <v>24</v>
      </c>
      <c r="B3" s="43"/>
      <c r="C3" s="3"/>
      <c r="D3" s="3"/>
      <c r="E3" s="3"/>
      <c r="F3" s="97"/>
      <c r="G3" s="43" t="s">
        <v>25</v>
      </c>
      <c r="H3" s="43" t="s">
        <v>26</v>
      </c>
      <c r="I3" s="63"/>
      <c r="J3" s="43" t="s">
        <v>29</v>
      </c>
      <c r="K3" s="45">
        <v>4.5004500000000003E-2</v>
      </c>
      <c r="L3" s="43">
        <v>0</v>
      </c>
      <c r="M3" s="3"/>
      <c r="N3" s="3"/>
    </row>
    <row r="4" spans="1:15" ht="24.95" customHeight="1" thickBot="1">
      <c r="A4" s="49" t="s">
        <v>22</v>
      </c>
      <c r="B4" s="50"/>
      <c r="C4" s="50"/>
      <c r="D4" s="50"/>
      <c r="E4" s="66"/>
      <c r="F4" s="98"/>
      <c r="G4" s="50" t="s">
        <v>5</v>
      </c>
      <c r="H4" s="50" t="s">
        <v>27</v>
      </c>
      <c r="I4" s="66"/>
      <c r="J4" s="50" t="s">
        <v>30</v>
      </c>
      <c r="K4" s="51">
        <v>4.5058505400000004E-2</v>
      </c>
      <c r="L4" s="50">
        <v>1.2</v>
      </c>
      <c r="M4" s="50"/>
      <c r="N4" s="50"/>
      <c r="O4" s="9"/>
    </row>
    <row r="5" spans="1:15" ht="24.95" customHeight="1" thickBot="1">
      <c r="A5" s="4" t="s">
        <v>23</v>
      </c>
      <c r="B5" s="5"/>
      <c r="C5" s="5"/>
      <c r="D5" s="5"/>
      <c r="E5" s="53"/>
      <c r="F5" s="99"/>
      <c r="G5" s="5" t="s">
        <v>6</v>
      </c>
      <c r="H5" s="5" t="s">
        <v>27</v>
      </c>
      <c r="I5" s="53"/>
      <c r="J5" s="5" t="s">
        <v>30</v>
      </c>
      <c r="K5" s="11">
        <v>4.5684067949999997E-2</v>
      </c>
      <c r="L5" s="5">
        <v>15.1</v>
      </c>
      <c r="M5" s="5"/>
      <c r="N5" s="5"/>
      <c r="O5" s="9"/>
    </row>
    <row r="6" spans="1:15" ht="24.95" customHeight="1" thickBot="1">
      <c r="A6" s="8"/>
      <c r="B6" s="38"/>
      <c r="C6" s="61"/>
      <c r="D6" s="61"/>
      <c r="E6" s="115"/>
      <c r="F6" s="100"/>
      <c r="G6" s="38"/>
      <c r="H6" s="38"/>
      <c r="I6" s="61"/>
      <c r="J6" s="38"/>
      <c r="K6" s="38"/>
      <c r="L6" s="38"/>
      <c r="M6" s="38"/>
      <c r="N6" s="38"/>
    </row>
    <row r="7" spans="1:15" ht="24.75" customHeight="1" thickBot="1">
      <c r="A7" s="31" t="s">
        <v>33</v>
      </c>
      <c r="B7" s="41" t="s">
        <v>41</v>
      </c>
      <c r="C7" s="41" t="s">
        <v>1</v>
      </c>
      <c r="D7" s="39" t="s">
        <v>4</v>
      </c>
      <c r="E7" s="39" t="s">
        <v>69</v>
      </c>
      <c r="F7" s="101" t="s">
        <v>3</v>
      </c>
      <c r="G7" s="41" t="s">
        <v>11</v>
      </c>
      <c r="H7" s="52" t="s">
        <v>42</v>
      </c>
      <c r="I7" s="62" t="s">
        <v>44</v>
      </c>
      <c r="J7" s="41" t="s">
        <v>16</v>
      </c>
      <c r="K7" s="41" t="s">
        <v>34</v>
      </c>
      <c r="L7" s="42" t="s">
        <v>35</v>
      </c>
      <c r="M7" s="42" t="s">
        <v>39</v>
      </c>
      <c r="N7" s="40"/>
      <c r="O7" s="36"/>
    </row>
    <row r="8" spans="1:15" ht="24.95" customHeight="1" thickBot="1">
      <c r="A8" s="22" t="s">
        <v>57</v>
      </c>
      <c r="B8" s="23">
        <v>61</v>
      </c>
      <c r="C8" s="23" t="s">
        <v>2</v>
      </c>
      <c r="D8" s="23" t="s">
        <v>6</v>
      </c>
      <c r="E8" s="58" t="s">
        <v>70</v>
      </c>
      <c r="F8" s="102">
        <v>8493</v>
      </c>
      <c r="G8" s="23" t="s">
        <v>13</v>
      </c>
      <c r="H8" s="23">
        <v>6.33</v>
      </c>
      <c r="I8" s="58">
        <v>29.19</v>
      </c>
      <c r="J8" s="23" t="s">
        <v>17</v>
      </c>
      <c r="K8" s="24">
        <v>4.3578230021963718E-2</v>
      </c>
      <c r="L8" s="25">
        <v>-31.691728911966145</v>
      </c>
      <c r="M8" s="25">
        <f t="shared" ref="M8:M13" si="0">(1000*((K8/K14)-1))+1.2</f>
        <v>12.307633112741987</v>
      </c>
      <c r="N8" s="23"/>
      <c r="O8" s="9"/>
    </row>
    <row r="9" spans="1:15" ht="24.95" customHeight="1" thickBot="1">
      <c r="A9" s="6" t="s">
        <v>58</v>
      </c>
      <c r="B9" s="7">
        <v>61</v>
      </c>
      <c r="C9" s="7" t="s">
        <v>2</v>
      </c>
      <c r="D9" s="7" t="s">
        <v>6</v>
      </c>
      <c r="E9" s="58" t="s">
        <v>70</v>
      </c>
      <c r="F9" s="103">
        <v>8493</v>
      </c>
      <c r="G9" s="7" t="s">
        <v>12</v>
      </c>
      <c r="H9" s="54">
        <v>5.49</v>
      </c>
      <c r="I9" s="54">
        <v>35.89</v>
      </c>
      <c r="J9" s="7" t="s">
        <v>17</v>
      </c>
      <c r="K9" s="12">
        <v>4.4581923216335195E-2</v>
      </c>
      <c r="L9" s="13">
        <v>-9.3896661330319375</v>
      </c>
      <c r="M9" s="25">
        <f t="shared" si="0"/>
        <v>21.760344068256686</v>
      </c>
      <c r="N9" s="7"/>
      <c r="O9" s="9"/>
    </row>
    <row r="10" spans="1:15" ht="24.95" customHeight="1" thickBot="1">
      <c r="A10" s="6" t="s">
        <v>59</v>
      </c>
      <c r="B10" s="7">
        <v>61</v>
      </c>
      <c r="C10" s="7" t="s">
        <v>2</v>
      </c>
      <c r="D10" s="7" t="s">
        <v>6</v>
      </c>
      <c r="E10" s="58" t="s">
        <v>70</v>
      </c>
      <c r="F10" s="103">
        <v>8493</v>
      </c>
      <c r="G10" s="7" t="s">
        <v>14</v>
      </c>
      <c r="H10" s="54">
        <v>5.21</v>
      </c>
      <c r="I10" s="54">
        <v>38.43</v>
      </c>
      <c r="J10" s="7" t="s">
        <v>17</v>
      </c>
      <c r="K10" s="12">
        <v>4.4872426662427536E-2</v>
      </c>
      <c r="L10" s="13">
        <v>-2.9346795608601299</v>
      </c>
      <c r="M10" s="25">
        <f t="shared" si="0"/>
        <v>28.863122381007319</v>
      </c>
      <c r="N10" s="7"/>
      <c r="O10" s="9"/>
    </row>
    <row r="11" spans="1:15" ht="24.95" customHeight="1" thickBot="1">
      <c r="A11" s="6" t="s">
        <v>56</v>
      </c>
      <c r="B11" s="7"/>
      <c r="C11" s="7" t="s">
        <v>2</v>
      </c>
      <c r="D11" s="7" t="s">
        <v>6</v>
      </c>
      <c r="E11" s="58" t="s">
        <v>70</v>
      </c>
      <c r="F11" s="103">
        <v>8493</v>
      </c>
      <c r="G11" s="7" t="s">
        <v>14</v>
      </c>
      <c r="H11" s="7"/>
      <c r="I11" s="54"/>
      <c r="J11" s="7" t="s">
        <v>18</v>
      </c>
      <c r="K11" s="12">
        <v>4.4117586230741898E-2</v>
      </c>
      <c r="L11" s="13">
        <v>-19.707233952914962</v>
      </c>
      <c r="M11" s="25">
        <f t="shared" si="0"/>
        <v>19.113465964201293</v>
      </c>
      <c r="N11" s="7"/>
      <c r="O11" s="9"/>
    </row>
    <row r="12" spans="1:15" s="77" customFormat="1" ht="24.95" customHeight="1" thickBot="1">
      <c r="A12" s="78" t="s">
        <v>60</v>
      </c>
      <c r="B12" s="79"/>
      <c r="C12" s="90" t="s">
        <v>2</v>
      </c>
      <c r="D12" s="88" t="s">
        <v>6</v>
      </c>
      <c r="E12" s="58" t="s">
        <v>70</v>
      </c>
      <c r="F12" s="103">
        <v>11434</v>
      </c>
      <c r="G12" s="87" t="s">
        <v>14</v>
      </c>
      <c r="H12" s="79">
        <v>4.8899999999999997</v>
      </c>
      <c r="I12" s="79">
        <v>39.69</v>
      </c>
      <c r="J12" s="86" t="s">
        <v>17</v>
      </c>
      <c r="K12" s="85">
        <v>4.4870623722737417E-2</v>
      </c>
      <c r="L12" s="93">
        <v>-2.9747408807745401</v>
      </c>
      <c r="M12" s="84">
        <f t="shared" si="0"/>
        <v>11.918537332218724</v>
      </c>
      <c r="N12" s="79"/>
      <c r="O12" s="80"/>
    </row>
    <row r="13" spans="1:15" s="77" customFormat="1" ht="24.95" customHeight="1" thickBot="1">
      <c r="A13" s="89" t="s">
        <v>55</v>
      </c>
      <c r="B13" s="79"/>
      <c r="C13" s="90" t="s">
        <v>2</v>
      </c>
      <c r="D13" s="88" t="s">
        <v>6</v>
      </c>
      <c r="E13" s="58" t="s">
        <v>70</v>
      </c>
      <c r="F13" s="103">
        <v>11434</v>
      </c>
      <c r="G13" s="87" t="s">
        <v>14</v>
      </c>
      <c r="H13" s="92"/>
      <c r="I13" s="79"/>
      <c r="J13" s="86" t="s">
        <v>18</v>
      </c>
      <c r="K13" s="85">
        <v>4.4134067567077481E-2</v>
      </c>
      <c r="L13" s="93">
        <v>-19.341018659538413</v>
      </c>
      <c r="M13" s="84">
        <f t="shared" si="0"/>
        <v>10.383673186468288</v>
      </c>
      <c r="N13" s="79"/>
      <c r="O13" s="80"/>
    </row>
    <row r="14" spans="1:15" ht="24.95" customHeight="1" thickBot="1">
      <c r="A14" s="14" t="s">
        <v>61</v>
      </c>
      <c r="B14" s="15">
        <v>25</v>
      </c>
      <c r="C14" s="15" t="s">
        <v>2</v>
      </c>
      <c r="D14" s="15" t="s">
        <v>5</v>
      </c>
      <c r="E14" s="111" t="s">
        <v>70</v>
      </c>
      <c r="F14" s="104">
        <v>8492</v>
      </c>
      <c r="G14" s="15" t="s">
        <v>13</v>
      </c>
      <c r="H14" s="15">
        <v>6.32</v>
      </c>
      <c r="I14" s="56">
        <v>27.29</v>
      </c>
      <c r="J14" s="15" t="s">
        <v>17</v>
      </c>
      <c r="K14" s="16">
        <v>4.3099496626097168E-2</v>
      </c>
      <c r="L14" s="17">
        <v>-42.329184968120884</v>
      </c>
      <c r="M14" s="17">
        <f t="shared" ref="M14:M19" si="1">(1000*((K14/K8)-1))+15.1</f>
        <v>4.1143910015329883</v>
      </c>
      <c r="N14" s="15"/>
      <c r="O14" s="9"/>
    </row>
    <row r="15" spans="1:15" ht="24.95" customHeight="1" thickBot="1">
      <c r="A15" s="14" t="s">
        <v>62</v>
      </c>
      <c r="B15" s="15">
        <v>25</v>
      </c>
      <c r="C15" s="15" t="s">
        <v>2</v>
      </c>
      <c r="D15" s="15" t="s">
        <v>5</v>
      </c>
      <c r="E15" s="111" t="s">
        <v>70</v>
      </c>
      <c r="F15" s="104">
        <v>8492</v>
      </c>
      <c r="G15" s="15" t="s">
        <v>12</v>
      </c>
      <c r="H15" s="15">
        <v>5.7</v>
      </c>
      <c r="I15" s="56">
        <v>32.81</v>
      </c>
      <c r="J15" s="15" t="s">
        <v>17</v>
      </c>
      <c r="K15" s="16">
        <v>4.3683769877456147E-2</v>
      </c>
      <c r="L15" s="17">
        <v>-29.346633322924419</v>
      </c>
      <c r="M15" s="17">
        <f t="shared" si="1"/>
        <v>-5.0461326493415104</v>
      </c>
      <c r="N15" s="17"/>
      <c r="O15" s="9"/>
    </row>
    <row r="16" spans="1:15" ht="24.95" customHeight="1" thickBot="1">
      <c r="A16" s="14" t="s">
        <v>63</v>
      </c>
      <c r="B16" s="15">
        <v>25</v>
      </c>
      <c r="C16" s="15" t="s">
        <v>2</v>
      </c>
      <c r="D16" s="15" t="s">
        <v>5</v>
      </c>
      <c r="E16" s="111" t="s">
        <v>70</v>
      </c>
      <c r="F16" s="104">
        <v>8492</v>
      </c>
      <c r="G16" s="15" t="s">
        <v>15</v>
      </c>
      <c r="H16" s="15">
        <v>5.77</v>
      </c>
      <c r="I16" s="56">
        <v>32.06</v>
      </c>
      <c r="J16" s="15" t="s">
        <v>17</v>
      </c>
      <c r="K16" s="16">
        <v>4.3664529440797656E-2</v>
      </c>
      <c r="L16" s="17">
        <v>-29.774155825476043</v>
      </c>
      <c r="M16" s="17">
        <f>(1000*((K16/K10)-1))+15.1</f>
        <v>-11.818473358189754</v>
      </c>
      <c r="N16" s="15"/>
      <c r="O16" s="9"/>
    </row>
    <row r="17" spans="1:15" ht="24.95" customHeight="1" thickBot="1">
      <c r="A17" s="18" t="s">
        <v>54</v>
      </c>
      <c r="B17" s="19"/>
      <c r="C17" s="19" t="s">
        <v>2</v>
      </c>
      <c r="D17" s="19" t="s">
        <v>5</v>
      </c>
      <c r="E17" s="111" t="s">
        <v>70</v>
      </c>
      <c r="F17" s="105">
        <v>8492</v>
      </c>
      <c r="G17" s="19" t="s">
        <v>15</v>
      </c>
      <c r="H17" s="75"/>
      <c r="I17" s="75"/>
      <c r="J17" s="19" t="s">
        <v>18</v>
      </c>
      <c r="K17" s="20">
        <v>4.3341195205578956E-2</v>
      </c>
      <c r="L17" s="21">
        <v>-36.958642532035626</v>
      </c>
      <c r="M17" s="17">
        <f t="shared" si="1"/>
        <v>-2.4982208342563279</v>
      </c>
      <c r="N17" s="111"/>
      <c r="O17" s="9"/>
    </row>
    <row r="18" spans="1:15" ht="24.95" customHeight="1" thickBot="1">
      <c r="A18" s="81" t="s">
        <v>64</v>
      </c>
      <c r="B18" s="67"/>
      <c r="C18" s="76" t="s">
        <v>2</v>
      </c>
      <c r="D18" s="75" t="s">
        <v>5</v>
      </c>
      <c r="E18" s="111" t="s">
        <v>70</v>
      </c>
      <c r="F18" s="104">
        <v>11435</v>
      </c>
      <c r="G18" s="73" t="s">
        <v>15</v>
      </c>
      <c r="H18" s="67">
        <v>4.68</v>
      </c>
      <c r="I18" s="75">
        <v>38.229999999999997</v>
      </c>
      <c r="J18" s="71" t="s">
        <v>17</v>
      </c>
      <c r="K18" s="69">
        <v>4.439477665183917E-2</v>
      </c>
      <c r="L18" s="82">
        <v>-13.548062796133632</v>
      </c>
      <c r="M18" s="82">
        <f t="shared" si="1"/>
        <v>4.4951313483275719</v>
      </c>
      <c r="N18" s="111"/>
      <c r="O18" s="9"/>
    </row>
    <row r="19" spans="1:15" ht="24.95" customHeight="1" thickBot="1">
      <c r="A19" s="81" t="s">
        <v>53</v>
      </c>
      <c r="B19" s="67"/>
      <c r="C19" s="76" t="s">
        <v>2</v>
      </c>
      <c r="D19" s="76" t="s">
        <v>5</v>
      </c>
      <c r="E19" s="111" t="s">
        <v>70</v>
      </c>
      <c r="F19" s="105">
        <v>11435</v>
      </c>
      <c r="G19" s="74" t="s">
        <v>15</v>
      </c>
      <c r="H19" s="75"/>
      <c r="I19" s="75"/>
      <c r="J19" s="72" t="s">
        <v>18</v>
      </c>
      <c r="K19" s="70">
        <v>4.373244310198305E-2</v>
      </c>
      <c r="L19" s="83">
        <v>-28.265114273936632</v>
      </c>
      <c r="M19" s="82">
        <f t="shared" si="1"/>
        <v>5.9998991655590945</v>
      </c>
      <c r="N19" s="111"/>
      <c r="O19" s="9"/>
    </row>
    <row r="20" spans="1:15" customFormat="1" ht="24.95" customHeight="1" thickBot="1">
      <c r="A20" s="31" t="s">
        <v>32</v>
      </c>
      <c r="B20" s="32"/>
      <c r="C20" s="32"/>
      <c r="D20" s="32"/>
      <c r="E20" s="60"/>
      <c r="F20" s="106"/>
      <c r="G20" s="32"/>
      <c r="H20" s="32"/>
      <c r="I20" s="60"/>
      <c r="J20" s="32"/>
      <c r="K20" s="33"/>
      <c r="L20" s="34"/>
      <c r="M20" s="34"/>
      <c r="N20" s="35"/>
    </row>
    <row r="21" spans="1:15" ht="24.95" customHeight="1" thickBot="1">
      <c r="A21" s="22" t="s">
        <v>48</v>
      </c>
      <c r="B21" s="23">
        <v>33</v>
      </c>
      <c r="C21" s="23" t="s">
        <v>2</v>
      </c>
      <c r="D21" s="23" t="s">
        <v>6</v>
      </c>
      <c r="E21" s="58" t="s">
        <v>71</v>
      </c>
      <c r="F21" s="102">
        <v>8462</v>
      </c>
      <c r="G21" s="23" t="s">
        <v>15</v>
      </c>
      <c r="H21" s="23">
        <v>3.23</v>
      </c>
      <c r="I21" s="58">
        <v>51.09</v>
      </c>
      <c r="J21" s="23" t="s">
        <v>17</v>
      </c>
      <c r="K21" s="24">
        <v>4.5822023370302341E-2</v>
      </c>
      <c r="L21" s="25">
        <v>18.165359288118101</v>
      </c>
      <c r="M21" s="25">
        <f>(1000*((K21/$K$25)-1))+1.2</f>
        <v>15.236133389792037</v>
      </c>
      <c r="N21" s="23"/>
      <c r="O21" s="9"/>
    </row>
    <row r="22" spans="1:15" ht="24.95" customHeight="1" thickBot="1">
      <c r="A22" s="6" t="s">
        <v>47</v>
      </c>
      <c r="B22" s="7"/>
      <c r="C22" s="7" t="s">
        <v>2</v>
      </c>
      <c r="D22" s="7" t="s">
        <v>6</v>
      </c>
      <c r="E22" s="58" t="s">
        <v>71</v>
      </c>
      <c r="F22" s="103">
        <v>8462</v>
      </c>
      <c r="G22" s="7" t="s">
        <v>15</v>
      </c>
      <c r="H22" s="7"/>
      <c r="I22" s="54"/>
      <c r="J22" s="7" t="s">
        <v>18</v>
      </c>
      <c r="K22" s="12">
        <v>4.4801676121707532E-2</v>
      </c>
      <c r="L22" s="13">
        <v>-4.506756575658688</v>
      </c>
      <c r="M22" s="13">
        <f>(1000*((K22/$K$26)-1))+1.2</f>
        <v>16.617189055995762</v>
      </c>
      <c r="N22" s="7"/>
      <c r="O22" s="9"/>
    </row>
    <row r="23" spans="1:15" ht="24.95" customHeight="1" thickBot="1">
      <c r="A23" s="6" t="s">
        <v>65</v>
      </c>
      <c r="B23" s="7">
        <v>20</v>
      </c>
      <c r="C23" s="7" t="s">
        <v>2</v>
      </c>
      <c r="D23" s="7" t="s">
        <v>6</v>
      </c>
      <c r="E23" s="58" t="s">
        <v>71</v>
      </c>
      <c r="F23" s="103">
        <v>8460</v>
      </c>
      <c r="G23" s="7" t="s">
        <v>15</v>
      </c>
      <c r="H23" s="7">
        <v>3.48</v>
      </c>
      <c r="I23" s="54">
        <v>49.73</v>
      </c>
      <c r="J23" s="7" t="s">
        <v>17</v>
      </c>
      <c r="K23" s="12">
        <v>4.5561425289578454E-2</v>
      </c>
      <c r="L23" s="13">
        <v>12.374869934433264</v>
      </c>
      <c r="M23" s="13">
        <f>(1000*((K23/$K$25)-1))+1.2</f>
        <v>9.4691276857766997</v>
      </c>
      <c r="N23" s="7"/>
      <c r="O23" s="9"/>
    </row>
    <row r="24" spans="1:15" ht="24.95" customHeight="1" thickBot="1">
      <c r="A24" s="6" t="s">
        <v>49</v>
      </c>
      <c r="B24" s="7"/>
      <c r="C24" s="7" t="s">
        <v>2</v>
      </c>
      <c r="D24" s="7" t="s">
        <v>6</v>
      </c>
      <c r="E24" s="58" t="s">
        <v>71</v>
      </c>
      <c r="F24" s="103">
        <v>8460</v>
      </c>
      <c r="G24" s="7" t="s">
        <v>15</v>
      </c>
      <c r="H24" s="7"/>
      <c r="I24" s="54"/>
      <c r="J24" s="7" t="s">
        <v>18</v>
      </c>
      <c r="K24" s="12">
        <v>4.4548728165872631E-2</v>
      </c>
      <c r="L24" s="13">
        <v>-10.127260154310092</v>
      </c>
      <c r="M24" s="13">
        <f>(1000*((K24/$K$26)-1))+1.2</f>
        <v>10.884195906507708</v>
      </c>
      <c r="N24" s="7"/>
      <c r="O24" s="9"/>
    </row>
    <row r="25" spans="1:15" ht="24.95" customHeight="1" thickBot="1">
      <c r="A25" s="14" t="s">
        <v>66</v>
      </c>
      <c r="B25" s="15">
        <v>16</v>
      </c>
      <c r="C25" s="15" t="s">
        <v>2</v>
      </c>
      <c r="D25" s="15" t="s">
        <v>5</v>
      </c>
      <c r="E25" s="111" t="s">
        <v>71</v>
      </c>
      <c r="F25" s="104">
        <v>8458</v>
      </c>
      <c r="G25" s="15" t="s">
        <v>15</v>
      </c>
      <c r="H25" s="15">
        <v>3.47</v>
      </c>
      <c r="I25" s="56">
        <v>48.54</v>
      </c>
      <c r="J25" s="15" t="s">
        <v>17</v>
      </c>
      <c r="K25" s="16">
        <v>4.5187761916456792E-2</v>
      </c>
      <c r="L25" s="17">
        <v>4.0720697836700301</v>
      </c>
      <c r="M25" s="17">
        <f>(1000*((K25/$K$21)-1))+15.1</f>
        <v>1.2581526263063498</v>
      </c>
      <c r="N25" s="15"/>
      <c r="O25" s="9"/>
    </row>
    <row r="26" spans="1:15" ht="24.95" customHeight="1" thickBot="1">
      <c r="A26" s="18" t="s">
        <v>50</v>
      </c>
      <c r="B26" s="19"/>
      <c r="C26" s="19" t="s">
        <v>2</v>
      </c>
      <c r="D26" s="19" t="s">
        <v>5</v>
      </c>
      <c r="E26" s="111" t="s">
        <v>71</v>
      </c>
      <c r="F26" s="105">
        <v>8458</v>
      </c>
      <c r="G26" s="19" t="s">
        <v>15</v>
      </c>
      <c r="H26" s="19"/>
      <c r="I26" s="57"/>
      <c r="J26" s="19" t="s">
        <v>18</v>
      </c>
      <c r="K26" s="20">
        <v>4.4121447425327087E-2</v>
      </c>
      <c r="L26" s="21">
        <v>-19.621438209232124</v>
      </c>
      <c r="M26" s="21">
        <f>(1000*((K26/$K$22)-1))+15.1</f>
        <v>-8.3108206321293565E-2</v>
      </c>
      <c r="N26" s="19"/>
      <c r="O26" s="9"/>
    </row>
    <row r="27" spans="1:15" ht="24.95" customHeight="1" thickBot="1">
      <c r="A27" s="26" t="s">
        <v>38</v>
      </c>
      <c r="B27" s="27"/>
      <c r="C27" s="27"/>
      <c r="D27" s="27"/>
      <c r="E27" s="59"/>
      <c r="F27" s="107"/>
      <c r="G27" s="27"/>
      <c r="H27" s="27"/>
      <c r="I27" s="59"/>
      <c r="J27" s="27"/>
      <c r="K27" s="28"/>
      <c r="L27" s="29"/>
      <c r="M27" s="29"/>
      <c r="N27" s="30"/>
    </row>
    <row r="28" spans="1:15" ht="24.95" customHeight="1" thickBot="1">
      <c r="A28" s="22" t="s">
        <v>67</v>
      </c>
      <c r="B28" s="23">
        <v>26</v>
      </c>
      <c r="C28" s="23" t="s">
        <v>2</v>
      </c>
      <c r="D28" s="23" t="s">
        <v>6</v>
      </c>
      <c r="E28" s="58" t="s">
        <v>72</v>
      </c>
      <c r="F28" s="102">
        <v>9023</v>
      </c>
      <c r="G28" s="23" t="s">
        <v>15</v>
      </c>
      <c r="H28" s="23">
        <v>3.46</v>
      </c>
      <c r="I28" s="58">
        <v>49.23</v>
      </c>
      <c r="J28" s="23" t="s">
        <v>17</v>
      </c>
      <c r="K28" s="24">
        <v>4.5829354052383559E-2</v>
      </c>
      <c r="L28" s="25">
        <v>18.328247043962701</v>
      </c>
      <c r="M28" s="25">
        <f>(1000*((K28/$K$30)-1))+1.2</f>
        <v>22.038195429605299</v>
      </c>
      <c r="N28" s="23"/>
      <c r="O28" s="9"/>
    </row>
    <row r="29" spans="1:15" ht="24.95" customHeight="1" thickBot="1">
      <c r="A29" s="6" t="s">
        <v>52</v>
      </c>
      <c r="B29" s="7"/>
      <c r="C29" s="7" t="s">
        <v>2</v>
      </c>
      <c r="D29" s="7" t="s">
        <v>6</v>
      </c>
      <c r="E29" s="58" t="s">
        <v>72</v>
      </c>
      <c r="F29" s="103">
        <v>9023</v>
      </c>
      <c r="G29" s="7" t="s">
        <v>15</v>
      </c>
      <c r="H29" s="7"/>
      <c r="I29" s="54"/>
      <c r="J29" s="7" t="s">
        <v>18</v>
      </c>
      <c r="K29" s="12">
        <v>4.4806199896858231E-2</v>
      </c>
      <c r="L29" s="13">
        <v>-4.4062382918100829</v>
      </c>
      <c r="M29" s="25">
        <f>(1000*((K29/$K$31)-1))+1.2</f>
        <v>23.658072126300354</v>
      </c>
      <c r="N29" s="7"/>
      <c r="O29" s="9"/>
    </row>
    <row r="30" spans="1:15" ht="24.95" customHeight="1" thickBot="1">
      <c r="A30" s="14" t="s">
        <v>68</v>
      </c>
      <c r="B30" s="15">
        <v>20</v>
      </c>
      <c r="C30" s="15" t="s">
        <v>2</v>
      </c>
      <c r="D30" s="15" t="s">
        <v>5</v>
      </c>
      <c r="E30" s="111" t="s">
        <v>73</v>
      </c>
      <c r="F30" s="104">
        <v>9021</v>
      </c>
      <c r="G30" s="15" t="s">
        <v>15</v>
      </c>
      <c r="H30" s="15">
        <v>3.62</v>
      </c>
      <c r="I30" s="56">
        <v>47.1</v>
      </c>
      <c r="J30" s="15" t="s">
        <v>17</v>
      </c>
      <c r="K30" s="16">
        <v>4.489384728898875E-2</v>
      </c>
      <c r="L30" s="17">
        <v>-2.4587132386699739</v>
      </c>
      <c r="M30" s="95">
        <f>(1000*((K30/$K$28)-1))+15.1</f>
        <v>-5.3128289114770002</v>
      </c>
      <c r="N30" s="15"/>
      <c r="O30" s="9"/>
    </row>
    <row r="31" spans="1:15" ht="24.95" customHeight="1" thickBot="1">
      <c r="A31" s="14" t="s">
        <v>51</v>
      </c>
      <c r="B31" s="15"/>
      <c r="C31" s="15" t="s">
        <v>2</v>
      </c>
      <c r="D31" s="15" t="s">
        <v>5</v>
      </c>
      <c r="E31" s="111" t="s">
        <v>73</v>
      </c>
      <c r="F31" s="104">
        <v>9021</v>
      </c>
      <c r="G31" s="15" t="s">
        <v>15</v>
      </c>
      <c r="H31" s="15"/>
      <c r="I31" s="56"/>
      <c r="J31" s="15" t="s">
        <v>18</v>
      </c>
      <c r="K31" s="16">
        <v>4.38220413319046E-2</v>
      </c>
      <c r="L31" s="17">
        <v>-26.274241605079741</v>
      </c>
      <c r="M31" s="95">
        <f>(1000*((K31/$K$29)-1))+15.1</f>
        <v>-6.8647853917341894</v>
      </c>
      <c r="N31" s="94"/>
      <c r="O31" s="9"/>
    </row>
    <row r="32" spans="1:15" ht="24.95" customHeight="1">
      <c r="M32" s="1" t="s">
        <v>40</v>
      </c>
      <c r="O32" s="9"/>
    </row>
    <row r="34" customFormat="1" ht="24.95" customHeight="1"/>
    <row r="35" customFormat="1" ht="24.95" customHeight="1"/>
    <row r="36" customFormat="1" ht="24.9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EE5D6-E1AF-4D9B-B2F4-CF2F24FE9BA4}">
  <dimension ref="A1:L19"/>
  <sheetViews>
    <sheetView zoomScale="70" zoomScaleNormal="70" workbookViewId="0">
      <selection activeCell="C15" sqref="C15"/>
    </sheetView>
  </sheetViews>
  <sheetFormatPr defaultColWidth="9.1328125" defaultRowHeight="18.5"/>
  <cols>
    <col min="1" max="1" width="55.40625" style="1" customWidth="1"/>
    <col min="2" max="2" width="16.86328125" style="10" bestFit="1" customWidth="1"/>
    <col min="3" max="3" width="11.26953125" style="10" bestFit="1" customWidth="1"/>
    <col min="4" max="4" width="10.7265625" style="96" customWidth="1"/>
    <col min="5" max="5" width="17.86328125" style="10" bestFit="1" customWidth="1"/>
    <col min="6" max="7" width="17.86328125" style="10" customWidth="1"/>
    <col min="8" max="8" width="24.7265625" style="10" bestFit="1" customWidth="1"/>
    <col min="9" max="9" width="29" style="10" bestFit="1" customWidth="1"/>
    <col min="10" max="10" width="29" style="1" customWidth="1"/>
    <col min="11" max="11" width="25.54296875" style="1" bestFit="1" customWidth="1"/>
    <col min="12" max="12" width="10.54296875" style="1" bestFit="1" customWidth="1"/>
    <col min="13" max="16384" width="9.1328125" style="1"/>
  </cols>
  <sheetData>
    <row r="1" spans="1:12" ht="24.95" customHeight="1" thickBot="1">
      <c r="E1" s="48"/>
      <c r="F1" s="48"/>
      <c r="G1" s="48"/>
      <c r="H1" s="48"/>
      <c r="I1" s="48"/>
    </row>
    <row r="2" spans="1:12" ht="24.95" customHeight="1" thickBot="1">
      <c r="E2" s="44" t="s">
        <v>4</v>
      </c>
      <c r="F2" s="44" t="s">
        <v>28</v>
      </c>
      <c r="G2" s="44" t="s">
        <v>31</v>
      </c>
      <c r="H2" s="46" t="s">
        <v>34</v>
      </c>
      <c r="I2" s="47" t="s">
        <v>37</v>
      </c>
    </row>
    <row r="3" spans="1:12" ht="24.95" customHeight="1" thickBot="1">
      <c r="A3" s="2" t="s">
        <v>24</v>
      </c>
      <c r="B3" s="3"/>
      <c r="C3" s="3"/>
      <c r="D3" s="97"/>
      <c r="E3" s="43" t="s">
        <v>25</v>
      </c>
      <c r="F3" s="43" t="s">
        <v>26</v>
      </c>
      <c r="G3" s="43" t="s">
        <v>29</v>
      </c>
      <c r="H3" s="45">
        <v>4.5004500000000003E-2</v>
      </c>
      <c r="I3" s="43">
        <v>0</v>
      </c>
      <c r="J3" s="3"/>
      <c r="K3" s="3"/>
    </row>
    <row r="4" spans="1:12" ht="24.95" customHeight="1" thickBot="1">
      <c r="A4" s="49" t="s">
        <v>22</v>
      </c>
      <c r="B4" s="50"/>
      <c r="C4" s="50"/>
      <c r="D4" s="98"/>
      <c r="E4" s="50" t="s">
        <v>5</v>
      </c>
      <c r="F4" s="50" t="s">
        <v>27</v>
      </c>
      <c r="G4" s="50" t="s">
        <v>30</v>
      </c>
      <c r="H4" s="51">
        <v>4.5058505400000004E-2</v>
      </c>
      <c r="I4" s="50">
        <v>1.2</v>
      </c>
      <c r="J4" s="50"/>
      <c r="K4" s="50"/>
      <c r="L4" s="9"/>
    </row>
    <row r="5" spans="1:12" ht="24.95" customHeight="1" thickBot="1">
      <c r="A5" s="4" t="s">
        <v>23</v>
      </c>
      <c r="B5" s="5"/>
      <c r="C5" s="5"/>
      <c r="D5" s="99"/>
      <c r="E5" s="5" t="s">
        <v>6</v>
      </c>
      <c r="F5" s="5" t="s">
        <v>27</v>
      </c>
      <c r="G5" s="5" t="s">
        <v>30</v>
      </c>
      <c r="H5" s="11">
        <v>4.5684067949999997E-2</v>
      </c>
      <c r="I5" s="5">
        <v>15.1</v>
      </c>
      <c r="J5" s="5"/>
      <c r="K5" s="5"/>
      <c r="L5" s="9"/>
    </row>
    <row r="6" spans="1:12" ht="24.95" customHeight="1" thickBot="1">
      <c r="A6" s="8"/>
      <c r="B6" s="37"/>
      <c r="C6" s="38"/>
      <c r="D6" s="100"/>
      <c r="E6" s="38"/>
      <c r="F6" s="38"/>
      <c r="G6" s="38"/>
      <c r="H6" s="38"/>
      <c r="I6" s="38"/>
      <c r="J6" s="38"/>
      <c r="K6" s="38"/>
    </row>
    <row r="7" spans="1:12" ht="24.95" customHeight="1" thickBot="1">
      <c r="A7" s="31" t="s">
        <v>33</v>
      </c>
      <c r="B7" s="41" t="s">
        <v>1</v>
      </c>
      <c r="C7" s="39" t="s">
        <v>4</v>
      </c>
      <c r="D7" s="101" t="s">
        <v>3</v>
      </c>
      <c r="E7" s="41" t="s">
        <v>11</v>
      </c>
      <c r="F7" s="41" t="s">
        <v>43</v>
      </c>
      <c r="G7" s="41" t="s">
        <v>16</v>
      </c>
      <c r="H7" s="41" t="s">
        <v>34</v>
      </c>
      <c r="I7" s="42" t="s">
        <v>35</v>
      </c>
      <c r="J7" s="42" t="s">
        <v>36</v>
      </c>
      <c r="K7" s="40"/>
      <c r="L7" s="36"/>
    </row>
    <row r="8" spans="1:12" ht="24.95" customHeight="1" thickBot="1">
      <c r="A8" s="6" t="s">
        <v>8</v>
      </c>
      <c r="B8" s="7" t="s">
        <v>2</v>
      </c>
      <c r="C8" s="7" t="s">
        <v>6</v>
      </c>
      <c r="D8" s="103">
        <v>8493</v>
      </c>
      <c r="E8" s="7" t="s">
        <v>14</v>
      </c>
      <c r="F8" s="7">
        <v>5.21</v>
      </c>
      <c r="G8" s="7" t="s">
        <v>17</v>
      </c>
      <c r="H8" s="12">
        <v>4.5565483864403893E-2</v>
      </c>
      <c r="I8" s="13">
        <v>12.465051467054566</v>
      </c>
      <c r="J8" s="114">
        <f>(1000*((H8/H10)-1))+1.2</f>
        <v>28.966060368452194</v>
      </c>
      <c r="K8" s="7"/>
      <c r="L8" s="9"/>
    </row>
    <row r="9" spans="1:12" s="77" customFormat="1" ht="24.95" customHeight="1" thickBot="1">
      <c r="A9" s="91" t="s">
        <v>46</v>
      </c>
      <c r="B9" s="92" t="s">
        <v>2</v>
      </c>
      <c r="C9" s="92" t="s">
        <v>6</v>
      </c>
      <c r="D9" s="103">
        <v>11434</v>
      </c>
      <c r="E9" s="92" t="s">
        <v>14</v>
      </c>
      <c r="F9" s="92"/>
      <c r="G9" s="92" t="s">
        <v>17</v>
      </c>
      <c r="H9" s="109">
        <v>4.5590792074252491E-2</v>
      </c>
      <c r="I9" s="110">
        <v>13.027399889890434</v>
      </c>
      <c r="J9" s="114">
        <f>(1000*((H9/H11)-1))+1.2</f>
        <v>13.990760065848116</v>
      </c>
      <c r="K9" s="92"/>
      <c r="L9" s="80"/>
    </row>
    <row r="10" spans="1:12" ht="24.95" customHeight="1" thickBot="1">
      <c r="A10" s="14" t="s">
        <v>19</v>
      </c>
      <c r="B10" s="15" t="s">
        <v>2</v>
      </c>
      <c r="C10" s="15" t="s">
        <v>5</v>
      </c>
      <c r="D10" s="104">
        <v>8492</v>
      </c>
      <c r="E10" s="15" t="s">
        <v>15</v>
      </c>
      <c r="F10" s="15">
        <v>5.77</v>
      </c>
      <c r="G10" s="15" t="s">
        <v>17</v>
      </c>
      <c r="H10" s="16">
        <v>4.4334489745719713E-2</v>
      </c>
      <c r="I10" s="17">
        <v>-14.887637850107938</v>
      </c>
      <c r="J10" s="113">
        <f>(1000*((H10/H8)-1))+15.1</f>
        <v>-11.915934305612444</v>
      </c>
      <c r="K10" s="15"/>
      <c r="L10" s="9"/>
    </row>
    <row r="11" spans="1:12" s="77" customFormat="1" ht="24.95" customHeight="1" thickBot="1">
      <c r="A11" s="81" t="s">
        <v>45</v>
      </c>
      <c r="B11" s="75" t="s">
        <v>2</v>
      </c>
      <c r="C11" s="75" t="s">
        <v>5</v>
      </c>
      <c r="D11" s="108">
        <v>11435</v>
      </c>
      <c r="E11" s="75" t="s">
        <v>15</v>
      </c>
      <c r="F11" s="67"/>
      <c r="G11" s="75" t="s">
        <v>17</v>
      </c>
      <c r="H11" s="112">
        <v>4.5015015807695895E-2</v>
      </c>
      <c r="I11" s="113">
        <v>0.23365124700269699</v>
      </c>
      <c r="J11" s="113">
        <f>(1000*((H11/H9)-1))+15.1</f>
        <v>2.470777291632805</v>
      </c>
      <c r="K11" s="68"/>
      <c r="L11" s="80"/>
    </row>
    <row r="12" spans="1:12" customFormat="1" ht="24.95" customHeight="1" thickBot="1">
      <c r="A12" s="31" t="s">
        <v>32</v>
      </c>
      <c r="B12" s="32"/>
      <c r="C12" s="32"/>
      <c r="D12" s="106"/>
      <c r="E12" s="32"/>
      <c r="F12" s="32"/>
      <c r="G12" s="32"/>
      <c r="H12" s="33"/>
      <c r="I12" s="34"/>
      <c r="J12" s="34"/>
      <c r="K12" s="35"/>
    </row>
    <row r="13" spans="1:12" ht="24.95" customHeight="1" thickBot="1">
      <c r="A13" s="22" t="s">
        <v>20</v>
      </c>
      <c r="B13" s="23" t="s">
        <v>2</v>
      </c>
      <c r="C13" s="23" t="s">
        <v>6</v>
      </c>
      <c r="D13" s="102">
        <v>8462</v>
      </c>
      <c r="E13" s="23" t="s">
        <v>15</v>
      </c>
      <c r="F13" s="23">
        <v>3.23</v>
      </c>
      <c r="G13" s="23" t="s">
        <v>17</v>
      </c>
      <c r="H13" s="24">
        <v>4.6206874639462096E-2</v>
      </c>
      <c r="I13" s="25">
        <v>26.716754488847805</v>
      </c>
      <c r="J13" s="114">
        <f>(1000*((H13/H15)-1))+1.2</f>
        <v>12.322639416040857</v>
      </c>
      <c r="K13" s="23"/>
      <c r="L13" s="9"/>
    </row>
    <row r="14" spans="1:12" ht="24.95" customHeight="1" thickBot="1">
      <c r="A14" s="6" t="s">
        <v>21</v>
      </c>
      <c r="B14" s="7" t="s">
        <v>2</v>
      </c>
      <c r="C14" s="7" t="s">
        <v>6</v>
      </c>
      <c r="D14" s="103">
        <v>8460</v>
      </c>
      <c r="E14" s="7" t="s">
        <v>15</v>
      </c>
      <c r="F14" s="7">
        <v>3.48</v>
      </c>
      <c r="G14" s="7" t="s">
        <v>17</v>
      </c>
      <c r="H14" s="12">
        <v>4.6123064232454068E-2</v>
      </c>
      <c r="I14" s="13">
        <v>24.854487245129508</v>
      </c>
      <c r="J14" s="114">
        <f>(1000*((H14/H15)-1))+1.2</f>
        <v>10.488656905738656</v>
      </c>
      <c r="K14" s="7"/>
      <c r="L14" s="9"/>
    </row>
    <row r="15" spans="1:12" ht="24.95" customHeight="1" thickBot="1">
      <c r="A15" s="14" t="s">
        <v>0</v>
      </c>
      <c r="B15" s="15" t="s">
        <v>2</v>
      </c>
      <c r="C15" s="15" t="s">
        <v>5</v>
      </c>
      <c r="D15" s="104">
        <v>8458</v>
      </c>
      <c r="E15" s="15" t="s">
        <v>15</v>
      </c>
      <c r="F15" s="15">
        <v>3.47</v>
      </c>
      <c r="G15" s="15" t="s">
        <v>17</v>
      </c>
      <c r="H15" s="16">
        <v>4.5698585748360068E-2</v>
      </c>
      <c r="I15" s="17">
        <v>15.422575328560599</v>
      </c>
      <c r="J15" s="113">
        <f>(1000*((H15/H13)-1))+15.1</f>
        <v>4.0997128118261923</v>
      </c>
      <c r="K15" s="15"/>
      <c r="L15" s="9"/>
    </row>
    <row r="16" spans="1:12" ht="24.95" customHeight="1" thickBot="1">
      <c r="A16" s="26" t="s">
        <v>38</v>
      </c>
      <c r="B16" s="27"/>
      <c r="C16" s="27"/>
      <c r="D16" s="107"/>
      <c r="E16" s="27"/>
      <c r="F16" s="27"/>
      <c r="G16" s="27"/>
      <c r="H16" s="28"/>
      <c r="I16" s="29"/>
      <c r="J16" s="29"/>
      <c r="K16" s="30"/>
    </row>
    <row r="17" spans="1:12" ht="24.95" customHeight="1" thickBot="1">
      <c r="A17" s="22" t="s">
        <v>10</v>
      </c>
      <c r="B17" s="23" t="s">
        <v>2</v>
      </c>
      <c r="C17" s="23" t="s">
        <v>6</v>
      </c>
      <c r="D17" s="102">
        <v>9023</v>
      </c>
      <c r="E17" s="23" t="s">
        <v>15</v>
      </c>
      <c r="F17" s="23">
        <v>3.46</v>
      </c>
      <c r="G17" s="23" t="s">
        <v>17</v>
      </c>
      <c r="H17" s="24">
        <v>4.6125514409585587E-2</v>
      </c>
      <c r="I17" s="25">
        <v>24.908930180991717</v>
      </c>
      <c r="J17" s="114">
        <f>(1000*((H17/H18)-1))+1.2</f>
        <v>19.034757576455473</v>
      </c>
      <c r="K17" s="23"/>
      <c r="L17" s="9"/>
    </row>
    <row r="18" spans="1:12" ht="24.95" customHeight="1" thickBot="1">
      <c r="A18" s="14" t="s">
        <v>9</v>
      </c>
      <c r="B18" s="15" t="s">
        <v>2</v>
      </c>
      <c r="C18" s="15" t="s">
        <v>5</v>
      </c>
      <c r="D18" s="104">
        <v>9021</v>
      </c>
      <c r="E18" s="15" t="s">
        <v>15</v>
      </c>
      <c r="F18" s="15">
        <v>3.62</v>
      </c>
      <c r="G18" s="15" t="s">
        <v>17</v>
      </c>
      <c r="H18" s="16">
        <v>4.5317291501632405E-2</v>
      </c>
      <c r="I18" s="17">
        <v>6.950217166272088</v>
      </c>
      <c r="J18" s="113">
        <f>(1000*((H18/H17)-1))+15.1</f>
        <v>-2.4222524517845141</v>
      </c>
      <c r="K18" s="15"/>
      <c r="L18" s="9"/>
    </row>
    <row r="19" spans="1:12" ht="24.95" customHeight="1">
      <c r="L1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77490-A0D1-47D5-948D-1C4651D4E1FC}">
  <dimension ref="A1:L24"/>
  <sheetViews>
    <sheetView topLeftCell="A6" zoomScale="70" zoomScaleNormal="70" workbookViewId="0">
      <selection activeCell="J20" sqref="J20"/>
    </sheetView>
  </sheetViews>
  <sheetFormatPr defaultColWidth="9.1328125" defaultRowHeight="18.5"/>
  <cols>
    <col min="1" max="1" width="55.40625" style="1" customWidth="1"/>
    <col min="2" max="2" width="16.86328125" style="10" bestFit="1" customWidth="1"/>
    <col min="3" max="3" width="11.26953125" style="10" bestFit="1" customWidth="1"/>
    <col min="4" max="4" width="10.7265625" style="96" customWidth="1"/>
    <col min="5" max="5" width="17.86328125" style="10" bestFit="1" customWidth="1"/>
    <col min="6" max="7" width="17.86328125" style="10" customWidth="1"/>
    <col min="8" max="8" width="24.7265625" style="10" bestFit="1" customWidth="1"/>
    <col min="9" max="9" width="29" style="10" bestFit="1" customWidth="1"/>
    <col min="10" max="10" width="29" style="1" customWidth="1"/>
    <col min="11" max="11" width="25.54296875" style="1" bestFit="1" customWidth="1"/>
    <col min="12" max="12" width="10.54296875" style="1" bestFit="1" customWidth="1"/>
    <col min="13" max="16384" width="9.1328125" style="1"/>
  </cols>
  <sheetData>
    <row r="1" spans="1:12" ht="24.95" customHeight="1" thickBot="1">
      <c r="E1" s="48"/>
      <c r="F1" s="48"/>
      <c r="G1" s="48"/>
      <c r="H1" s="48"/>
      <c r="I1" s="48"/>
    </row>
    <row r="2" spans="1:12" ht="24.95" customHeight="1" thickBot="1">
      <c r="E2" s="44" t="s">
        <v>4</v>
      </c>
      <c r="F2" s="44" t="s">
        <v>28</v>
      </c>
      <c r="G2" s="44" t="s">
        <v>31</v>
      </c>
      <c r="H2" s="46" t="s">
        <v>34</v>
      </c>
      <c r="I2" s="47" t="s">
        <v>37</v>
      </c>
    </row>
    <row r="3" spans="1:12" ht="24.95" customHeight="1" thickBot="1">
      <c r="A3" s="2" t="s">
        <v>24</v>
      </c>
      <c r="B3" s="3"/>
      <c r="C3" s="3"/>
      <c r="D3" s="97"/>
      <c r="E3" s="43" t="s">
        <v>25</v>
      </c>
      <c r="F3" s="43" t="s">
        <v>26</v>
      </c>
      <c r="G3" s="43" t="s">
        <v>29</v>
      </c>
      <c r="H3" s="45">
        <v>4.5004500000000003E-2</v>
      </c>
      <c r="I3" s="43">
        <v>0</v>
      </c>
      <c r="J3" s="3"/>
      <c r="K3" s="3"/>
    </row>
    <row r="4" spans="1:12" ht="24.95" customHeight="1" thickBot="1">
      <c r="A4" s="49" t="s">
        <v>22</v>
      </c>
      <c r="B4" s="50"/>
      <c r="C4" s="50"/>
      <c r="D4" s="98"/>
      <c r="E4" s="50" t="s">
        <v>5</v>
      </c>
      <c r="F4" s="50" t="s">
        <v>27</v>
      </c>
      <c r="G4" s="50" t="s">
        <v>30</v>
      </c>
      <c r="H4" s="51">
        <v>4.5058505400000004E-2</v>
      </c>
      <c r="I4" s="50">
        <v>1.2</v>
      </c>
      <c r="J4" s="50"/>
      <c r="K4" s="50"/>
      <c r="L4" s="9"/>
    </row>
    <row r="5" spans="1:12" ht="24.95" customHeight="1" thickBot="1">
      <c r="A5" s="4" t="s">
        <v>23</v>
      </c>
      <c r="B5" s="5"/>
      <c r="C5" s="5"/>
      <c r="D5" s="99"/>
      <c r="E5" s="5" t="s">
        <v>6</v>
      </c>
      <c r="F5" s="5" t="s">
        <v>27</v>
      </c>
      <c r="G5" s="5" t="s">
        <v>30</v>
      </c>
      <c r="H5" s="11">
        <v>4.5684067949999997E-2</v>
      </c>
      <c r="I5" s="5">
        <v>15.1</v>
      </c>
      <c r="J5" s="5"/>
      <c r="K5" s="5"/>
      <c r="L5" s="9"/>
    </row>
    <row r="6" spans="1:12" ht="24.95" customHeight="1" thickBot="1">
      <c r="A6" s="8"/>
      <c r="B6" s="37"/>
      <c r="C6" s="38"/>
      <c r="D6" s="100"/>
      <c r="E6" s="38"/>
      <c r="F6" s="38"/>
      <c r="G6" s="38"/>
      <c r="H6" s="38"/>
      <c r="I6" s="38"/>
      <c r="J6" s="38"/>
      <c r="K6" s="38"/>
    </row>
    <row r="7" spans="1:12" ht="24.95" customHeight="1" thickBot="1">
      <c r="A7" s="31" t="s">
        <v>33</v>
      </c>
      <c r="B7" s="41" t="s">
        <v>1</v>
      </c>
      <c r="C7" s="39" t="s">
        <v>4</v>
      </c>
      <c r="D7" s="101" t="s">
        <v>3</v>
      </c>
      <c r="E7" s="41" t="s">
        <v>11</v>
      </c>
      <c r="F7" s="41" t="s">
        <v>43</v>
      </c>
      <c r="G7" s="41" t="s">
        <v>16</v>
      </c>
      <c r="H7" s="41" t="s">
        <v>34</v>
      </c>
      <c r="I7" s="42" t="s">
        <v>35</v>
      </c>
      <c r="J7" s="42" t="s">
        <v>36</v>
      </c>
      <c r="K7" s="40"/>
      <c r="L7" s="36"/>
    </row>
    <row r="8" spans="1:12" ht="24.95" customHeight="1" thickBot="1">
      <c r="A8" s="6" t="s">
        <v>8</v>
      </c>
      <c r="B8" s="7" t="s">
        <v>2</v>
      </c>
      <c r="C8" s="7" t="s">
        <v>6</v>
      </c>
      <c r="D8" s="103">
        <v>8493</v>
      </c>
      <c r="E8" s="7" t="s">
        <v>14</v>
      </c>
      <c r="F8" s="7">
        <v>5.21</v>
      </c>
      <c r="G8" s="7" t="s">
        <v>17</v>
      </c>
      <c r="H8" s="12">
        <v>4.410493705616516E-2</v>
      </c>
      <c r="I8" s="13">
        <v>-19.988298612010126</v>
      </c>
      <c r="J8" s="114">
        <f>(1000*((H8/H10)-1))+1.2</f>
        <v>19.836895939373452</v>
      </c>
      <c r="K8" s="7"/>
      <c r="L8" s="9"/>
    </row>
    <row r="9" spans="1:12" ht="24.95" customHeight="1" thickBot="1">
      <c r="A9" s="6" t="s">
        <v>8</v>
      </c>
      <c r="B9" s="7" t="s">
        <v>2</v>
      </c>
      <c r="C9" s="7" t="s">
        <v>6</v>
      </c>
      <c r="D9" s="103">
        <v>8493</v>
      </c>
      <c r="E9" s="7" t="s">
        <v>14</v>
      </c>
      <c r="F9" s="7"/>
      <c r="G9" s="7" t="s">
        <v>18</v>
      </c>
      <c r="H9" s="12">
        <v>4.3619740804541382E-2</v>
      </c>
      <c r="I9" s="13">
        <v>-30.769359323090441</v>
      </c>
      <c r="J9" s="114">
        <f>(1000*((H9/H11)-1))+1.2</f>
        <v>15.398833372475183</v>
      </c>
      <c r="K9" s="7"/>
      <c r="L9" s="9"/>
    </row>
    <row r="10" spans="1:12" ht="24.95" customHeight="1" thickBot="1">
      <c r="A10" s="14" t="s">
        <v>19</v>
      </c>
      <c r="B10" s="15" t="s">
        <v>2</v>
      </c>
      <c r="C10" s="15" t="s">
        <v>5</v>
      </c>
      <c r="D10" s="104">
        <v>8492</v>
      </c>
      <c r="E10" s="15" t="s">
        <v>15</v>
      </c>
      <c r="F10" s="15">
        <v>5.77</v>
      </c>
      <c r="G10" s="15" t="s">
        <v>17</v>
      </c>
      <c r="H10" s="16">
        <v>4.3297996795504029E-2</v>
      </c>
      <c r="I10" s="17">
        <v>-37.918511203900437</v>
      </c>
      <c r="J10" s="113">
        <f>(1000*((H10/H8)-1))+15.1</f>
        <v>-3.1959168410905523</v>
      </c>
      <c r="K10" s="15"/>
      <c r="L10" s="9"/>
    </row>
    <row r="11" spans="1:12" ht="24.95" customHeight="1" thickBot="1">
      <c r="A11" s="18" t="s">
        <v>19</v>
      </c>
      <c r="B11" s="19" t="s">
        <v>2</v>
      </c>
      <c r="C11" s="19" t="s">
        <v>5</v>
      </c>
      <c r="D11" s="105">
        <v>8492</v>
      </c>
      <c r="E11" s="19" t="s">
        <v>15</v>
      </c>
      <c r="F11" s="19"/>
      <c r="G11" s="19" t="s">
        <v>18</v>
      </c>
      <c r="H11" s="20">
        <v>4.3009062295501159E-2</v>
      </c>
      <c r="I11" s="21">
        <v>-44.338635793964244</v>
      </c>
      <c r="J11" s="113">
        <f>(1000*((H11/H9)-1))+15.1</f>
        <v>1.0999509906156586</v>
      </c>
      <c r="K11" s="19"/>
      <c r="L11" s="9"/>
    </row>
    <row r="12" spans="1:12" customFormat="1" ht="24.95" customHeight="1" thickBot="1">
      <c r="A12" s="31" t="s">
        <v>32</v>
      </c>
      <c r="B12" s="32"/>
      <c r="C12" s="32"/>
      <c r="D12" s="106"/>
      <c r="E12" s="32"/>
      <c r="F12" s="32"/>
      <c r="G12" s="32"/>
      <c r="H12" s="33"/>
      <c r="I12" s="34"/>
      <c r="J12" s="34"/>
      <c r="K12" s="35"/>
    </row>
    <row r="13" spans="1:12" ht="24.95" customHeight="1" thickBot="1">
      <c r="A13" s="22" t="s">
        <v>20</v>
      </c>
      <c r="B13" s="23" t="s">
        <v>2</v>
      </c>
      <c r="C13" s="23" t="s">
        <v>6</v>
      </c>
      <c r="D13" s="102">
        <v>8462</v>
      </c>
      <c r="E13" s="23" t="s">
        <v>15</v>
      </c>
      <c r="F13" s="23">
        <v>3.23</v>
      </c>
      <c r="G13" s="23" t="s">
        <v>17</v>
      </c>
      <c r="H13" s="24">
        <v>4.4595894940413133E-2</v>
      </c>
      <c r="I13" s="25">
        <v>-9.0792144240201544</v>
      </c>
      <c r="J13" s="114">
        <f>(1000*((H13/H15)-1))+1.2</f>
        <v>8.4039343596466125</v>
      </c>
      <c r="K13" s="23"/>
      <c r="L13" s="9"/>
    </row>
    <row r="14" spans="1:12" ht="24.95" customHeight="1" thickBot="1">
      <c r="A14" s="6" t="s">
        <v>7</v>
      </c>
      <c r="B14" s="7" t="s">
        <v>2</v>
      </c>
      <c r="C14" s="7" t="s">
        <v>6</v>
      </c>
      <c r="D14" s="103">
        <v>8462</v>
      </c>
      <c r="E14" s="7" t="s">
        <v>15</v>
      </c>
      <c r="F14" s="7"/>
      <c r="G14" s="7" t="s">
        <v>18</v>
      </c>
      <c r="H14" s="12">
        <v>4.4261175089737807E-2</v>
      </c>
      <c r="I14" s="13">
        <v>-16.516689506025916</v>
      </c>
      <c r="J14" s="114">
        <f>(1000*((H14/H16)-1))+1.2</f>
        <v>10.827913044433</v>
      </c>
      <c r="K14" s="7"/>
      <c r="L14" s="9"/>
    </row>
    <row r="15" spans="1:12" ht="24.95" customHeight="1" thickBot="1">
      <c r="A15" s="6" t="s">
        <v>21</v>
      </c>
      <c r="B15" s="7" t="s">
        <v>2</v>
      </c>
      <c r="C15" s="7" t="s">
        <v>6</v>
      </c>
      <c r="D15" s="103">
        <v>8460</v>
      </c>
      <c r="E15" s="7" t="s">
        <v>15</v>
      </c>
      <c r="F15" s="7">
        <v>3.48</v>
      </c>
      <c r="G15" s="7" t="s">
        <v>17</v>
      </c>
      <c r="H15" s="12">
        <v>4.4276926865626287E-2</v>
      </c>
      <c r="I15" s="13">
        <v>-16.16668504578389</v>
      </c>
      <c r="J15" s="13">
        <f>1000*((H15/$H$17)-1)</f>
        <v>0.75913829448226444</v>
      </c>
      <c r="K15" s="7"/>
      <c r="L15" s="9"/>
    </row>
    <row r="16" spans="1:12" ht="24.95" customHeight="1" thickBot="1">
      <c r="A16" s="6" t="s">
        <v>21</v>
      </c>
      <c r="B16" s="7" t="s">
        <v>2</v>
      </c>
      <c r="C16" s="7" t="s">
        <v>6</v>
      </c>
      <c r="D16" s="103">
        <v>8460</v>
      </c>
      <c r="E16" s="7" t="s">
        <v>15</v>
      </c>
      <c r="F16" s="7"/>
      <c r="G16" s="7" t="s">
        <v>18</v>
      </c>
      <c r="H16" s="12">
        <v>4.383909608468789E-2</v>
      </c>
      <c r="I16" s="13">
        <v>-25.895284998235123</v>
      </c>
      <c r="J16" s="13">
        <f>1000*((H16/$H$18)-1)</f>
        <v>10.669295980336724</v>
      </c>
      <c r="K16" s="7"/>
      <c r="L16" s="9"/>
    </row>
    <row r="17" spans="1:12" ht="24.95" customHeight="1" thickBot="1">
      <c r="A17" s="14" t="s">
        <v>0</v>
      </c>
      <c r="B17" s="15" t="s">
        <v>2</v>
      </c>
      <c r="C17" s="15" t="s">
        <v>5</v>
      </c>
      <c r="D17" s="104">
        <v>8458</v>
      </c>
      <c r="E17" s="15" t="s">
        <v>15</v>
      </c>
      <c r="F17" s="15">
        <v>3.47</v>
      </c>
      <c r="G17" s="15" t="s">
        <v>17</v>
      </c>
      <c r="H17" s="16">
        <v>4.4243340051917074E-2</v>
      </c>
      <c r="I17" s="17">
        <v>-16.912984046402624</v>
      </c>
      <c r="J17" s="113">
        <f>(1000*((H13/H15)-1))+15.1</f>
        <v>22.303934359646611</v>
      </c>
      <c r="K17" s="15"/>
      <c r="L17" s="9"/>
    </row>
    <row r="18" spans="1:12" ht="24.95" customHeight="1" thickBot="1">
      <c r="A18" s="18" t="s">
        <v>0</v>
      </c>
      <c r="B18" s="19" t="s">
        <v>2</v>
      </c>
      <c r="C18" s="19" t="s">
        <v>5</v>
      </c>
      <c r="D18" s="105">
        <v>8458</v>
      </c>
      <c r="E18" s="19" t="s">
        <v>15</v>
      </c>
      <c r="F18" s="19"/>
      <c r="G18" s="19" t="s">
        <v>18</v>
      </c>
      <c r="H18" s="20">
        <v>4.3376301485605645E-2</v>
      </c>
      <c r="I18" s="21">
        <v>-36.178580989842615</v>
      </c>
      <c r="J18" s="113">
        <f>(1000*((H14/H16)-1))+15.1</f>
        <v>24.727913044433002</v>
      </c>
      <c r="K18" s="19"/>
      <c r="L18" s="9"/>
    </row>
    <row r="19" spans="1:12" ht="24.95" customHeight="1" thickBot="1">
      <c r="A19" s="26" t="s">
        <v>38</v>
      </c>
      <c r="B19" s="27"/>
      <c r="C19" s="27"/>
      <c r="D19" s="107"/>
      <c r="E19" s="27"/>
      <c r="F19" s="27"/>
      <c r="G19" s="27"/>
      <c r="H19" s="28"/>
      <c r="I19" s="29"/>
      <c r="J19" s="29"/>
      <c r="K19" s="30"/>
    </row>
    <row r="20" spans="1:12" ht="24.95" customHeight="1" thickBot="1">
      <c r="A20" s="22" t="s">
        <v>10</v>
      </c>
      <c r="B20" s="23" t="s">
        <v>2</v>
      </c>
      <c r="C20" s="23" t="s">
        <v>6</v>
      </c>
      <c r="D20" s="102">
        <v>9023</v>
      </c>
      <c r="E20" s="23" t="s">
        <v>15</v>
      </c>
      <c r="F20" s="23">
        <v>3.46</v>
      </c>
      <c r="G20" s="23" t="s">
        <v>17</v>
      </c>
      <c r="H20" s="24">
        <v>4.4459775181923795E-2</v>
      </c>
      <c r="I20" s="25">
        <v>-12.103795457653277</v>
      </c>
      <c r="J20" s="114">
        <f>(1000*((H20/H22)-1))+1.2</f>
        <v>25.326736989789953</v>
      </c>
      <c r="K20" s="23"/>
      <c r="L20" s="9"/>
    </row>
    <row r="21" spans="1:12" ht="24.95" customHeight="1" thickBot="1">
      <c r="A21" s="6" t="s">
        <v>10</v>
      </c>
      <c r="B21" s="7" t="s">
        <v>2</v>
      </c>
      <c r="C21" s="7" t="s">
        <v>6</v>
      </c>
      <c r="D21" s="103">
        <v>9023</v>
      </c>
      <c r="E21" s="7" t="s">
        <v>15</v>
      </c>
      <c r="F21" s="7"/>
      <c r="G21" s="7" t="s">
        <v>18</v>
      </c>
      <c r="H21" s="12">
        <v>4.4103010438936066E-2</v>
      </c>
      <c r="I21" s="13">
        <v>-20.031108046840608</v>
      </c>
      <c r="J21" s="114">
        <f>(1000*((H21/H23)-1))+1.2</f>
        <v>29.367045047249761</v>
      </c>
      <c r="K21" s="7"/>
      <c r="L21" s="9"/>
    </row>
    <row r="22" spans="1:12" ht="24.95" customHeight="1" thickBot="1">
      <c r="A22" s="14" t="s">
        <v>9</v>
      </c>
      <c r="B22" s="15" t="s">
        <v>2</v>
      </c>
      <c r="C22" s="15" t="s">
        <v>5</v>
      </c>
      <c r="D22" s="104">
        <v>9021</v>
      </c>
      <c r="E22" s="15" t="s">
        <v>15</v>
      </c>
      <c r="F22" s="15">
        <v>3.62</v>
      </c>
      <c r="G22" s="15" t="s">
        <v>17</v>
      </c>
      <c r="H22" s="16">
        <v>4.3412376199262373E-2</v>
      </c>
      <c r="I22" s="17">
        <v>-35.37700085239004</v>
      </c>
      <c r="J22" s="113">
        <f>(1000*((H22/H20)-1))+15.1</f>
        <v>-8.4583508548029567</v>
      </c>
      <c r="K22" s="15"/>
      <c r="L22" s="9"/>
    </row>
    <row r="23" spans="1:12" ht="24.95" customHeight="1" thickBot="1">
      <c r="A23" s="14" t="s">
        <v>9</v>
      </c>
      <c r="B23" s="15" t="s">
        <v>2</v>
      </c>
      <c r="C23" s="15" t="s">
        <v>5</v>
      </c>
      <c r="D23" s="104">
        <v>9021</v>
      </c>
      <c r="E23" s="15" t="s">
        <v>15</v>
      </c>
      <c r="F23" s="15"/>
      <c r="G23" s="15" t="s">
        <v>18</v>
      </c>
      <c r="H23" s="16">
        <v>4.289479093050419E-2</v>
      </c>
      <c r="I23" s="17">
        <v>-46.877745524196882</v>
      </c>
      <c r="J23" s="113">
        <f>(1000*((H23/H21)-1))+15.1</f>
        <v>-12.295397647621998</v>
      </c>
      <c r="K23" s="15"/>
      <c r="L23" s="9"/>
    </row>
    <row r="24" spans="1:12" ht="24.95" customHeight="1">
      <c r="L2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AdaptivePeakFitting</vt:lpstr>
      <vt:lpstr>IVAS</vt:lpstr>
      <vt:lpstr>GaussianPeakFitting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Gopon</dc:creator>
  <cp:lastModifiedBy>Phillip Gopon</cp:lastModifiedBy>
  <dcterms:created xsi:type="dcterms:W3CDTF">2015-06-05T18:19:34Z</dcterms:created>
  <dcterms:modified xsi:type="dcterms:W3CDTF">2021-09-13T08:51:49Z</dcterms:modified>
</cp:coreProperties>
</file>