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Work\Publications\2021_PS\WIP\"/>
    </mc:Choice>
  </mc:AlternateContent>
  <xr:revisionPtr revIDLastSave="0" documentId="13_ncr:1_{E09A2A32-410E-4B09-A078-73EC716CA8D5}" xr6:coauthVersionLast="36" xr6:coauthVersionMax="45" xr10:uidLastSave="{00000000-0000-0000-0000-000000000000}"/>
  <bookViews>
    <workbookView xWindow="1080" yWindow="516" windowWidth="16008" windowHeight="5808" xr2:uid="{93720A9F-C146-4CB0-8B08-BAFB021508A9}"/>
  </bookViews>
  <sheets>
    <sheet name="Service" sheetId="7" r:id="rId1"/>
    <sheet name="Teaching" sheetId="2" r:id="rId2"/>
    <sheet name="Mentoring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7" i="6" l="1"/>
  <c r="AD6" i="6"/>
  <c r="AD5" i="6"/>
  <c r="R8" i="6"/>
  <c r="P7" i="2"/>
  <c r="P6" i="2"/>
  <c r="P5" i="2"/>
  <c r="O8" i="2"/>
  <c r="N8" i="2"/>
  <c r="M8" i="2"/>
  <c r="L8" i="2"/>
  <c r="K8" i="2"/>
  <c r="AF6" i="7"/>
  <c r="AC6" i="7"/>
  <c r="AH6" i="7" s="1"/>
  <c r="AY6" i="7" s="1"/>
  <c r="AX6" i="7"/>
  <c r="AV6" i="7"/>
  <c r="AS6" i="7"/>
  <c r="S6" i="7"/>
  <c r="Q6" i="7"/>
  <c r="N6" i="7"/>
  <c r="AY5" i="7"/>
  <c r="AX5" i="7"/>
  <c r="AV7" i="7"/>
  <c r="AV5" i="7"/>
  <c r="AS7" i="7"/>
  <c r="AX7" i="7" s="1"/>
  <c r="AS5" i="7"/>
  <c r="AF7" i="7"/>
  <c r="AF5" i="7"/>
  <c r="AC7" i="7"/>
  <c r="AC5" i="7"/>
  <c r="AH5" i="7" s="1"/>
  <c r="Q7" i="7"/>
  <c r="Q5" i="7"/>
  <c r="N7" i="7"/>
  <c r="S7" i="7" s="1"/>
  <c r="N5" i="7"/>
  <c r="S5" i="7" s="1"/>
  <c r="AC8" i="6"/>
  <c r="AB8" i="6"/>
  <c r="AA8" i="6"/>
  <c r="Z8" i="6"/>
  <c r="Y8" i="6"/>
  <c r="X8" i="6"/>
  <c r="W8" i="6"/>
  <c r="V8" i="6"/>
  <c r="U8" i="6"/>
  <c r="T8" i="6"/>
  <c r="S8" i="6"/>
  <c r="Q8" i="6"/>
  <c r="P8" i="6"/>
  <c r="O8" i="6"/>
  <c r="N8" i="6"/>
  <c r="M8" i="6"/>
  <c r="L8" i="6"/>
  <c r="K8" i="6"/>
  <c r="J8" i="6"/>
  <c r="I8" i="6"/>
  <c r="H8" i="6"/>
  <c r="G8" i="6"/>
  <c r="F8" i="6"/>
  <c r="AW8" i="7"/>
  <c r="AP8" i="7"/>
  <c r="AU8" i="7"/>
  <c r="AT8" i="7"/>
  <c r="AO8" i="7"/>
  <c r="AN8" i="7"/>
  <c r="AM8" i="7"/>
  <c r="AL8" i="7"/>
  <c r="AK8" i="7"/>
  <c r="AJ8" i="7"/>
  <c r="AI8" i="7"/>
  <c r="AG8" i="7"/>
  <c r="AE8" i="7"/>
  <c r="AD8" i="7"/>
  <c r="AA8" i="7"/>
  <c r="Z8" i="7"/>
  <c r="Y8" i="7"/>
  <c r="X8" i="7"/>
  <c r="W8" i="7"/>
  <c r="V8" i="7"/>
  <c r="U8" i="7"/>
  <c r="T8" i="7"/>
  <c r="R8" i="7"/>
  <c r="P8" i="7"/>
  <c r="O8" i="7"/>
  <c r="M8" i="7"/>
  <c r="L8" i="7"/>
  <c r="K8" i="7"/>
  <c r="J8" i="7"/>
  <c r="I8" i="7"/>
  <c r="H8" i="7"/>
  <c r="G8" i="7"/>
  <c r="F8" i="7"/>
  <c r="AD8" i="6" l="1"/>
  <c r="P8" i="2"/>
  <c r="AX8" i="7"/>
  <c r="AV8" i="7"/>
  <c r="AS8" i="7"/>
  <c r="AY7" i="7"/>
  <c r="AY8" i="7" s="1"/>
  <c r="Q8" i="7"/>
  <c r="S8" i="7"/>
  <c r="AH7" i="7"/>
  <c r="AH8" i="7" s="1"/>
  <c r="AF8" i="7"/>
  <c r="AC8" i="7"/>
  <c r="N8" i="7"/>
  <c r="H8" i="2" l="1"/>
  <c r="J8" i="2" l="1"/>
  <c r="I8" i="2"/>
  <c r="G8" i="2"/>
  <c r="F8" i="2"/>
</calcChain>
</file>

<file path=xl/sharedStrings.xml><?xml version="1.0" encoding="utf-8"?>
<sst xmlns="http://schemas.openxmlformats.org/spreadsheetml/2006/main" count="170" uniqueCount="115">
  <si>
    <t>Teaching</t>
  </si>
  <si>
    <t>Mentoring</t>
  </si>
  <si>
    <t>Faculty Member</t>
  </si>
  <si>
    <t>Total</t>
  </si>
  <si>
    <t>Total Service Load</t>
  </si>
  <si>
    <t>Total Course Load</t>
  </si>
  <si>
    <t>Undergraduate</t>
  </si>
  <si>
    <t>Graduate</t>
  </si>
  <si>
    <t>Standard Course Load for Rank and Position</t>
  </si>
  <si>
    <t>Standard Service Load for Rank and Position</t>
  </si>
  <si>
    <t>Faculty Member Rank and Position</t>
  </si>
  <si>
    <t>Full Professor</t>
  </si>
  <si>
    <t>Assistant Professor</t>
  </si>
  <si>
    <t>Postdocs</t>
  </si>
  <si>
    <t>Faculty</t>
  </si>
  <si>
    <t>Total Mentoring Load</t>
  </si>
  <si>
    <t>Standard Load for Rank and Position</t>
  </si>
  <si>
    <t>ID</t>
  </si>
  <si>
    <t>F-1</t>
  </si>
  <si>
    <t>F-2</t>
  </si>
  <si>
    <t>M</t>
  </si>
  <si>
    <t>URM</t>
  </si>
  <si>
    <t>White</t>
  </si>
  <si>
    <t>Number of University Committees Chaired</t>
  </si>
  <si>
    <t>Number of Committees/ Positions with Above-Normal Effort</t>
  </si>
  <si>
    <t>Activity Sub-Type</t>
  </si>
  <si>
    <t>Work Activity Area</t>
  </si>
  <si>
    <t>Points for Activity</t>
  </si>
  <si>
    <t>Number of Upper Division Courses</t>
  </si>
  <si>
    <t>Website Committee</t>
  </si>
  <si>
    <t>Chair of Website Committee</t>
  </si>
  <si>
    <t>Qualifying/Candidacy Exam Committee</t>
  </si>
  <si>
    <t>Alumni Relations Committee</t>
  </si>
  <si>
    <t>Chair of Alumni Relations Committee</t>
  </si>
  <si>
    <t>Sub-field Coordinator</t>
  </si>
  <si>
    <t>Chair of Qualifying/ Candidacy Exam Committee</t>
  </si>
  <si>
    <t>Undergraduate Program Committee</t>
  </si>
  <si>
    <t>Chair of Undergraduate Program Committee</t>
  </si>
  <si>
    <t>Awards Committee</t>
  </si>
  <si>
    <t>Chair of Awards Committee</t>
  </si>
  <si>
    <t>Graduate Committee</t>
  </si>
  <si>
    <t>Chair of Graduate Committee</t>
  </si>
  <si>
    <t>Internship Co-ordinator</t>
  </si>
  <si>
    <t>Diversity Adviser</t>
  </si>
  <si>
    <t>Graduate Admissions</t>
  </si>
  <si>
    <t>Chair of Graduate Admissions</t>
  </si>
  <si>
    <t>Personnel Committee</t>
  </si>
  <si>
    <t>Chair of Personnel Committee</t>
  </si>
  <si>
    <t>Search Committee</t>
  </si>
  <si>
    <t>Chair of Search Committee</t>
  </si>
  <si>
    <t>Department Chair</t>
  </si>
  <si>
    <t>Department Vice Chair</t>
  </si>
  <si>
    <t>Newsletter Co-ordinator</t>
  </si>
  <si>
    <t>Number of Graduate Student Mentoring Relationships with Above-Normal Effort</t>
  </si>
  <si>
    <t>Number of Undergraduate Mentoring Relationships with Above-Normal Effort</t>
  </si>
  <si>
    <t>Graduate Program Director</t>
  </si>
  <si>
    <t xml:space="preserve"> Executive Committee</t>
  </si>
  <si>
    <t>Faculty (Senate) Legislature Representative</t>
  </si>
  <si>
    <t>Number of Low Intensity University Committees or Positions</t>
  </si>
  <si>
    <t>Number of Low Intensity University Committes Chaired</t>
  </si>
  <si>
    <t>Low Intensity</t>
  </si>
  <si>
    <t>Medium Intensity</t>
  </si>
  <si>
    <t>Service</t>
  </si>
  <si>
    <t>Number of Low Intensity Department Committees and Service Positions</t>
  </si>
  <si>
    <t>Total Low Intensity Service Load</t>
  </si>
  <si>
    <t>Total Number of Low Intensity Committees Chaired</t>
  </si>
  <si>
    <t>Number of Medium Intensity Department Committees or Service Positions</t>
  </si>
  <si>
    <t>Number of Medium Intensity University Committees or Positions</t>
  </si>
  <si>
    <t>Total Number of Medium Intensity Committees Chaired</t>
  </si>
  <si>
    <t>Number of Medium Intensity University Committees Chaired</t>
  </si>
  <si>
    <t>Total Medium Intensity Service Load</t>
  </si>
  <si>
    <t>High Intensity</t>
  </si>
  <si>
    <t>Number of High Intensity Department Committees or Service Positions</t>
  </si>
  <si>
    <t>Total Number of High Intensity Committees Chaired</t>
  </si>
  <si>
    <t>Number of High Intensity University Committees or  Positions (e.g., Associate Dean)</t>
  </si>
  <si>
    <t>Total High Intensity Service Load</t>
  </si>
  <si>
    <t>Hilaria</t>
  </si>
  <si>
    <t>Bob</t>
  </si>
  <si>
    <t>Jamal</t>
  </si>
  <si>
    <t>Associate Professor</t>
  </si>
  <si>
    <t>F-3</t>
  </si>
  <si>
    <t>Gender (Woman, Man, Other)</t>
  </si>
  <si>
    <t>W</t>
  </si>
  <si>
    <t>Race/Ethnicity (Under-represented Minority, White/Other)</t>
  </si>
  <si>
    <t>Number of Honors Sections (0.2 points each)</t>
  </si>
  <si>
    <t>Number of Additional Units (0.25 points per unit)</t>
  </si>
  <si>
    <t>Number of New Course Preps</t>
  </si>
  <si>
    <t>Number of Independent Studies Supervised (0.1 points each, for each 1 hr/wk)</t>
  </si>
  <si>
    <t>Number of Intensive or Service Courses (Methods) (0.5 points each)</t>
  </si>
  <si>
    <t>Number of Large Enrollment Courses (&gt;250 seats for undergraduate,  &gt;15 seats for graduate)           (1 point each)</t>
  </si>
  <si>
    <t>Number of Letters (Low Intensity) (0.1 points each)</t>
  </si>
  <si>
    <t>Number of Master's Committees Chaired (Medium Intensity)</t>
  </si>
  <si>
    <t>Number of Dissertation Committees (High Intensity)</t>
  </si>
  <si>
    <t>Number of Dissertation Committees Chaired (High Intensity)</t>
  </si>
  <si>
    <t>Number of Honors Contracts Supervised (Medium Intensity - 1-2 hours per week)</t>
  </si>
  <si>
    <t>Number of Graduate Students Mentored in the Profession through Disciplinary Mentoring Programs (Medium Intensity - 2-4 meetings per quarter)</t>
  </si>
  <si>
    <t>Number of Faculty Mentored in the Profession through Disciplinary Mentoring Programs - Medium Intensity (2-4 meetings per quarter)</t>
  </si>
  <si>
    <t xml:space="preserve">Number of Other Advisees (Low Intensity - 1-2 meetings per quarter)  </t>
  </si>
  <si>
    <t>Number of Graduate Students Mentored in the Profession through Disciplinary Mentoring Programs (Low Intensity - 1-2 meetings per quarter)</t>
  </si>
  <si>
    <t>Number of Faculty Mentored in the Profession through Disciplinary Mentoring Programs - Low Intensity (1-2 meetings per quarter)</t>
  </si>
  <si>
    <t>All</t>
  </si>
  <si>
    <t>Number of Graduate Seminars or Other Graduate Courses</t>
  </si>
  <si>
    <t>Number of Course Reliefs</t>
  </si>
  <si>
    <t>Number of Undergraduate Honors Theses Supervised (High Intensity)</t>
  </si>
  <si>
    <t>Number of Pre-candidacy Advisees (Low Intensity - 1-2 meetings per quarter)</t>
  </si>
  <si>
    <t>Number of Student Committees, Not Master's or Dissertation (e.g., 2nd or 3rd Year Reviews) (Low Intensity)</t>
  </si>
  <si>
    <t>Number of Master's (Terminal) Committees (Medium Intensity)</t>
  </si>
  <si>
    <t>Number of Postdocs Supervised (High Intensity)</t>
  </si>
  <si>
    <t>Number of Junior Faculty Formally Mentored on Campus - Low Intensity (1-2 meetings per quarter)</t>
  </si>
  <si>
    <t>Number of Junior Faculty Formally Mentored on Campus - Medium Intensity (2-4 meetings per quarter)</t>
  </si>
  <si>
    <t>Number of Junior Faculty, Other Mentoring on Campus
 - Low Intensity (1-2 meetings per quarter)</t>
  </si>
  <si>
    <t>Number of Junior Faculty, Other Mentoring on Campus
 - Medium Intensity (2-4 meetings per quarter)</t>
  </si>
  <si>
    <t>Number of Other Faculty Mentored on Campus - Low Intensity (1-2 meetings per quarter)</t>
  </si>
  <si>
    <t>Number of Other Faculty Mentored on Campus - Medium Intensity (2-4 meetings per quarter)</t>
  </si>
  <si>
    <t>Number of Lower Division Courses (Intro to IR, AP, CP, PT, Methods)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</si>
</sst>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sz val="20"/>
      <color theme="1"/>
      <name val="Book Antiqua"/>
      <family val="1"/>
    </font>
    <font>
      <b/>
      <sz val="16"/>
      <color theme="1"/>
      <name val="Book Antiqua"/>
      <family val="1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3" fillId="8" borderId="0" xfId="0" applyFont="1" applyFill="1" applyAlignment="1">
      <alignment horizontal="center" wrapText="1"/>
    </xf>
    <xf numFmtId="0" fontId="2" fillId="5" borderId="0" xfId="0" applyFont="1" applyFill="1"/>
    <xf numFmtId="0" fontId="2" fillId="8" borderId="0" xfId="0" applyFont="1" applyFill="1"/>
    <xf numFmtId="0" fontId="3" fillId="5" borderId="0" xfId="0" applyFont="1" applyFill="1"/>
    <xf numFmtId="0" fontId="3" fillId="8" borderId="0" xfId="0" applyFont="1" applyFill="1"/>
    <xf numFmtId="0" fontId="2" fillId="12" borderId="0" xfId="0" applyFont="1" applyFill="1"/>
    <xf numFmtId="0" fontId="3" fillId="12" borderId="0" xfId="0" applyFont="1" applyFill="1" applyAlignment="1">
      <alignment horizontal="center" wrapText="1"/>
    </xf>
    <xf numFmtId="0" fontId="3" fillId="12" borderId="0" xfId="0" applyFont="1" applyFill="1"/>
    <xf numFmtId="0" fontId="3" fillId="10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11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/>
    </xf>
    <xf numFmtId="0" fontId="4" fillId="8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4" fillId="12" borderId="0" xfId="0" applyFont="1" applyFill="1" applyAlignment="1">
      <alignment horizontal="center" vertical="center"/>
    </xf>
    <xf numFmtId="0" fontId="3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98BD44-D9AA-41BB-AB20-7F252E142C88}">
  <dimension ref="A1:CN8"/>
  <sheetViews>
    <sheetView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U4" sqref="AU4"/>
    </sheetView>
  </sheetViews>
  <sheetFormatPr defaultColWidth="8.6640625" defaultRowHeight="15.6" x14ac:dyDescent="0.3"/>
  <cols>
    <col min="1" max="1" width="17.88671875" style="1" customWidth="1"/>
    <col min="2" max="2" width="20.6640625" style="1" customWidth="1"/>
    <col min="3" max="3" width="4.6640625" style="1" customWidth="1"/>
    <col min="4" max="4" width="11.6640625" style="1" customWidth="1"/>
    <col min="5" max="5" width="21" style="1" customWidth="1"/>
    <col min="6" max="6" width="12.88671875" style="1" customWidth="1"/>
    <col min="7" max="7" width="14" style="1" customWidth="1"/>
    <col min="8" max="8" width="12.6640625" style="1" customWidth="1"/>
    <col min="9" max="9" width="15.33203125" style="1" customWidth="1"/>
    <col min="10" max="10" width="12.6640625" style="1" customWidth="1"/>
    <col min="11" max="11" width="14.44140625" style="1" customWidth="1"/>
    <col min="12" max="12" width="14.33203125" style="1" customWidth="1"/>
    <col min="13" max="19" width="17" style="1" customWidth="1"/>
    <col min="20" max="20" width="18" style="1" customWidth="1"/>
    <col min="21" max="21" width="16.6640625" style="1" customWidth="1"/>
    <col min="22" max="22" width="13.109375" style="1" customWidth="1"/>
    <col min="23" max="23" width="14.6640625" style="1" customWidth="1"/>
    <col min="24" max="25" width="14.33203125" style="1" customWidth="1"/>
    <col min="26" max="26" width="12.6640625" style="1" customWidth="1"/>
    <col min="27" max="28" width="12.44140625" style="1" customWidth="1"/>
    <col min="29" max="29" width="13.88671875" style="1" customWidth="1"/>
    <col min="30" max="34" width="13.6640625" style="1" customWidth="1"/>
    <col min="35" max="35" width="14.33203125" style="1" customWidth="1"/>
    <col min="36" max="36" width="14.5546875" style="1" customWidth="1"/>
    <col min="37" max="37" width="13.44140625" style="1" customWidth="1"/>
    <col min="38" max="38" width="14.6640625" style="1" customWidth="1"/>
    <col min="39" max="39" width="13.33203125" style="1" customWidth="1"/>
    <col min="40" max="45" width="14.6640625" style="1" customWidth="1"/>
    <col min="46" max="50" width="14.33203125" style="1" customWidth="1"/>
    <col min="51" max="51" width="8.6640625" style="1"/>
    <col min="52" max="52" width="11.6640625" style="1" customWidth="1"/>
    <col min="53" max="64" width="15.33203125" style="33" customWidth="1"/>
    <col min="65" max="65" width="10.6640625" style="33" bestFit="1" customWidth="1"/>
    <col min="66" max="66" width="11.33203125" style="33" customWidth="1"/>
    <col min="67" max="70" width="12.6640625" style="33" customWidth="1"/>
    <col min="71" max="71" width="17" style="33" customWidth="1"/>
    <col min="72" max="72" width="12.6640625" style="33" customWidth="1"/>
    <col min="73" max="75" width="14.33203125" style="33" customWidth="1"/>
    <col min="76" max="76" width="15.6640625" style="33" customWidth="1"/>
    <col min="77" max="77" width="15.33203125" style="33" customWidth="1"/>
    <col min="78" max="78" width="12.6640625" style="33" customWidth="1"/>
    <col min="79" max="79" width="14.6640625" style="33" customWidth="1"/>
    <col min="80" max="80" width="17" style="33" customWidth="1"/>
    <col min="81" max="87" width="12.6640625" style="33" customWidth="1"/>
    <col min="88" max="88" width="14.44140625" style="33" customWidth="1"/>
    <col min="89" max="89" width="16" style="33" customWidth="1"/>
    <col min="90" max="90" width="12.6640625" style="33" customWidth="1"/>
    <col min="91" max="91" width="11" style="33" customWidth="1"/>
    <col min="92" max="92" width="8.6640625" style="33"/>
    <col min="93" max="16384" width="8.6640625" style="1"/>
  </cols>
  <sheetData>
    <row r="1" spans="1:92" ht="34.950000000000003" customHeight="1" x14ac:dyDescent="0.4">
      <c r="E1" s="2" t="s">
        <v>26</v>
      </c>
      <c r="F1" s="46" t="s">
        <v>62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</row>
    <row r="2" spans="1:92" ht="34.950000000000003" customHeight="1" x14ac:dyDescent="0.3">
      <c r="E2" s="2" t="s">
        <v>25</v>
      </c>
      <c r="F2" s="49" t="s">
        <v>60</v>
      </c>
      <c r="G2" s="50"/>
      <c r="H2" s="50"/>
      <c r="I2" s="50"/>
      <c r="J2" s="50"/>
      <c r="K2" s="50"/>
      <c r="L2" s="50"/>
      <c r="M2" s="50"/>
      <c r="N2" s="50"/>
      <c r="O2" s="50"/>
      <c r="P2" s="50"/>
      <c r="Q2" s="51"/>
      <c r="R2" s="18"/>
      <c r="S2" s="18"/>
      <c r="T2" s="52" t="s">
        <v>61</v>
      </c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1"/>
      <c r="AH2" s="19"/>
      <c r="AI2" s="53" t="s">
        <v>71</v>
      </c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1"/>
      <c r="AX2" s="20"/>
      <c r="AY2" s="7"/>
      <c r="AZ2" s="7"/>
      <c r="BA2" s="44"/>
      <c r="BB2" s="45"/>
      <c r="BC2" s="45"/>
      <c r="BD2" s="45"/>
      <c r="BE2" s="45"/>
      <c r="BF2" s="45"/>
      <c r="BG2" s="45"/>
      <c r="BH2" s="45"/>
      <c r="BI2" s="44"/>
      <c r="BJ2" s="44"/>
      <c r="BK2" s="44"/>
      <c r="BL2" s="44"/>
      <c r="BO2" s="44"/>
      <c r="BP2" s="44"/>
      <c r="BQ2" s="45"/>
      <c r="BR2" s="45"/>
      <c r="BS2" s="34"/>
      <c r="BT2" s="44"/>
      <c r="BU2" s="45"/>
      <c r="BV2" s="45"/>
      <c r="BW2" s="45"/>
      <c r="BX2" s="45"/>
      <c r="BY2" s="45"/>
      <c r="BZ2" s="45"/>
      <c r="CA2" s="34"/>
      <c r="CB2" s="34"/>
      <c r="CC2" s="35"/>
      <c r="CD2" s="44"/>
      <c r="CE2" s="44"/>
      <c r="CF2" s="45"/>
      <c r="CG2" s="45"/>
      <c r="CH2" s="45"/>
      <c r="CI2" s="34"/>
      <c r="CJ2" s="34"/>
      <c r="CK2" s="34"/>
    </row>
    <row r="3" spans="1:92" ht="34.950000000000003" customHeight="1" x14ac:dyDescent="0.3">
      <c r="E3" s="2" t="s">
        <v>27</v>
      </c>
      <c r="F3" s="30">
        <v>1</v>
      </c>
      <c r="G3" s="18">
        <v>0.33</v>
      </c>
      <c r="H3" s="18">
        <v>1</v>
      </c>
      <c r="I3" s="18">
        <v>0.33</v>
      </c>
      <c r="J3" s="18">
        <v>1</v>
      </c>
      <c r="K3" s="18">
        <v>0.33</v>
      </c>
      <c r="L3" s="18">
        <v>1</v>
      </c>
      <c r="M3" s="18">
        <v>1</v>
      </c>
      <c r="N3" s="18">
        <v>1</v>
      </c>
      <c r="O3" s="18">
        <v>1</v>
      </c>
      <c r="P3" s="18">
        <v>0.33</v>
      </c>
      <c r="Q3" s="18">
        <v>0.33</v>
      </c>
      <c r="R3" s="18">
        <v>0.33</v>
      </c>
      <c r="S3" s="18"/>
      <c r="T3" s="31">
        <v>2</v>
      </c>
      <c r="U3" s="19">
        <v>0.66</v>
      </c>
      <c r="V3" s="19">
        <v>2</v>
      </c>
      <c r="W3" s="19">
        <v>0.66</v>
      </c>
      <c r="X3" s="19">
        <v>2</v>
      </c>
      <c r="Y3" s="19">
        <v>0.66</v>
      </c>
      <c r="Z3" s="19">
        <v>2</v>
      </c>
      <c r="AA3" s="19">
        <v>2</v>
      </c>
      <c r="AB3" s="19">
        <v>2</v>
      </c>
      <c r="AC3" s="19">
        <v>2</v>
      </c>
      <c r="AD3" s="19">
        <v>2</v>
      </c>
      <c r="AE3" s="19">
        <v>0.66</v>
      </c>
      <c r="AF3" s="19">
        <v>0.66</v>
      </c>
      <c r="AG3" s="19">
        <v>0.66</v>
      </c>
      <c r="AH3" s="19"/>
      <c r="AI3" s="32">
        <v>3</v>
      </c>
      <c r="AJ3" s="20">
        <v>1</v>
      </c>
      <c r="AK3" s="20">
        <v>3</v>
      </c>
      <c r="AL3" s="20">
        <v>1</v>
      </c>
      <c r="AM3" s="20">
        <v>3</v>
      </c>
      <c r="AN3" s="20">
        <v>1</v>
      </c>
      <c r="AO3" s="20">
        <v>3</v>
      </c>
      <c r="AP3" s="20">
        <v>3</v>
      </c>
      <c r="AQ3" s="20">
        <v>3</v>
      </c>
      <c r="AR3" s="20">
        <v>3</v>
      </c>
      <c r="AS3" s="20">
        <v>3</v>
      </c>
      <c r="AT3" s="20">
        <v>3</v>
      </c>
      <c r="AU3" s="20">
        <v>1</v>
      </c>
      <c r="AV3" s="20"/>
      <c r="AW3" s="20">
        <v>1</v>
      </c>
      <c r="AX3" s="20"/>
      <c r="AY3" s="7"/>
      <c r="AZ3" s="7"/>
      <c r="BA3" s="35"/>
      <c r="BB3" s="34"/>
      <c r="BC3" s="34"/>
      <c r="BD3" s="34"/>
      <c r="BE3" s="34"/>
      <c r="BF3" s="34"/>
      <c r="BG3" s="34"/>
      <c r="BH3" s="34"/>
      <c r="BI3" s="35"/>
      <c r="BJ3" s="35"/>
      <c r="BK3" s="35"/>
      <c r="BL3" s="35"/>
      <c r="BO3" s="35"/>
      <c r="BP3" s="35"/>
      <c r="BQ3" s="34"/>
      <c r="BR3" s="34"/>
      <c r="BS3" s="34"/>
      <c r="BT3" s="35"/>
      <c r="BU3" s="34"/>
      <c r="BV3" s="34"/>
      <c r="BW3" s="34"/>
      <c r="BX3" s="34"/>
      <c r="BY3" s="34"/>
      <c r="BZ3" s="34"/>
      <c r="CA3" s="34"/>
      <c r="CB3" s="34"/>
      <c r="CC3" s="35"/>
      <c r="CD3" s="35"/>
      <c r="CE3" s="35"/>
      <c r="CF3" s="34"/>
      <c r="CG3" s="34"/>
      <c r="CH3" s="34"/>
      <c r="CI3" s="34"/>
      <c r="CJ3" s="34"/>
      <c r="CK3" s="34"/>
    </row>
    <row r="4" spans="1:92" s="4" customFormat="1" ht="223.95" customHeight="1" x14ac:dyDescent="0.3">
      <c r="A4" s="3" t="s">
        <v>2</v>
      </c>
      <c r="B4" s="4" t="s">
        <v>10</v>
      </c>
      <c r="C4" s="4" t="s">
        <v>17</v>
      </c>
      <c r="D4" s="4" t="s">
        <v>81</v>
      </c>
      <c r="E4" s="4" t="s">
        <v>83</v>
      </c>
      <c r="F4" s="4" t="s">
        <v>29</v>
      </c>
      <c r="G4" s="4" t="s">
        <v>30</v>
      </c>
      <c r="H4" s="4" t="s">
        <v>31</v>
      </c>
      <c r="I4" s="4" t="s">
        <v>35</v>
      </c>
      <c r="J4" s="4" t="s">
        <v>32</v>
      </c>
      <c r="K4" s="4" t="s">
        <v>33</v>
      </c>
      <c r="L4" s="4" t="s">
        <v>34</v>
      </c>
      <c r="M4" s="4" t="s">
        <v>57</v>
      </c>
      <c r="N4" s="30" t="s">
        <v>63</v>
      </c>
      <c r="O4" s="36" t="s">
        <v>58</v>
      </c>
      <c r="P4" s="4" t="s">
        <v>59</v>
      </c>
      <c r="Q4" s="30" t="s">
        <v>65</v>
      </c>
      <c r="R4" s="4" t="s">
        <v>24</v>
      </c>
      <c r="S4" s="30" t="s">
        <v>64</v>
      </c>
      <c r="T4" s="4" t="s">
        <v>36</v>
      </c>
      <c r="U4" s="4" t="s">
        <v>37</v>
      </c>
      <c r="V4" s="4" t="s">
        <v>38</v>
      </c>
      <c r="W4" s="4" t="s">
        <v>39</v>
      </c>
      <c r="X4" s="4" t="s">
        <v>40</v>
      </c>
      <c r="Y4" s="4" t="s">
        <v>41</v>
      </c>
      <c r="Z4" s="4" t="s">
        <v>42</v>
      </c>
      <c r="AA4" s="4" t="s">
        <v>43</v>
      </c>
      <c r="AB4" s="4" t="s">
        <v>52</v>
      </c>
      <c r="AC4" s="31" t="s">
        <v>66</v>
      </c>
      <c r="AD4" s="36" t="s">
        <v>67</v>
      </c>
      <c r="AE4" s="4" t="s">
        <v>69</v>
      </c>
      <c r="AF4" s="31" t="s">
        <v>68</v>
      </c>
      <c r="AG4" s="4" t="s">
        <v>24</v>
      </c>
      <c r="AH4" s="31" t="s">
        <v>70</v>
      </c>
      <c r="AI4" s="4" t="s">
        <v>44</v>
      </c>
      <c r="AJ4" s="4" t="s">
        <v>45</v>
      </c>
      <c r="AK4" s="4" t="s">
        <v>46</v>
      </c>
      <c r="AL4" s="4" t="s">
        <v>47</v>
      </c>
      <c r="AM4" s="4" t="s">
        <v>48</v>
      </c>
      <c r="AN4" s="4" t="s">
        <v>49</v>
      </c>
      <c r="AO4" s="4" t="s">
        <v>56</v>
      </c>
      <c r="AP4" s="4" t="s">
        <v>50</v>
      </c>
      <c r="AQ4" s="4" t="s">
        <v>51</v>
      </c>
      <c r="AR4" s="4" t="s">
        <v>55</v>
      </c>
      <c r="AS4" s="32" t="s">
        <v>72</v>
      </c>
      <c r="AT4" s="36" t="s">
        <v>74</v>
      </c>
      <c r="AU4" s="4" t="s">
        <v>23</v>
      </c>
      <c r="AV4" s="32" t="s">
        <v>73</v>
      </c>
      <c r="AW4" s="4" t="s">
        <v>24</v>
      </c>
      <c r="AX4" s="32" t="s">
        <v>75</v>
      </c>
      <c r="AY4" s="5" t="s">
        <v>4</v>
      </c>
      <c r="AZ4" s="5" t="s">
        <v>9</v>
      </c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</row>
    <row r="5" spans="1:92" ht="25.2" customHeight="1" x14ac:dyDescent="0.3">
      <c r="A5" s="1" t="s">
        <v>76</v>
      </c>
      <c r="B5" s="1" t="s">
        <v>12</v>
      </c>
      <c r="C5" s="1" t="s">
        <v>18</v>
      </c>
      <c r="D5" s="1" t="s">
        <v>82</v>
      </c>
      <c r="E5" s="1" t="s">
        <v>21</v>
      </c>
      <c r="F5" s="1">
        <v>0</v>
      </c>
      <c r="G5" s="1">
        <v>0</v>
      </c>
      <c r="H5" s="1">
        <v>1</v>
      </c>
      <c r="I5" s="1">
        <v>1</v>
      </c>
      <c r="J5" s="1">
        <v>0</v>
      </c>
      <c r="K5" s="1">
        <v>0</v>
      </c>
      <c r="L5" s="1">
        <v>0</v>
      </c>
      <c r="M5" s="1">
        <v>0</v>
      </c>
      <c r="N5" s="38">
        <f>F5+H5+J5+L5+M5</f>
        <v>1</v>
      </c>
      <c r="O5" s="33">
        <v>0</v>
      </c>
      <c r="P5" s="1">
        <v>0</v>
      </c>
      <c r="Q5" s="38">
        <f>G5+I5+K5+P5</f>
        <v>1</v>
      </c>
      <c r="R5" s="1">
        <v>0</v>
      </c>
      <c r="S5" s="38">
        <f>N5*1+O5*1+Q5*0.33+R5*0.33</f>
        <v>1.33</v>
      </c>
      <c r="T5" s="1">
        <v>1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40">
        <f>T5+V5+X5+Z5+AA5+AB5</f>
        <v>1</v>
      </c>
      <c r="AD5" s="33">
        <v>0</v>
      </c>
      <c r="AE5" s="1">
        <v>0</v>
      </c>
      <c r="AF5" s="40">
        <f>U5+W5+Y5+AE5</f>
        <v>0</v>
      </c>
      <c r="AG5" s="1">
        <v>0</v>
      </c>
      <c r="AH5" s="40">
        <f>AC5*2+AD5*2+AF5*0.66+AG5*0.66</f>
        <v>2</v>
      </c>
      <c r="AI5" s="1">
        <v>1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42">
        <f>AI5+AK5+AM5+AO5+AP5+AQ5+AR5</f>
        <v>1</v>
      </c>
      <c r="AT5" s="33">
        <v>0</v>
      </c>
      <c r="AU5" s="1">
        <v>0</v>
      </c>
      <c r="AV5" s="42">
        <f>AJ5+AL5+AN5</f>
        <v>0</v>
      </c>
      <c r="AW5" s="1">
        <v>0</v>
      </c>
      <c r="AX5" s="42">
        <f>AS5*3+AT5*3+AV5*1+AW5*1</f>
        <v>3</v>
      </c>
      <c r="AY5" s="7">
        <f>S5+AH5+AX5</f>
        <v>6.33</v>
      </c>
      <c r="AZ5" s="7">
        <v>3</v>
      </c>
    </row>
    <row r="6" spans="1:92" ht="25.2" customHeight="1" x14ac:dyDescent="0.3">
      <c r="A6" s="1" t="s">
        <v>77</v>
      </c>
      <c r="B6" s="1" t="s">
        <v>11</v>
      </c>
      <c r="C6" s="1" t="s">
        <v>19</v>
      </c>
      <c r="D6" s="1" t="s">
        <v>20</v>
      </c>
      <c r="E6" s="1" t="s">
        <v>22</v>
      </c>
      <c r="F6" s="1">
        <v>1</v>
      </c>
      <c r="G6" s="1">
        <v>0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38">
        <f>F6+H6+J6+L6+M6</f>
        <v>2</v>
      </c>
      <c r="O6" s="33">
        <v>0</v>
      </c>
      <c r="P6" s="1">
        <v>0</v>
      </c>
      <c r="Q6" s="38">
        <f>G6+I6+K6+P6</f>
        <v>0</v>
      </c>
      <c r="R6" s="1">
        <v>0</v>
      </c>
      <c r="S6" s="38">
        <f>N6*1+O6*1+Q6*0.33+R6*0.33</f>
        <v>2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40">
        <f>T6+V6+X6+Z6+AA6+AB6</f>
        <v>0</v>
      </c>
      <c r="AD6" s="33">
        <v>1</v>
      </c>
      <c r="AE6" s="1">
        <v>0</v>
      </c>
      <c r="AF6" s="40">
        <f>U6+W6+Y6+AE6</f>
        <v>0</v>
      </c>
      <c r="AG6" s="1">
        <v>0</v>
      </c>
      <c r="AH6" s="40">
        <f>AC6*2+AD6*2+AF6*0.66+AG6*0.66</f>
        <v>2</v>
      </c>
      <c r="AI6" s="1">
        <v>0</v>
      </c>
      <c r="AJ6" s="1">
        <v>0</v>
      </c>
      <c r="AK6" s="1">
        <v>0</v>
      </c>
      <c r="AL6" s="1">
        <v>0</v>
      </c>
      <c r="AM6" s="1">
        <v>1</v>
      </c>
      <c r="AN6" s="1">
        <v>1</v>
      </c>
      <c r="AO6" s="1">
        <v>0</v>
      </c>
      <c r="AP6" s="1">
        <v>0</v>
      </c>
      <c r="AQ6" s="1">
        <v>0</v>
      </c>
      <c r="AR6" s="1">
        <v>0</v>
      </c>
      <c r="AS6" s="42">
        <f>AI6+AK6+AM6+AO6+AP6+AQ6+AR6</f>
        <v>1</v>
      </c>
      <c r="AT6" s="33">
        <v>0</v>
      </c>
      <c r="AU6" s="1">
        <v>0</v>
      </c>
      <c r="AV6" s="42">
        <f>AJ6+AL6+AN6</f>
        <v>1</v>
      </c>
      <c r="AW6" s="1">
        <v>0</v>
      </c>
      <c r="AX6" s="42">
        <f>AS6*3+AT6*3+AV6*1+AW6*1</f>
        <v>4</v>
      </c>
      <c r="AY6" s="7">
        <f>S6+AH6+AX6</f>
        <v>8</v>
      </c>
      <c r="AZ6" s="7">
        <v>9</v>
      </c>
    </row>
    <row r="7" spans="1:92" ht="25.2" customHeight="1" x14ac:dyDescent="0.3">
      <c r="A7" s="1" t="s">
        <v>78</v>
      </c>
      <c r="B7" s="1" t="s">
        <v>79</v>
      </c>
      <c r="C7" s="1" t="s">
        <v>80</v>
      </c>
      <c r="D7" s="1" t="s">
        <v>20</v>
      </c>
      <c r="E7" s="1" t="s">
        <v>21</v>
      </c>
      <c r="F7" s="1">
        <v>0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38">
        <f>F7+H7+J7+L7+M7</f>
        <v>2</v>
      </c>
      <c r="O7" s="33">
        <v>0</v>
      </c>
      <c r="P7" s="1">
        <v>0</v>
      </c>
      <c r="Q7" s="38">
        <f>G7+I7+K7+P7</f>
        <v>0</v>
      </c>
      <c r="R7" s="1">
        <v>0</v>
      </c>
      <c r="S7" s="38">
        <f>N7*1+O7*1+Q7*0.33+R7*0.33</f>
        <v>2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1</v>
      </c>
      <c r="AB7" s="1">
        <v>0</v>
      </c>
      <c r="AC7" s="40">
        <f>T7+V7+X7+Z7+AA7+AB7</f>
        <v>1</v>
      </c>
      <c r="AD7" s="33">
        <v>0</v>
      </c>
      <c r="AE7" s="1">
        <v>0</v>
      </c>
      <c r="AF7" s="40">
        <f>U7+W7+Y7+AE7</f>
        <v>0</v>
      </c>
      <c r="AG7" s="1">
        <v>1</v>
      </c>
      <c r="AH7" s="40">
        <f>AC7*2+AD7*2+AF7*0.66+AG7*0.66</f>
        <v>2.66</v>
      </c>
      <c r="AI7" s="1">
        <v>1</v>
      </c>
      <c r="AJ7" s="1">
        <v>1</v>
      </c>
      <c r="AK7" s="1">
        <v>0</v>
      </c>
      <c r="AL7" s="1">
        <v>0</v>
      </c>
      <c r="AM7" s="1">
        <v>1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42">
        <f>AI7+AK7+AM7+AO7+AP7+AQ7+AR7</f>
        <v>2</v>
      </c>
      <c r="AT7" s="33">
        <v>1</v>
      </c>
      <c r="AU7" s="1">
        <v>0</v>
      </c>
      <c r="AV7" s="42">
        <f>AJ7+AL7+AN7</f>
        <v>1</v>
      </c>
      <c r="AW7" s="1">
        <v>0</v>
      </c>
      <c r="AX7" s="42">
        <f>AS7*3+AT7*3+AV7*1+AW7*1</f>
        <v>10</v>
      </c>
      <c r="AY7" s="7">
        <f>S7+AH7+AX7</f>
        <v>14.66</v>
      </c>
      <c r="AZ7" s="7">
        <v>6</v>
      </c>
    </row>
    <row r="8" spans="1:92" s="2" customFormat="1" ht="25.2" customHeight="1" x14ac:dyDescent="0.3">
      <c r="A8" s="2" t="s">
        <v>3</v>
      </c>
      <c r="F8" s="2">
        <f t="shared" ref="F8:AA8" si="0">SUM(F5:F7)</f>
        <v>1</v>
      </c>
      <c r="G8" s="2">
        <f t="shared" si="0"/>
        <v>0</v>
      </c>
      <c r="H8" s="2">
        <f t="shared" si="0"/>
        <v>3</v>
      </c>
      <c r="I8" s="2">
        <f t="shared" si="0"/>
        <v>1</v>
      </c>
      <c r="J8" s="2">
        <f t="shared" si="0"/>
        <v>0</v>
      </c>
      <c r="K8" s="2">
        <f t="shared" si="0"/>
        <v>0</v>
      </c>
      <c r="L8" s="2">
        <f t="shared" si="0"/>
        <v>1</v>
      </c>
      <c r="M8" s="2">
        <f t="shared" si="0"/>
        <v>0</v>
      </c>
      <c r="N8" s="39">
        <f>SUM(N5:N7)</f>
        <v>5</v>
      </c>
      <c r="O8" s="37">
        <f t="shared" si="0"/>
        <v>0</v>
      </c>
      <c r="P8" s="2">
        <f t="shared" si="0"/>
        <v>0</v>
      </c>
      <c r="Q8" s="39">
        <f>SUM(Q5:Q7)</f>
        <v>1</v>
      </c>
      <c r="R8" s="2">
        <f>SUM(R5:R7)</f>
        <v>0</v>
      </c>
      <c r="S8" s="39">
        <f>SUM(S5:S7)</f>
        <v>5.33</v>
      </c>
      <c r="T8" s="2">
        <f t="shared" si="0"/>
        <v>1</v>
      </c>
      <c r="U8" s="2">
        <f t="shared" si="0"/>
        <v>0</v>
      </c>
      <c r="V8" s="2">
        <f t="shared" si="0"/>
        <v>0</v>
      </c>
      <c r="W8" s="2">
        <f t="shared" si="0"/>
        <v>0</v>
      </c>
      <c r="X8" s="2">
        <f t="shared" si="0"/>
        <v>0</v>
      </c>
      <c r="Y8" s="2">
        <f t="shared" si="0"/>
        <v>0</v>
      </c>
      <c r="Z8" s="2">
        <f t="shared" si="0"/>
        <v>0</v>
      </c>
      <c r="AA8" s="2">
        <f t="shared" si="0"/>
        <v>1</v>
      </c>
      <c r="AB8" s="2">
        <v>0</v>
      </c>
      <c r="AC8" s="41">
        <f>SUM(AC5:AC7)</f>
        <v>2</v>
      </c>
      <c r="AD8" s="37">
        <f t="shared" ref="AD8:AU8" si="1">SUM(AD5:AD7)</f>
        <v>1</v>
      </c>
      <c r="AE8" s="2">
        <f t="shared" si="1"/>
        <v>0</v>
      </c>
      <c r="AF8" s="41">
        <f>SUM(AF5:AF7)</f>
        <v>0</v>
      </c>
      <c r="AG8" s="2">
        <f t="shared" si="1"/>
        <v>1</v>
      </c>
      <c r="AH8" s="41">
        <f>SUM(AH5:AH7)</f>
        <v>6.66</v>
      </c>
      <c r="AI8" s="2">
        <f t="shared" si="1"/>
        <v>2</v>
      </c>
      <c r="AJ8" s="2">
        <f t="shared" si="1"/>
        <v>1</v>
      </c>
      <c r="AK8" s="2">
        <f t="shared" si="1"/>
        <v>0</v>
      </c>
      <c r="AL8" s="2">
        <f t="shared" si="1"/>
        <v>0</v>
      </c>
      <c r="AM8" s="2">
        <f t="shared" si="1"/>
        <v>2</v>
      </c>
      <c r="AN8" s="2">
        <f t="shared" si="1"/>
        <v>1</v>
      </c>
      <c r="AO8" s="2">
        <f t="shared" si="1"/>
        <v>0</v>
      </c>
      <c r="AP8" s="2">
        <f>SUM(AP5:AP7)</f>
        <v>0</v>
      </c>
      <c r="AQ8" s="2">
        <v>0</v>
      </c>
      <c r="AR8" s="2">
        <v>0</v>
      </c>
      <c r="AS8" s="43">
        <f>SUM(AS5:AS7)</f>
        <v>4</v>
      </c>
      <c r="AT8" s="37">
        <f t="shared" si="1"/>
        <v>1</v>
      </c>
      <c r="AU8" s="2">
        <f t="shared" si="1"/>
        <v>0</v>
      </c>
      <c r="AV8" s="43">
        <f>SUM(AV5:AV7)</f>
        <v>2</v>
      </c>
      <c r="AW8" s="2">
        <f>SUM(AW5:AW7)</f>
        <v>0</v>
      </c>
      <c r="AX8" s="43">
        <f>SUM(AX5:AX7)</f>
        <v>17</v>
      </c>
      <c r="AY8" s="9">
        <f>SUM(AY5:AY7)</f>
        <v>28.990000000000002</v>
      </c>
      <c r="AZ8" s="9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3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3"/>
      <c r="CM8" s="37"/>
      <c r="CN8" s="37"/>
    </row>
  </sheetData>
  <mergeCells count="12">
    <mergeCell ref="BT2:BZ2"/>
    <mergeCell ref="CD2:CH2"/>
    <mergeCell ref="F1:AZ1"/>
    <mergeCell ref="BA1:BN1"/>
    <mergeCell ref="BO1:CM1"/>
    <mergeCell ref="F2:Q2"/>
    <mergeCell ref="T2:AG2"/>
    <mergeCell ref="AI2:AW2"/>
    <mergeCell ref="BA2:BH2"/>
    <mergeCell ref="BI2:BJ2"/>
    <mergeCell ref="BK2:BL2"/>
    <mergeCell ref="BO2:BR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1502E-1196-43DD-AE00-A5E21FB9DE56}">
  <dimension ref="A1:Q8"/>
  <sheetViews>
    <sheetView zoomScale="75" zoomScaleNormal="7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O4" sqref="O4"/>
    </sheetView>
  </sheetViews>
  <sheetFormatPr defaultColWidth="8.6640625" defaultRowHeight="15.6" x14ac:dyDescent="0.3"/>
  <cols>
    <col min="1" max="1" width="17.88671875" style="1" customWidth="1"/>
    <col min="2" max="2" width="20.6640625" style="1" customWidth="1"/>
    <col min="3" max="3" width="4.6640625" style="1" customWidth="1"/>
    <col min="4" max="4" width="11.6640625" style="1" customWidth="1"/>
    <col min="5" max="5" width="21" style="1" customWidth="1"/>
    <col min="6" max="11" width="15.33203125" style="1" customWidth="1"/>
    <col min="12" max="12" width="18.109375" style="1" customWidth="1"/>
    <col min="13" max="15" width="15.33203125" style="1" customWidth="1"/>
    <col min="16" max="16" width="10.6640625" style="1" bestFit="1" customWidth="1"/>
    <col min="17" max="17" width="11.33203125" style="1" customWidth="1"/>
    <col min="18" max="16384" width="8.6640625" style="1"/>
  </cols>
  <sheetData>
    <row r="1" spans="1:17" ht="34.950000000000003" customHeight="1" x14ac:dyDescent="0.3">
      <c r="E1" s="2" t="s">
        <v>26</v>
      </c>
      <c r="F1" s="55" t="s">
        <v>0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 ht="34.950000000000003" customHeight="1" x14ac:dyDescent="0.3">
      <c r="E2" s="2" t="s">
        <v>25</v>
      </c>
      <c r="F2" s="56" t="s">
        <v>6</v>
      </c>
      <c r="G2" s="57"/>
      <c r="H2" s="57"/>
      <c r="I2" s="57"/>
      <c r="J2" s="26" t="s">
        <v>7</v>
      </c>
      <c r="K2" s="54" t="s">
        <v>100</v>
      </c>
      <c r="L2" s="54"/>
      <c r="M2" s="54"/>
      <c r="N2" s="54"/>
      <c r="O2" s="54"/>
      <c r="P2" s="8"/>
      <c r="Q2" s="8"/>
    </row>
    <row r="3" spans="1:17" ht="34.950000000000003" customHeight="1" x14ac:dyDescent="0.3">
      <c r="E3" s="2" t="s">
        <v>27</v>
      </c>
      <c r="F3" s="17">
        <v>1</v>
      </c>
      <c r="G3" s="23">
        <v>1</v>
      </c>
      <c r="H3" s="23">
        <v>0.2</v>
      </c>
      <c r="I3" s="23">
        <v>0.1</v>
      </c>
      <c r="J3" s="15">
        <v>1</v>
      </c>
      <c r="K3" s="27">
        <v>0.5</v>
      </c>
      <c r="L3" s="27">
        <v>1</v>
      </c>
      <c r="M3" s="27">
        <v>0.25</v>
      </c>
      <c r="N3" s="27">
        <v>1</v>
      </c>
      <c r="O3" s="16">
        <v>1</v>
      </c>
      <c r="P3" s="8"/>
      <c r="Q3" s="8"/>
    </row>
    <row r="4" spans="1:17" s="4" customFormat="1" ht="223.95" customHeight="1" x14ac:dyDescent="0.3">
      <c r="A4" s="3" t="s">
        <v>2</v>
      </c>
      <c r="B4" s="4" t="s">
        <v>10</v>
      </c>
      <c r="C4" s="4" t="s">
        <v>17</v>
      </c>
      <c r="D4" s="4" t="s">
        <v>81</v>
      </c>
      <c r="E4" s="4" t="s">
        <v>83</v>
      </c>
      <c r="F4" s="4" t="s">
        <v>114</v>
      </c>
      <c r="G4" s="4" t="s">
        <v>28</v>
      </c>
      <c r="H4" s="4" t="s">
        <v>84</v>
      </c>
      <c r="I4" s="4" t="s">
        <v>87</v>
      </c>
      <c r="J4" s="4" t="s">
        <v>101</v>
      </c>
      <c r="K4" s="4" t="s">
        <v>88</v>
      </c>
      <c r="L4" s="4" t="s">
        <v>89</v>
      </c>
      <c r="M4" s="4" t="s">
        <v>85</v>
      </c>
      <c r="N4" s="4" t="s">
        <v>86</v>
      </c>
      <c r="O4" s="4" t="s">
        <v>102</v>
      </c>
      <c r="P4" s="6" t="s">
        <v>5</v>
      </c>
      <c r="Q4" s="6" t="s">
        <v>8</v>
      </c>
    </row>
    <row r="5" spans="1:17" ht="25.2" customHeight="1" x14ac:dyDescent="0.3">
      <c r="A5" s="1" t="s">
        <v>76</v>
      </c>
      <c r="B5" s="1" t="s">
        <v>12</v>
      </c>
      <c r="C5" s="1" t="s">
        <v>18</v>
      </c>
      <c r="D5" s="1" t="s">
        <v>82</v>
      </c>
      <c r="E5" s="1" t="s">
        <v>21</v>
      </c>
      <c r="F5" s="1">
        <v>1</v>
      </c>
      <c r="G5" s="1">
        <v>2</v>
      </c>
      <c r="H5" s="1">
        <v>1</v>
      </c>
      <c r="I5" s="1">
        <v>1</v>
      </c>
      <c r="J5" s="1">
        <v>1</v>
      </c>
      <c r="K5" s="1">
        <v>1</v>
      </c>
      <c r="L5" s="1">
        <v>1</v>
      </c>
      <c r="M5" s="1">
        <v>0</v>
      </c>
      <c r="N5" s="1">
        <v>0</v>
      </c>
      <c r="O5" s="1">
        <v>0</v>
      </c>
      <c r="P5" s="8">
        <f>F5*1+G5*1+H5*0.2+I5*0.1+J5*1+K5*0.5+L5*1+M5*0.25+N5*1+O5*1</f>
        <v>5.8000000000000007</v>
      </c>
      <c r="Q5" s="8">
        <v>4</v>
      </c>
    </row>
    <row r="6" spans="1:17" ht="25.2" customHeight="1" x14ac:dyDescent="0.3">
      <c r="A6" s="1" t="s">
        <v>77</v>
      </c>
      <c r="B6" s="1" t="s">
        <v>11</v>
      </c>
      <c r="C6" s="1" t="s">
        <v>19</v>
      </c>
      <c r="D6" s="1" t="s">
        <v>20</v>
      </c>
      <c r="E6" s="1" t="s">
        <v>22</v>
      </c>
      <c r="F6" s="1">
        <v>0</v>
      </c>
      <c r="G6" s="1">
        <v>3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8">
        <f>F6*1+G6*1+H6*0.2+I6*0.1+J6*1+K6*0.5+L6*1+M6*0.25+N6*1+O6*1</f>
        <v>4</v>
      </c>
      <c r="Q6" s="8">
        <v>4</v>
      </c>
    </row>
    <row r="7" spans="1:17" ht="25.2" customHeight="1" x14ac:dyDescent="0.3">
      <c r="A7" s="1" t="s">
        <v>78</v>
      </c>
      <c r="B7" s="1" t="s">
        <v>79</v>
      </c>
      <c r="C7" s="1" t="s">
        <v>80</v>
      </c>
      <c r="D7" s="1" t="s">
        <v>20</v>
      </c>
      <c r="E7" s="1" t="s">
        <v>21</v>
      </c>
      <c r="F7" s="1">
        <v>1</v>
      </c>
      <c r="G7" s="1">
        <v>2</v>
      </c>
      <c r="H7" s="1">
        <v>0</v>
      </c>
      <c r="I7" s="1">
        <v>2</v>
      </c>
      <c r="J7" s="1">
        <v>1</v>
      </c>
      <c r="K7" s="1">
        <v>0</v>
      </c>
      <c r="L7" s="1">
        <v>1</v>
      </c>
      <c r="M7" s="1">
        <v>0</v>
      </c>
      <c r="N7" s="1">
        <v>0</v>
      </c>
      <c r="O7" s="1">
        <v>0</v>
      </c>
      <c r="P7" s="8">
        <f>F7*1+G7*1+H7*0.2+I7*0.1+J7*1+K7*0.5+L7*1+M7*0.25+N7*1+O7*1</f>
        <v>5.2</v>
      </c>
      <c r="Q7" s="8">
        <v>4</v>
      </c>
    </row>
    <row r="8" spans="1:17" s="2" customFormat="1" ht="25.2" customHeight="1" x14ac:dyDescent="0.3">
      <c r="A8" s="2" t="s">
        <v>3</v>
      </c>
      <c r="F8" s="2">
        <f>SUM(F5:F7)</f>
        <v>2</v>
      </c>
      <c r="G8" s="2">
        <f>SUM(G5:G7)</f>
        <v>7</v>
      </c>
      <c r="H8" s="2">
        <f>SUM(H5:H7)</f>
        <v>1</v>
      </c>
      <c r="I8" s="2">
        <f>SUM(I5:I7)</f>
        <v>3</v>
      </c>
      <c r="J8" s="2">
        <f>SUM(J5:J7)</f>
        <v>3</v>
      </c>
      <c r="K8" s="2">
        <f t="shared" ref="K8" si="0">SUM(K5:K7)</f>
        <v>1</v>
      </c>
      <c r="L8" s="2">
        <f t="shared" ref="L8" si="1">SUM(L5:L7)</f>
        <v>2</v>
      </c>
      <c r="M8" s="2">
        <f t="shared" ref="M8" si="2">SUM(M5:M7)</f>
        <v>0</v>
      </c>
      <c r="N8" s="2">
        <f t="shared" ref="N8" si="3">SUM(N5:N7)</f>
        <v>0</v>
      </c>
      <c r="O8" s="2">
        <f t="shared" ref="O8" si="4">SUM(O5:O7)</f>
        <v>0</v>
      </c>
      <c r="P8" s="10">
        <f t="shared" ref="P8" si="5">SUM(P5:P7)</f>
        <v>15</v>
      </c>
      <c r="Q8" s="10"/>
    </row>
  </sheetData>
  <mergeCells count="3">
    <mergeCell ref="K2:O2"/>
    <mergeCell ref="F1:Q1"/>
    <mergeCell ref="F2:I2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8D65A1-4AD3-42EB-9082-24673373578A}">
  <dimension ref="A1:AE8"/>
  <sheetViews>
    <sheetView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6640625" defaultRowHeight="15.6" x14ac:dyDescent="0.3"/>
  <cols>
    <col min="1" max="1" width="17.88671875" style="1" customWidth="1"/>
    <col min="2" max="2" width="20.6640625" style="1" customWidth="1"/>
    <col min="3" max="3" width="4.6640625" style="1" customWidth="1"/>
    <col min="4" max="4" width="11.6640625" style="1" customWidth="1"/>
    <col min="5" max="5" width="21" style="1" customWidth="1"/>
    <col min="6" max="6" width="16.88671875" style="1" customWidth="1"/>
    <col min="7" max="9" width="12.6640625" style="1" customWidth="1"/>
    <col min="10" max="10" width="17" style="1" customWidth="1"/>
    <col min="11" max="11" width="12.6640625" style="1" customWidth="1"/>
    <col min="12" max="14" width="14.33203125" style="1" customWidth="1"/>
    <col min="15" max="15" width="15.6640625" style="1" customWidth="1"/>
    <col min="16" max="16" width="15.33203125" style="1" customWidth="1"/>
    <col min="17" max="17" width="12.6640625" style="1" customWidth="1"/>
    <col min="18" max="18" width="15" style="1" customWidth="1"/>
    <col min="19" max="19" width="14.6640625" style="1" customWidth="1"/>
    <col min="20" max="20" width="17" style="1" customWidth="1"/>
    <col min="21" max="27" width="12.6640625" style="1" customWidth="1"/>
    <col min="28" max="28" width="14.44140625" style="1" customWidth="1"/>
    <col min="29" max="29" width="16" style="1" customWidth="1"/>
    <col min="30" max="30" width="12.6640625" style="1" customWidth="1"/>
    <col min="31" max="31" width="11" style="1" customWidth="1"/>
    <col min="32" max="16384" width="8.6640625" style="1"/>
  </cols>
  <sheetData>
    <row r="1" spans="1:31" ht="34.950000000000003" customHeight="1" x14ac:dyDescent="0.3">
      <c r="E1" s="2" t="s">
        <v>26</v>
      </c>
      <c r="F1" s="60" t="s">
        <v>1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ht="34.950000000000003" customHeight="1" x14ac:dyDescent="0.3">
      <c r="E2" s="2" t="s">
        <v>25</v>
      </c>
      <c r="F2" s="61" t="s">
        <v>6</v>
      </c>
      <c r="G2" s="61"/>
      <c r="H2" s="57"/>
      <c r="I2" s="57"/>
      <c r="J2" s="21"/>
      <c r="K2" s="58" t="s">
        <v>7</v>
      </c>
      <c r="L2" s="57"/>
      <c r="M2" s="57"/>
      <c r="N2" s="57"/>
      <c r="O2" s="57"/>
      <c r="P2" s="57"/>
      <c r="Q2" s="57"/>
      <c r="R2" s="22"/>
      <c r="S2" s="22"/>
      <c r="T2" s="22"/>
      <c r="U2" s="14" t="s">
        <v>13</v>
      </c>
      <c r="V2" s="59" t="s">
        <v>14</v>
      </c>
      <c r="W2" s="59"/>
      <c r="X2" s="57"/>
      <c r="Y2" s="57"/>
      <c r="Z2" s="57"/>
      <c r="AA2" s="24"/>
      <c r="AB2" s="24"/>
      <c r="AC2" s="24"/>
      <c r="AD2" s="11"/>
      <c r="AE2" s="11"/>
    </row>
    <row r="3" spans="1:31" ht="34.950000000000003" customHeight="1" x14ac:dyDescent="0.3">
      <c r="E3" s="2" t="s">
        <v>27</v>
      </c>
      <c r="F3" s="25">
        <v>3</v>
      </c>
      <c r="G3" s="25">
        <v>2</v>
      </c>
      <c r="H3" s="21">
        <v>1</v>
      </c>
      <c r="I3" s="21">
        <v>0.1</v>
      </c>
      <c r="J3" s="21">
        <v>0.5</v>
      </c>
      <c r="K3" s="29">
        <v>1</v>
      </c>
      <c r="L3" s="22">
        <v>1</v>
      </c>
      <c r="M3" s="22">
        <v>2</v>
      </c>
      <c r="N3" s="22">
        <v>0.5</v>
      </c>
      <c r="O3" s="22">
        <v>3</v>
      </c>
      <c r="P3" s="22">
        <v>1</v>
      </c>
      <c r="Q3" s="22">
        <v>0.1</v>
      </c>
      <c r="R3" s="22">
        <v>1</v>
      </c>
      <c r="S3" s="22">
        <v>2</v>
      </c>
      <c r="T3" s="22">
        <v>0.5</v>
      </c>
      <c r="U3" s="14">
        <v>3</v>
      </c>
      <c r="V3" s="28">
        <v>1</v>
      </c>
      <c r="W3" s="28">
        <v>2</v>
      </c>
      <c r="X3" s="24">
        <v>1</v>
      </c>
      <c r="Y3" s="24">
        <v>2</v>
      </c>
      <c r="Z3" s="24">
        <v>1</v>
      </c>
      <c r="AA3" s="24">
        <v>2</v>
      </c>
      <c r="AB3" s="24">
        <v>1</v>
      </c>
      <c r="AC3" s="24">
        <v>2</v>
      </c>
      <c r="AD3" s="11"/>
      <c r="AE3" s="11"/>
    </row>
    <row r="4" spans="1:31" s="4" customFormat="1" ht="223.95" customHeight="1" x14ac:dyDescent="0.3">
      <c r="A4" s="3" t="s">
        <v>2</v>
      </c>
      <c r="B4" s="4" t="s">
        <v>10</v>
      </c>
      <c r="C4" s="4" t="s">
        <v>17</v>
      </c>
      <c r="D4" s="4" t="s">
        <v>81</v>
      </c>
      <c r="E4" s="4" t="s">
        <v>83</v>
      </c>
      <c r="F4" s="4" t="s">
        <v>103</v>
      </c>
      <c r="G4" s="4" t="s">
        <v>94</v>
      </c>
      <c r="H4" s="4" t="s">
        <v>97</v>
      </c>
      <c r="I4" s="4" t="s">
        <v>90</v>
      </c>
      <c r="J4" s="4" t="s">
        <v>54</v>
      </c>
      <c r="K4" s="4" t="s">
        <v>104</v>
      </c>
      <c r="L4" s="4" t="s">
        <v>105</v>
      </c>
      <c r="M4" s="4" t="s">
        <v>106</v>
      </c>
      <c r="N4" s="4" t="s">
        <v>91</v>
      </c>
      <c r="O4" s="4" t="s">
        <v>92</v>
      </c>
      <c r="P4" s="4" t="s">
        <v>93</v>
      </c>
      <c r="Q4" s="4" t="s">
        <v>90</v>
      </c>
      <c r="R4" s="4" t="s">
        <v>98</v>
      </c>
      <c r="S4" s="4" t="s">
        <v>95</v>
      </c>
      <c r="T4" s="4" t="s">
        <v>53</v>
      </c>
      <c r="U4" s="4" t="s">
        <v>107</v>
      </c>
      <c r="V4" s="4" t="s">
        <v>108</v>
      </c>
      <c r="W4" s="4" t="s">
        <v>109</v>
      </c>
      <c r="X4" s="4" t="s">
        <v>110</v>
      </c>
      <c r="Y4" s="4" t="s">
        <v>111</v>
      </c>
      <c r="Z4" s="4" t="s">
        <v>112</v>
      </c>
      <c r="AA4" s="4" t="s">
        <v>113</v>
      </c>
      <c r="AB4" s="4" t="s">
        <v>99</v>
      </c>
      <c r="AC4" s="4" t="s">
        <v>96</v>
      </c>
      <c r="AD4" s="12" t="s">
        <v>15</v>
      </c>
      <c r="AE4" s="12" t="s">
        <v>16</v>
      </c>
    </row>
    <row r="5" spans="1:31" ht="25.2" customHeight="1" x14ac:dyDescent="0.3">
      <c r="A5" s="1" t="s">
        <v>76</v>
      </c>
      <c r="B5" s="1" t="s">
        <v>12</v>
      </c>
      <c r="C5" s="1" t="s">
        <v>18</v>
      </c>
      <c r="D5" s="1" t="s">
        <v>82</v>
      </c>
      <c r="E5" s="1" t="s">
        <v>21</v>
      </c>
      <c r="F5" s="1">
        <v>2</v>
      </c>
      <c r="G5" s="1">
        <v>1</v>
      </c>
      <c r="H5" s="1">
        <v>10</v>
      </c>
      <c r="I5" s="1">
        <v>20</v>
      </c>
      <c r="J5" s="1">
        <v>1</v>
      </c>
      <c r="K5" s="1">
        <v>2</v>
      </c>
      <c r="L5" s="1">
        <v>3</v>
      </c>
      <c r="M5" s="1">
        <v>1</v>
      </c>
      <c r="N5" s="1">
        <v>1</v>
      </c>
      <c r="O5" s="1">
        <v>3</v>
      </c>
      <c r="P5" s="1">
        <v>0</v>
      </c>
      <c r="Q5" s="1">
        <v>2</v>
      </c>
      <c r="R5" s="1">
        <v>1</v>
      </c>
      <c r="S5" s="1">
        <v>1</v>
      </c>
      <c r="T5" s="1">
        <v>1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1">
        <f>F5*3+G5*2+I5*0.1+J5*0.5+K5*1+L5*1+M5*1+N5*0.5+O5*3+P5*1+Q5*0.1+R5*1+S5*2+T5*0.5+U5*3+V5*1+W5*2+X5*1+Y5*2+Z5*1+AA5*2+AB5*1+AC5*2</f>
        <v>29.7</v>
      </c>
      <c r="AE5" s="11">
        <v>7</v>
      </c>
    </row>
    <row r="6" spans="1:31" ht="25.2" customHeight="1" x14ac:dyDescent="0.3">
      <c r="A6" s="1" t="s">
        <v>77</v>
      </c>
      <c r="B6" s="1" t="s">
        <v>11</v>
      </c>
      <c r="C6" s="1" t="s">
        <v>19</v>
      </c>
      <c r="D6" s="1" t="s">
        <v>20</v>
      </c>
      <c r="E6" s="1" t="s">
        <v>22</v>
      </c>
      <c r="F6" s="1">
        <v>0</v>
      </c>
      <c r="G6" s="1">
        <v>0</v>
      </c>
      <c r="H6" s="1">
        <v>0</v>
      </c>
      <c r="I6" s="1">
        <v>3</v>
      </c>
      <c r="J6" s="1">
        <v>0</v>
      </c>
      <c r="K6" s="1">
        <v>3</v>
      </c>
      <c r="L6" s="1">
        <v>2</v>
      </c>
      <c r="M6" s="1">
        <v>0</v>
      </c>
      <c r="N6" s="1">
        <v>0</v>
      </c>
      <c r="O6" s="1">
        <v>3</v>
      </c>
      <c r="P6" s="1">
        <v>1</v>
      </c>
      <c r="Q6" s="1">
        <v>3</v>
      </c>
      <c r="R6" s="1">
        <v>0</v>
      </c>
      <c r="S6" s="1">
        <v>0</v>
      </c>
      <c r="T6" s="1">
        <v>0</v>
      </c>
      <c r="U6" s="1">
        <v>0</v>
      </c>
      <c r="V6" s="1">
        <v>1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1">
        <f>F6*3+G6*2+I6*0.1+J6*0.5+K6*1+L6*1+M6*1+N6*0.5+O6*3+P6*1+Q6*0.1+R6*1+S6*2+T6*0.5+U6*3+V6*1+W6*2+X6*1+Y6*2+Z6*1+AA6*2+AB6*1+AC6*2</f>
        <v>16.600000000000001</v>
      </c>
      <c r="AE6" s="11">
        <v>25</v>
      </c>
    </row>
    <row r="7" spans="1:31" ht="25.2" customHeight="1" x14ac:dyDescent="0.3">
      <c r="A7" s="1" t="s">
        <v>78</v>
      </c>
      <c r="B7" s="1" t="s">
        <v>79</v>
      </c>
      <c r="C7" s="1" t="s">
        <v>80</v>
      </c>
      <c r="D7" s="1" t="s">
        <v>20</v>
      </c>
      <c r="E7" s="1" t="s">
        <v>21</v>
      </c>
      <c r="F7" s="1">
        <v>1</v>
      </c>
      <c r="G7" s="1">
        <v>0</v>
      </c>
      <c r="H7" s="1">
        <v>4</v>
      </c>
      <c r="I7" s="1">
        <v>10</v>
      </c>
      <c r="J7" s="1">
        <v>0</v>
      </c>
      <c r="K7" s="1">
        <v>2</v>
      </c>
      <c r="L7" s="1">
        <v>4</v>
      </c>
      <c r="M7" s="1">
        <v>0</v>
      </c>
      <c r="N7" s="1">
        <v>0</v>
      </c>
      <c r="O7" s="1">
        <v>4</v>
      </c>
      <c r="P7" s="1">
        <v>2</v>
      </c>
      <c r="Q7" s="1">
        <v>5</v>
      </c>
      <c r="R7" s="1">
        <v>2</v>
      </c>
      <c r="S7" s="1">
        <v>1</v>
      </c>
      <c r="T7" s="1">
        <v>1</v>
      </c>
      <c r="U7" s="1">
        <v>0</v>
      </c>
      <c r="V7" s="1">
        <v>2</v>
      </c>
      <c r="W7" s="1">
        <v>1</v>
      </c>
      <c r="X7" s="1">
        <v>1</v>
      </c>
      <c r="Y7" s="1">
        <v>1</v>
      </c>
      <c r="Z7" s="1">
        <v>0</v>
      </c>
      <c r="AA7" s="1">
        <v>0</v>
      </c>
      <c r="AB7" s="1">
        <v>1</v>
      </c>
      <c r="AC7" s="1">
        <v>0</v>
      </c>
      <c r="AD7" s="11">
        <f>F7*3+G7*2+I7*0.1+J7*0.5+K7*1+L7*1+M7*1+N7*0.5+O7*3+P7*1+Q7*0.1+R7*1+S7*2+T7*0.5+U7*3+V7*1+W7*2+X7*1+Y7*2+Z7*1+AA7*2+AB7*1+AC7*2</f>
        <v>37</v>
      </c>
      <c r="AE7" s="11">
        <v>15</v>
      </c>
    </row>
    <row r="8" spans="1:31" s="2" customFormat="1" ht="25.2" customHeight="1" x14ac:dyDescent="0.3">
      <c r="A8" s="2" t="s">
        <v>3</v>
      </c>
      <c r="F8" s="2">
        <f t="shared" ref="F8:AD8" si="0">SUM(F5:F7)</f>
        <v>3</v>
      </c>
      <c r="G8" s="2">
        <f t="shared" si="0"/>
        <v>1</v>
      </c>
      <c r="H8" s="2">
        <f t="shared" si="0"/>
        <v>14</v>
      </c>
      <c r="I8" s="2">
        <f t="shared" si="0"/>
        <v>33</v>
      </c>
      <c r="J8" s="2">
        <f t="shared" si="0"/>
        <v>1</v>
      </c>
      <c r="K8" s="2">
        <f t="shared" si="0"/>
        <v>7</v>
      </c>
      <c r="L8" s="2">
        <f t="shared" si="0"/>
        <v>9</v>
      </c>
      <c r="M8" s="2">
        <f t="shared" si="0"/>
        <v>1</v>
      </c>
      <c r="N8" s="2">
        <f t="shared" si="0"/>
        <v>1</v>
      </c>
      <c r="O8" s="2">
        <f t="shared" si="0"/>
        <v>10</v>
      </c>
      <c r="P8" s="2">
        <f t="shared" si="0"/>
        <v>3</v>
      </c>
      <c r="Q8" s="2">
        <f t="shared" si="0"/>
        <v>10</v>
      </c>
      <c r="R8" s="2">
        <f t="shared" si="0"/>
        <v>3</v>
      </c>
      <c r="S8" s="2">
        <f t="shared" si="0"/>
        <v>2</v>
      </c>
      <c r="T8" s="2">
        <f t="shared" si="0"/>
        <v>2</v>
      </c>
      <c r="U8" s="2">
        <f t="shared" si="0"/>
        <v>0</v>
      </c>
      <c r="V8" s="2">
        <f t="shared" si="0"/>
        <v>3</v>
      </c>
      <c r="W8" s="2">
        <f t="shared" si="0"/>
        <v>1</v>
      </c>
      <c r="X8" s="2">
        <f t="shared" si="0"/>
        <v>1</v>
      </c>
      <c r="Y8" s="2">
        <f t="shared" si="0"/>
        <v>1</v>
      </c>
      <c r="Z8" s="2">
        <f t="shared" si="0"/>
        <v>0</v>
      </c>
      <c r="AA8" s="2">
        <f t="shared" si="0"/>
        <v>0</v>
      </c>
      <c r="AB8" s="2">
        <f t="shared" si="0"/>
        <v>1</v>
      </c>
      <c r="AC8" s="2">
        <f t="shared" si="0"/>
        <v>0</v>
      </c>
      <c r="AD8" s="11">
        <f t="shared" si="0"/>
        <v>83.3</v>
      </c>
      <c r="AE8" s="13"/>
    </row>
  </sheetData>
  <mergeCells count="4">
    <mergeCell ref="K2:Q2"/>
    <mergeCell ref="V2:Z2"/>
    <mergeCell ref="F1:AE1"/>
    <mergeCell ref="F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Service</vt:lpstr>
      <vt:lpstr>Teaching</vt:lpstr>
      <vt:lpstr>Mentoring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2021-03-17T15:45:02Z</dcterms:created>
  <dcterms:modified xsi:type="dcterms:W3CDTF">2021-10-22T19:59:29Z</dcterms:modified>
</cp:coreProperties>
</file>