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6819"/>
  <workbookPr/>
  <bookViews>
    <workbookView xWindow="720" yWindow="720" windowWidth="20780" windowHeight="17760" activeTab="0"/>
  </bookViews>
  <sheets>
    <sheet name="NoIntercept" sheetId="15" r:id="rId1"/>
    <sheet name="WithIntercept" sheetId="16" r:id="rId2"/>
  </sheets>
  <definedNames>
    <definedName name="solver_adj" localSheetId="0" hidden="1">'NoIntercept'!$N$3:$N$5</definedName>
    <definedName name="solver_adj" localSheetId="1" hidden="1">'WithIntercept'!$N$3:$P$5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in" localSheetId="0" hidden="1">2</definedName>
    <definedName name="solver_lin" localSheetId="1" hidden="1">2</definedName>
    <definedName name="solver_neg" localSheetId="0" hidden="1">2</definedName>
    <definedName name="solver_neg" localSheetId="1" hidden="1">2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'NoIntercept'!$N$7</definedName>
    <definedName name="solver_opt" localSheetId="1" hidden="1">'WithIntercept'!$N$7</definedName>
    <definedName name="solver_pre" localSheetId="0" hidden="1">0.000001</definedName>
    <definedName name="solver_pre" localSheetId="1" hidden="1">0.000001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0.05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</definedNames>
  <calcPr calcId="140001"/>
  <extLst/>
</workbook>
</file>

<file path=xl/sharedStrings.xml><?xml version="1.0" encoding="utf-8"?>
<sst xmlns="http://schemas.openxmlformats.org/spreadsheetml/2006/main" count="196" uniqueCount="39">
  <si>
    <t>Stem/low</t>
  </si>
  <si>
    <t>Stem/ATR</t>
  </si>
  <si>
    <t>Stem/back</t>
  </si>
  <si>
    <t>Stem+factitive/low</t>
  </si>
  <si>
    <t>Stem+factitive/ATR</t>
  </si>
  <si>
    <t>Stem+factitive/back</t>
  </si>
  <si>
    <t>Stem + Reversive/low</t>
  </si>
  <si>
    <t>Stem + Reversive/ATR</t>
  </si>
  <si>
    <t>Stem + Reversive/back</t>
  </si>
  <si>
    <t>Stem + Transitive/low</t>
  </si>
  <si>
    <t>Stem + Transitive/ATR</t>
  </si>
  <si>
    <t>Stem + Transitive/back</t>
  </si>
  <si>
    <t>Stem + Mediopassive/low</t>
  </si>
  <si>
    <t>Stem + Mediopassive/ATR</t>
  </si>
  <si>
    <t>Stem + Mediopassive/back</t>
  </si>
  <si>
    <t>Stem + Causative/low</t>
  </si>
  <si>
    <t>Stem + Causative/ATR</t>
  </si>
  <si>
    <t>Stem + Causative/back</t>
  </si>
  <si>
    <t>Stem + Perfect/low</t>
  </si>
  <si>
    <t>Stem + Perfect/ATR</t>
  </si>
  <si>
    <t>Stem + Perfect/back</t>
  </si>
  <si>
    <t>harmony</t>
  </si>
  <si>
    <t>no harmony</t>
  </si>
  <si>
    <t>Observed</t>
  </si>
  <si>
    <t>Predicted</t>
  </si>
  <si>
    <t>Rate</t>
  </si>
  <si>
    <t>Level</t>
  </si>
  <si>
    <t>Absolute error</t>
  </si>
  <si>
    <t>Low rate</t>
  </si>
  <si>
    <t>ATR rate</t>
  </si>
  <si>
    <t>Back rate</t>
  </si>
  <si>
    <t>Mean absolute error</t>
  </si>
  <si>
    <t>Low error</t>
  </si>
  <si>
    <t>1 minus rate</t>
  </si>
  <si>
    <t>ATR error</t>
  </si>
  <si>
    <t>Back error</t>
  </si>
  <si>
    <t>Low intercept</t>
  </si>
  <si>
    <t>ATR intercept</t>
  </si>
  <si>
    <t>Back intercept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</si>
</sst>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0"/>
  </numFmts>
  <fonts count="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178" fontId="0" fillId="0" borderId="0" xfId="0" applyNumberFormat="1"/>
    <xf numFmtId="178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workbookViewId="0" topLeftCell="I1">
      <selection activeCell="I1" sqref="I1"/>
    </sheetView>
  </sheetViews>
  <sheetFormatPr defaultColWidth="8.8515625" defaultRowHeight="12.75"/>
  <cols>
    <col min="8" max="8" width="23.8515625" style="0" bestFit="1" customWidth="1"/>
  </cols>
  <sheetData>
    <row r="1" spans="5:13" ht="12.75">
      <c r="E1" t="s">
        <v>25</v>
      </c>
      <c r="I1" t="s">
        <v>26</v>
      </c>
      <c r="J1" t="s">
        <v>23</v>
      </c>
      <c r="K1" t="s">
        <v>26</v>
      </c>
      <c r="L1" t="s">
        <v>24</v>
      </c>
      <c r="M1" t="s">
        <v>27</v>
      </c>
    </row>
    <row r="2" spans="1:17" ht="12.75">
      <c r="A2">
        <v>1</v>
      </c>
      <c r="B2" t="s">
        <v>0</v>
      </c>
      <c r="C2" t="s">
        <v>21</v>
      </c>
      <c r="D2">
        <v>151</v>
      </c>
      <c r="E2">
        <f>D2/SUM(D2,D3)</f>
        <v>0.9741935483870968</v>
      </c>
      <c r="G2">
        <v>1</v>
      </c>
      <c r="H2" t="s">
        <v>0</v>
      </c>
      <c r="J2">
        <f>E2</f>
        <v>0.9741935483870968</v>
      </c>
      <c r="K2">
        <v>7</v>
      </c>
      <c r="L2">
        <f aca="true" t="shared" si="0" ref="L2:L8">1-(Q$3^K2)</f>
        <v>0.26411011302579146</v>
      </c>
      <c r="M2">
        <f>ABS(J2-L2)</f>
        <v>0.7100834353613054</v>
      </c>
      <c r="Q2" t="s">
        <v>33</v>
      </c>
    </row>
    <row r="3" spans="1:17" ht="12.75">
      <c r="A3">
        <v>1</v>
      </c>
      <c r="C3" t="s">
        <v>22</v>
      </c>
      <c r="D3">
        <v>4</v>
      </c>
      <c r="G3">
        <v>1</v>
      </c>
      <c r="H3" t="s">
        <v>3</v>
      </c>
      <c r="J3">
        <f>E4</f>
        <v>0.8507462686567164</v>
      </c>
      <c r="K3">
        <v>6</v>
      </c>
      <c r="L3">
        <f t="shared" si="0"/>
        <v>0.2311536223809132</v>
      </c>
      <c r="M3">
        <f aca="true" t="shared" si="1" ref="M3:M14">ABS(J3-L3)</f>
        <v>0.6195926462758032</v>
      </c>
      <c r="N3" s="3">
        <v>0.042864857797647274</v>
      </c>
      <c r="O3" t="s">
        <v>28</v>
      </c>
      <c r="Q3">
        <f>1-N3</f>
        <v>0.9571351422023527</v>
      </c>
    </row>
    <row r="4" spans="1:17" ht="12.75">
      <c r="A4">
        <v>1</v>
      </c>
      <c r="B4" t="s">
        <v>3</v>
      </c>
      <c r="C4" t="s">
        <v>21</v>
      </c>
      <c r="D4">
        <v>57</v>
      </c>
      <c r="E4">
        <f>D4/SUM(D4,D5)</f>
        <v>0.8507462686567164</v>
      </c>
      <c r="G4">
        <v>1</v>
      </c>
      <c r="H4" t="s">
        <v>6</v>
      </c>
      <c r="J4">
        <f>E6</f>
        <v>0.19672131147540983</v>
      </c>
      <c r="K4">
        <v>5</v>
      </c>
      <c r="L4">
        <f t="shared" si="0"/>
        <v>0.19672119043713776</v>
      </c>
      <c r="M4">
        <f t="shared" si="1"/>
        <v>1.2103827207177176E-07</v>
      </c>
      <c r="N4" s="3">
        <v>0.6374109759553188</v>
      </c>
      <c r="O4" t="s">
        <v>29</v>
      </c>
      <c r="Q4">
        <f>1-N4</f>
        <v>0.3625890240446812</v>
      </c>
    </row>
    <row r="5" spans="1:17" ht="12.75">
      <c r="A5">
        <v>1</v>
      </c>
      <c r="C5" t="s">
        <v>22</v>
      </c>
      <c r="D5">
        <v>10</v>
      </c>
      <c r="G5">
        <v>1</v>
      </c>
      <c r="H5" t="s">
        <v>9</v>
      </c>
      <c r="J5">
        <f>E8</f>
        <v>0</v>
      </c>
      <c r="K5">
        <v>4</v>
      </c>
      <c r="L5">
        <f t="shared" si="0"/>
        <v>0.16074671784119166</v>
      </c>
      <c r="M5">
        <f t="shared" si="1"/>
        <v>0.16074671784119166</v>
      </c>
      <c r="N5" s="3">
        <v>0.25361802043582304</v>
      </c>
      <c r="O5" t="s">
        <v>30</v>
      </c>
      <c r="Q5">
        <f>1-N5</f>
        <v>0.746381979564177</v>
      </c>
    </row>
    <row r="6" spans="1:14" ht="12.75">
      <c r="A6">
        <v>1</v>
      </c>
      <c r="B6" t="s">
        <v>6</v>
      </c>
      <c r="C6" t="s">
        <v>21</v>
      </c>
      <c r="D6">
        <v>12</v>
      </c>
      <c r="E6">
        <f>D6/SUM(D6,D7)</f>
        <v>0.19672131147540983</v>
      </c>
      <c r="G6">
        <v>1</v>
      </c>
      <c r="H6" t="s">
        <v>12</v>
      </c>
      <c r="J6">
        <f>E10</f>
        <v>0</v>
      </c>
      <c r="K6">
        <v>3</v>
      </c>
      <c r="L6">
        <f t="shared" si="0"/>
        <v>0.12316114501062003</v>
      </c>
      <c r="M6">
        <f t="shared" si="1"/>
        <v>0.12316114501062003</v>
      </c>
      <c r="N6" s="2"/>
    </row>
    <row r="7" spans="1:15" ht="12.75">
      <c r="A7">
        <v>1</v>
      </c>
      <c r="C7" t="s">
        <v>22</v>
      </c>
      <c r="D7">
        <v>49</v>
      </c>
      <c r="G7">
        <v>1</v>
      </c>
      <c r="H7" t="s">
        <v>15</v>
      </c>
      <c r="J7">
        <f>E12</f>
        <v>0</v>
      </c>
      <c r="K7">
        <v>2</v>
      </c>
      <c r="L7">
        <f t="shared" si="0"/>
        <v>0.08389231956128196</v>
      </c>
      <c r="M7">
        <f t="shared" si="1"/>
        <v>0.08389231956128196</v>
      </c>
      <c r="N7" s="3">
        <f>AVERAGE(M2:M22)</f>
        <v>0.181127012419052</v>
      </c>
      <c r="O7" t="s">
        <v>31</v>
      </c>
    </row>
    <row r="8" spans="1:15" ht="12.75">
      <c r="A8">
        <v>1</v>
      </c>
      <c r="B8" t="s">
        <v>9</v>
      </c>
      <c r="C8" t="s">
        <v>21</v>
      </c>
      <c r="D8">
        <v>0</v>
      </c>
      <c r="E8">
        <f>D8/SUM(D8,D9)</f>
        <v>0</v>
      </c>
      <c r="G8">
        <v>1</v>
      </c>
      <c r="H8" t="s">
        <v>18</v>
      </c>
      <c r="J8">
        <f>E14</f>
        <v>0</v>
      </c>
      <c r="K8">
        <v>1</v>
      </c>
      <c r="L8">
        <f t="shared" si="0"/>
        <v>0.04286485779764726</v>
      </c>
      <c r="M8">
        <f t="shared" si="1"/>
        <v>0.04286485779764726</v>
      </c>
      <c r="N8" s="3">
        <f>AVERAGE(M2:M8)</f>
        <v>0.24862017755516025</v>
      </c>
      <c r="O8" t="s">
        <v>32</v>
      </c>
    </row>
    <row r="9" spans="1:15" ht="12.75">
      <c r="A9">
        <v>1</v>
      </c>
      <c r="C9" t="s">
        <v>22</v>
      </c>
      <c r="D9">
        <v>15</v>
      </c>
      <c r="G9">
        <v>1</v>
      </c>
      <c r="H9" t="s">
        <v>1</v>
      </c>
      <c r="J9">
        <f>E16</f>
        <v>1</v>
      </c>
      <c r="K9">
        <v>7</v>
      </c>
      <c r="L9">
        <f aca="true" t="shared" si="2" ref="L9:L14">1-(Q$4^K9)</f>
        <v>0.9991760467448625</v>
      </c>
      <c r="M9">
        <f t="shared" si="1"/>
        <v>0.0008239532551375106</v>
      </c>
      <c r="N9" s="3">
        <f>AVERAGE(M9:M14)</f>
        <v>0.1571412009534379</v>
      </c>
      <c r="O9" t="s">
        <v>34</v>
      </c>
    </row>
    <row r="10" spans="1:15" ht="12.75">
      <c r="A10">
        <v>1</v>
      </c>
      <c r="B10" t="s">
        <v>12</v>
      </c>
      <c r="C10" t="s">
        <v>21</v>
      </c>
      <c r="D10">
        <v>0</v>
      </c>
      <c r="E10">
        <f>D10/SUM(D10,D11)</f>
        <v>0</v>
      </c>
      <c r="G10">
        <v>1</v>
      </c>
      <c r="H10" t="s">
        <v>4</v>
      </c>
      <c r="J10">
        <f>E18</f>
        <v>1</v>
      </c>
      <c r="K10">
        <v>6</v>
      </c>
      <c r="L10">
        <f t="shared" si="2"/>
        <v>0.9977275835712117</v>
      </c>
      <c r="M10">
        <f t="shared" si="1"/>
        <v>0.002272416428788282</v>
      </c>
      <c r="N10" s="3">
        <f>AVERAGE(M16:M22)</f>
        <v>0.13419311425347002</v>
      </c>
      <c r="O10" t="s">
        <v>35</v>
      </c>
    </row>
    <row r="11" spans="1:13" ht="12.75">
      <c r="A11">
        <v>1</v>
      </c>
      <c r="C11" t="s">
        <v>22</v>
      </c>
      <c r="D11">
        <v>167</v>
      </c>
      <c r="G11">
        <v>1</v>
      </c>
      <c r="H11" t="s">
        <v>7</v>
      </c>
      <c r="J11">
        <f>E20</f>
        <v>1</v>
      </c>
      <c r="K11">
        <v>5</v>
      </c>
      <c r="L11">
        <f t="shared" si="2"/>
        <v>0.9937328041443739</v>
      </c>
      <c r="M11">
        <f t="shared" si="1"/>
        <v>0.006267195855626073</v>
      </c>
    </row>
    <row r="12" spans="1:13" ht="12.75">
      <c r="A12">
        <v>1</v>
      </c>
      <c r="B12" t="s">
        <v>15</v>
      </c>
      <c r="C12" t="s">
        <v>21</v>
      </c>
      <c r="D12">
        <v>0</v>
      </c>
      <c r="E12">
        <f>D12/SUM(D12,D13)</f>
        <v>0</v>
      </c>
      <c r="G12">
        <v>1</v>
      </c>
      <c r="H12" t="s">
        <v>10</v>
      </c>
      <c r="J12">
        <f>E22</f>
        <v>1</v>
      </c>
      <c r="K12">
        <v>4</v>
      </c>
      <c r="L12">
        <f t="shared" si="2"/>
        <v>0.9827154286533125</v>
      </c>
      <c r="M12">
        <f t="shared" si="1"/>
        <v>0.017284571346687483</v>
      </c>
    </row>
    <row r="13" spans="1:13" ht="12.75">
      <c r="A13">
        <v>1</v>
      </c>
      <c r="C13" t="s">
        <v>22</v>
      </c>
      <c r="D13">
        <v>42</v>
      </c>
      <c r="G13">
        <v>1</v>
      </c>
      <c r="H13" t="s">
        <v>13</v>
      </c>
      <c r="J13">
        <f>E24</f>
        <v>1</v>
      </c>
      <c r="K13">
        <v>3</v>
      </c>
      <c r="L13">
        <f t="shared" si="2"/>
        <v>0.9523301308079377</v>
      </c>
      <c r="M13">
        <f t="shared" si="1"/>
        <v>0.047669869192062286</v>
      </c>
    </row>
    <row r="14" spans="1:13" ht="12.75">
      <c r="A14">
        <v>1</v>
      </c>
      <c r="B14" t="s">
        <v>18</v>
      </c>
      <c r="C14" t="s">
        <v>21</v>
      </c>
      <c r="D14">
        <v>0</v>
      </c>
      <c r="E14">
        <f>D14/SUM(D14,D15)</f>
        <v>0</v>
      </c>
      <c r="G14">
        <v>1</v>
      </c>
      <c r="H14" t="s">
        <v>16</v>
      </c>
      <c r="J14">
        <f>E26</f>
        <v>0</v>
      </c>
      <c r="K14">
        <v>2</v>
      </c>
      <c r="L14">
        <f t="shared" si="2"/>
        <v>0.8685291996423257</v>
      </c>
      <c r="M14">
        <f t="shared" si="1"/>
        <v>0.8685291996423257</v>
      </c>
    </row>
    <row r="15" spans="1:11" ht="12.75">
      <c r="A15">
        <v>1</v>
      </c>
      <c r="C15" t="s">
        <v>22</v>
      </c>
      <c r="D15">
        <v>119</v>
      </c>
      <c r="G15">
        <v>1</v>
      </c>
      <c r="H15" t="s">
        <v>19</v>
      </c>
      <c r="K15">
        <v>1</v>
      </c>
    </row>
    <row r="16" spans="1:13" ht="12.75">
      <c r="A16">
        <v>2</v>
      </c>
      <c r="B16" t="s">
        <v>1</v>
      </c>
      <c r="C16" t="s">
        <v>21</v>
      </c>
      <c r="D16">
        <v>264</v>
      </c>
      <c r="E16">
        <f>D16/SUM(D16,D17)</f>
        <v>1</v>
      </c>
      <c r="G16">
        <v>1</v>
      </c>
      <c r="H16" t="s">
        <v>2</v>
      </c>
      <c r="J16">
        <f>E30</f>
        <v>0.9832635983263598</v>
      </c>
      <c r="K16">
        <v>7</v>
      </c>
      <c r="L16">
        <f aca="true" t="shared" si="3" ref="L16:L22">1-(Q$5^K16)</f>
        <v>0.8709589115380628</v>
      </c>
      <c r="M16">
        <f aca="true" t="shared" si="4" ref="M16:M22">ABS(J16-L16)</f>
        <v>0.11230468678829697</v>
      </c>
    </row>
    <row r="17" spans="1:13" ht="12.75">
      <c r="A17">
        <v>2</v>
      </c>
      <c r="C17" t="s">
        <v>22</v>
      </c>
      <c r="D17">
        <v>0</v>
      </c>
      <c r="G17">
        <v>1</v>
      </c>
      <c r="H17" t="s">
        <v>5</v>
      </c>
      <c r="J17">
        <f>E32</f>
        <v>0.9895833333333334</v>
      </c>
      <c r="K17">
        <v>6</v>
      </c>
      <c r="L17">
        <f t="shared" si="3"/>
        <v>0.8271111950783081</v>
      </c>
      <c r="M17">
        <f t="shared" si="4"/>
        <v>0.16247213825502527</v>
      </c>
    </row>
    <row r="18" spans="1:13" ht="12.75">
      <c r="A18">
        <v>2</v>
      </c>
      <c r="B18" t="s">
        <v>4</v>
      </c>
      <c r="C18" t="s">
        <v>21</v>
      </c>
      <c r="D18">
        <v>73</v>
      </c>
      <c r="E18">
        <f>D18/SUM(D18,D19)</f>
        <v>1</v>
      </c>
      <c r="G18">
        <v>1</v>
      </c>
      <c r="H18" t="s">
        <v>8</v>
      </c>
      <c r="J18">
        <f>E34</f>
        <v>0.9090909090909091</v>
      </c>
      <c r="K18">
        <v>5</v>
      </c>
      <c r="L18">
        <f t="shared" si="3"/>
        <v>0.7683641759107795</v>
      </c>
      <c r="M18">
        <f t="shared" si="4"/>
        <v>0.14072673318012952</v>
      </c>
    </row>
    <row r="19" spans="1:13" ht="12.75">
      <c r="A19">
        <v>2</v>
      </c>
      <c r="C19" t="s">
        <v>22</v>
      </c>
      <c r="D19">
        <v>0</v>
      </c>
      <c r="G19">
        <v>1</v>
      </c>
      <c r="H19" t="s">
        <v>11</v>
      </c>
      <c r="J19">
        <f>E36</f>
        <v>0.6896551724137931</v>
      </c>
      <c r="K19">
        <v>4</v>
      </c>
      <c r="L19">
        <f t="shared" si="3"/>
        <v>0.6896551224019691</v>
      </c>
      <c r="M19">
        <f t="shared" si="4"/>
        <v>5.001182401542792E-08</v>
      </c>
    </row>
    <row r="20" spans="1:13" ht="12.75">
      <c r="A20">
        <v>2</v>
      </c>
      <c r="B20" t="s">
        <v>7</v>
      </c>
      <c r="C20" t="s">
        <v>21</v>
      </c>
      <c r="D20">
        <v>43</v>
      </c>
      <c r="E20">
        <f>D20/SUM(D20,D21)</f>
        <v>1</v>
      </c>
      <c r="G20">
        <v>1</v>
      </c>
      <c r="H20" t="s">
        <v>14</v>
      </c>
      <c r="J20">
        <f>E38</f>
        <v>0.4403292181069959</v>
      </c>
      <c r="K20">
        <v>3</v>
      </c>
      <c r="L20">
        <f t="shared" si="3"/>
        <v>0.5842010041838823</v>
      </c>
      <c r="M20">
        <f t="shared" si="4"/>
        <v>0.14387178607688644</v>
      </c>
    </row>
    <row r="21" spans="1:13" ht="12.75">
      <c r="A21">
        <v>2</v>
      </c>
      <c r="C21" t="s">
        <v>22</v>
      </c>
      <c r="D21">
        <v>0</v>
      </c>
      <c r="G21">
        <v>1</v>
      </c>
      <c r="H21" t="s">
        <v>17</v>
      </c>
      <c r="J21">
        <f>E40</f>
        <v>0.18055555555555555</v>
      </c>
      <c r="K21">
        <v>2</v>
      </c>
      <c r="L21">
        <f t="shared" si="3"/>
        <v>0.4429139405818605</v>
      </c>
      <c r="M21">
        <f t="shared" si="4"/>
        <v>0.26235838502630493</v>
      </c>
    </row>
    <row r="22" spans="1:13" ht="12.75">
      <c r="A22">
        <v>2</v>
      </c>
      <c r="B22" t="s">
        <v>10</v>
      </c>
      <c r="C22" t="s">
        <v>21</v>
      </c>
      <c r="D22">
        <v>31</v>
      </c>
      <c r="E22">
        <f>D22/SUM(D22,D23)</f>
        <v>1</v>
      </c>
      <c r="G22">
        <v>1</v>
      </c>
      <c r="H22" t="s">
        <v>20</v>
      </c>
      <c r="J22">
        <f>E42</f>
        <v>0.136</v>
      </c>
      <c r="K22">
        <v>1</v>
      </c>
      <c r="L22">
        <f t="shared" si="3"/>
        <v>0.25361802043582304</v>
      </c>
      <c r="M22">
        <f t="shared" si="4"/>
        <v>0.11761802043582303</v>
      </c>
    </row>
    <row r="23" spans="1:4" ht="12.75">
      <c r="A23">
        <v>2</v>
      </c>
      <c r="C23" t="s">
        <v>22</v>
      </c>
      <c r="D23">
        <v>0</v>
      </c>
    </row>
    <row r="24" spans="1:5" ht="12.75">
      <c r="A24">
        <v>2</v>
      </c>
      <c r="B24" t="s">
        <v>13</v>
      </c>
      <c r="C24" t="s">
        <v>21</v>
      </c>
      <c r="D24">
        <v>235</v>
      </c>
      <c r="E24">
        <f>D24/SUM(D24,D25)</f>
        <v>1</v>
      </c>
    </row>
    <row r="25" spans="1:4" ht="12.75">
      <c r="A25">
        <v>2</v>
      </c>
      <c r="C25" t="s">
        <v>22</v>
      </c>
      <c r="D25">
        <v>0</v>
      </c>
    </row>
    <row r="26" spans="1:5" ht="12.75">
      <c r="A26">
        <v>2</v>
      </c>
      <c r="B26" t="s">
        <v>16</v>
      </c>
      <c r="C26" t="s">
        <v>21</v>
      </c>
      <c r="D26">
        <v>0</v>
      </c>
      <c r="E26">
        <f>D26/SUM(D26,D27)</f>
        <v>0</v>
      </c>
    </row>
    <row r="27" spans="1:4" ht="12.75">
      <c r="A27">
        <v>2</v>
      </c>
      <c r="C27" t="s">
        <v>22</v>
      </c>
      <c r="D27">
        <v>43</v>
      </c>
    </row>
    <row r="28" spans="1:4" ht="12.75">
      <c r="A28">
        <v>2</v>
      </c>
      <c r="B28" t="s">
        <v>19</v>
      </c>
      <c r="C28" t="s">
        <v>21</v>
      </c>
      <c r="D28">
        <v>0</v>
      </c>
    </row>
    <row r="29" spans="1:4" ht="12.75">
      <c r="A29">
        <v>2</v>
      </c>
      <c r="C29" t="s">
        <v>22</v>
      </c>
      <c r="D29">
        <v>119</v>
      </c>
    </row>
    <row r="30" spans="1:5" ht="12.75">
      <c r="A30">
        <v>3</v>
      </c>
      <c r="B30" t="s">
        <v>2</v>
      </c>
      <c r="C30" t="s">
        <v>21</v>
      </c>
      <c r="D30">
        <v>470</v>
      </c>
      <c r="E30">
        <f>D30/SUM(D30,D31)</f>
        <v>0.9832635983263598</v>
      </c>
    </row>
    <row r="31" spans="1:4" ht="12.75">
      <c r="A31">
        <v>3</v>
      </c>
      <c r="C31" t="s">
        <v>22</v>
      </c>
      <c r="D31">
        <v>8</v>
      </c>
    </row>
    <row r="32" spans="1:5" ht="12.75">
      <c r="A32">
        <v>3</v>
      </c>
      <c r="B32" t="s">
        <v>5</v>
      </c>
      <c r="C32" t="s">
        <v>21</v>
      </c>
      <c r="D32">
        <v>95</v>
      </c>
      <c r="E32">
        <f>D32/SUM(D32,D33)</f>
        <v>0.9895833333333334</v>
      </c>
    </row>
    <row r="33" spans="1:4" ht="12.75">
      <c r="A33">
        <v>3</v>
      </c>
      <c r="C33" t="s">
        <v>22</v>
      </c>
      <c r="D33">
        <v>1</v>
      </c>
    </row>
    <row r="34" spans="1:5" ht="12.75">
      <c r="A34">
        <v>3</v>
      </c>
      <c r="B34" t="s">
        <v>8</v>
      </c>
      <c r="C34" t="s">
        <v>21</v>
      </c>
      <c r="D34">
        <v>40</v>
      </c>
      <c r="E34">
        <f>D34/SUM(D34,D35)</f>
        <v>0.9090909090909091</v>
      </c>
    </row>
    <row r="35" spans="1:4" ht="12.75">
      <c r="A35">
        <v>3</v>
      </c>
      <c r="C35" t="s">
        <v>22</v>
      </c>
      <c r="D35">
        <v>4</v>
      </c>
    </row>
    <row r="36" spans="1:5" ht="12.75">
      <c r="A36">
        <v>3</v>
      </c>
      <c r="B36" t="s">
        <v>11</v>
      </c>
      <c r="C36" t="s">
        <v>21</v>
      </c>
      <c r="D36">
        <v>40</v>
      </c>
      <c r="E36">
        <f>D36/SUM(D36,D37)</f>
        <v>0.6896551724137931</v>
      </c>
    </row>
    <row r="37" spans="1:4" ht="12.75">
      <c r="A37">
        <v>3</v>
      </c>
      <c r="C37" t="s">
        <v>22</v>
      </c>
      <c r="D37">
        <v>18</v>
      </c>
    </row>
    <row r="38" spans="1:5" ht="12.75">
      <c r="A38">
        <v>3</v>
      </c>
      <c r="B38" t="s">
        <v>14</v>
      </c>
      <c r="C38" t="s">
        <v>21</v>
      </c>
      <c r="D38">
        <v>107</v>
      </c>
      <c r="E38">
        <f>D38/SUM(D38,D39)</f>
        <v>0.4403292181069959</v>
      </c>
    </row>
    <row r="39" spans="1:4" ht="12.75">
      <c r="A39">
        <v>3</v>
      </c>
      <c r="C39" t="s">
        <v>22</v>
      </c>
      <c r="D39">
        <v>136</v>
      </c>
    </row>
    <row r="40" spans="1:5" ht="12.75">
      <c r="A40">
        <v>3</v>
      </c>
      <c r="B40" t="s">
        <v>17</v>
      </c>
      <c r="C40" t="s">
        <v>21</v>
      </c>
      <c r="D40">
        <v>13</v>
      </c>
      <c r="E40">
        <f>D40/SUM(D40,D41)</f>
        <v>0.18055555555555555</v>
      </c>
    </row>
    <row r="41" spans="1:4" ht="12.75">
      <c r="A41">
        <v>3</v>
      </c>
      <c r="C41" t="s">
        <v>22</v>
      </c>
      <c r="D41">
        <v>59</v>
      </c>
    </row>
    <row r="42" spans="1:5" ht="12.75">
      <c r="A42">
        <v>3</v>
      </c>
      <c r="B42" t="s">
        <v>20</v>
      </c>
      <c r="C42" t="s">
        <v>21</v>
      </c>
      <c r="D42">
        <v>17</v>
      </c>
      <c r="E42">
        <f>D42/SUM(D42,D43)</f>
        <v>0.136</v>
      </c>
    </row>
    <row r="43" spans="1:4" ht="12.75">
      <c r="A43">
        <v>3</v>
      </c>
      <c r="C43" t="s">
        <v>22</v>
      </c>
      <c r="D43">
        <v>108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workbookViewId="0" topLeftCell="I1">
      <selection activeCell="P26" sqref="P26"/>
    </sheetView>
  </sheetViews>
  <sheetFormatPr defaultColWidth="8.8515625" defaultRowHeight="12.75"/>
  <cols>
    <col min="8" max="8" width="23.8515625" style="0" bestFit="1" customWidth="1"/>
  </cols>
  <sheetData>
    <row r="1" spans="5:13" ht="12.75">
      <c r="E1" t="s">
        <v>25</v>
      </c>
      <c r="I1" t="s">
        <v>26</v>
      </c>
      <c r="J1" t="s">
        <v>23</v>
      </c>
      <c r="K1" t="s">
        <v>26</v>
      </c>
      <c r="L1" t="s">
        <v>24</v>
      </c>
      <c r="M1" t="s">
        <v>27</v>
      </c>
    </row>
    <row r="2" spans="1:19" ht="12.75">
      <c r="A2">
        <v>1</v>
      </c>
      <c r="B2" t="s">
        <v>0</v>
      </c>
      <c r="C2" t="s">
        <v>21</v>
      </c>
      <c r="D2">
        <v>151</v>
      </c>
      <c r="E2">
        <f>D2/SUM(D2,D3)</f>
        <v>0.9741935483870968</v>
      </c>
      <c r="G2">
        <v>1</v>
      </c>
      <c r="H2" t="s">
        <v>0</v>
      </c>
      <c r="J2">
        <f>E2</f>
        <v>0.9741935483870968</v>
      </c>
      <c r="K2">
        <v>7</v>
      </c>
      <c r="L2">
        <f aca="true" t="shared" si="0" ref="L2:L8">1-(S$3^K2)+P$3</f>
        <v>0.3023764914995595</v>
      </c>
      <c r="M2">
        <f aca="true" t="shared" si="1" ref="M2:M14">ABS(J2-L2)</f>
        <v>0.6718170568875373</v>
      </c>
      <c r="S2" t="s">
        <v>33</v>
      </c>
    </row>
    <row r="3" spans="1:19" ht="12.75">
      <c r="A3">
        <v>1</v>
      </c>
      <c r="C3" t="s">
        <v>22</v>
      </c>
      <c r="D3">
        <v>4</v>
      </c>
      <c r="G3">
        <v>1</v>
      </c>
      <c r="H3" t="s">
        <v>3</v>
      </c>
      <c r="J3">
        <f>E4</f>
        <v>0.8507462686567164</v>
      </c>
      <c r="K3">
        <v>6</v>
      </c>
      <c r="L3">
        <f t="shared" si="0"/>
        <v>0.252253904608</v>
      </c>
      <c r="M3">
        <f t="shared" si="1"/>
        <v>0.5984923640487164</v>
      </c>
      <c r="N3" s="3">
        <v>0.08593541608390023</v>
      </c>
      <c r="O3">
        <v>0</v>
      </c>
      <c r="P3" s="1">
        <v>-0.16448730436428302</v>
      </c>
      <c r="Q3" t="s">
        <v>36</v>
      </c>
      <c r="S3">
        <f>1-N3</f>
        <v>0.9140645839160998</v>
      </c>
    </row>
    <row r="4" spans="1:19" ht="12.75">
      <c r="A4">
        <v>1</v>
      </c>
      <c r="B4" t="s">
        <v>3</v>
      </c>
      <c r="C4" t="s">
        <v>21</v>
      </c>
      <c r="D4">
        <v>57</v>
      </c>
      <c r="E4">
        <f>D4/SUM(D4,D5)</f>
        <v>0.8507462686567164</v>
      </c>
      <c r="G4">
        <v>1</v>
      </c>
      <c r="H4" t="s">
        <v>6</v>
      </c>
      <c r="J4">
        <f>E6</f>
        <v>0.19672131147540983</v>
      </c>
      <c r="K4">
        <v>5</v>
      </c>
      <c r="L4">
        <f t="shared" si="0"/>
        <v>0.1974190627669337</v>
      </c>
      <c r="M4">
        <f t="shared" si="1"/>
        <v>0.0006977512915238571</v>
      </c>
      <c r="N4" s="3">
        <v>0.596982953003336</v>
      </c>
      <c r="O4">
        <v>0</v>
      </c>
      <c r="P4" s="1">
        <v>0.009985237387682432</v>
      </c>
      <c r="Q4" t="s">
        <v>37</v>
      </c>
      <c r="S4">
        <f>1-N4</f>
        <v>0.40301704699666396</v>
      </c>
    </row>
    <row r="5" spans="1:19" ht="12.75">
      <c r="A5">
        <v>1</v>
      </c>
      <c r="C5" t="s">
        <v>22</v>
      </c>
      <c r="D5">
        <v>10</v>
      </c>
      <c r="G5">
        <v>1</v>
      </c>
      <c r="H5" t="s">
        <v>9</v>
      </c>
      <c r="J5">
        <f>E8</f>
        <v>0</v>
      </c>
      <c r="K5">
        <v>4</v>
      </c>
      <c r="L5">
        <f t="shared" si="0"/>
        <v>0.13742894521294305</v>
      </c>
      <c r="M5">
        <f t="shared" si="1"/>
        <v>0.13742894521294305</v>
      </c>
      <c r="N5" s="3">
        <v>0.2564496686561026</v>
      </c>
      <c r="O5">
        <v>0</v>
      </c>
      <c r="P5" s="1">
        <v>-0.004684674495676799</v>
      </c>
      <c r="Q5" t="s">
        <v>38</v>
      </c>
      <c r="S5">
        <f>1-N5</f>
        <v>0.7435503313438974</v>
      </c>
    </row>
    <row r="6" spans="1:14" ht="12.75">
      <c r="A6">
        <v>1</v>
      </c>
      <c r="B6" t="s">
        <v>6</v>
      </c>
      <c r="C6" t="s">
        <v>21</v>
      </c>
      <c r="D6">
        <v>12</v>
      </c>
      <c r="E6">
        <f>D6/SUM(D6,D7)</f>
        <v>0.19672131147540983</v>
      </c>
      <c r="G6">
        <v>1</v>
      </c>
      <c r="H6" t="s">
        <v>12</v>
      </c>
      <c r="J6">
        <f>E10</f>
        <v>0</v>
      </c>
      <c r="K6">
        <v>3</v>
      </c>
      <c r="L6">
        <f t="shared" si="0"/>
        <v>0.07179888076281785</v>
      </c>
      <c r="M6">
        <f t="shared" si="1"/>
        <v>0.07179888076281785</v>
      </c>
      <c r="N6" s="2"/>
    </row>
    <row r="7" spans="1:15" ht="12.75">
      <c r="A7">
        <v>1</v>
      </c>
      <c r="C7" t="s">
        <v>22</v>
      </c>
      <c r="D7">
        <v>49</v>
      </c>
      <c r="G7">
        <v>1</v>
      </c>
      <c r="H7" t="s">
        <v>15</v>
      </c>
      <c r="J7">
        <f>E12</f>
        <v>0</v>
      </c>
      <c r="K7">
        <v>2</v>
      </c>
      <c r="L7">
        <f t="shared" si="0"/>
        <v>-1.3679339957162195E-06</v>
      </c>
      <c r="M7">
        <f t="shared" si="1"/>
        <v>1.3679339957162195E-06</v>
      </c>
      <c r="N7" s="3">
        <f>AVERAGE(M2:M22)</f>
        <v>0.17161487806570008</v>
      </c>
      <c r="O7" t="s">
        <v>31</v>
      </c>
    </row>
    <row r="8" spans="1:15" ht="12.75">
      <c r="A8">
        <v>1</v>
      </c>
      <c r="B8" t="s">
        <v>9</v>
      </c>
      <c r="C8" t="s">
        <v>21</v>
      </c>
      <c r="D8">
        <v>0</v>
      </c>
      <c r="E8">
        <f>D8/SUM(D8,D9)</f>
        <v>0</v>
      </c>
      <c r="G8">
        <v>1</v>
      </c>
      <c r="H8" t="s">
        <v>18</v>
      </c>
      <c r="J8">
        <f>E14</f>
        <v>0</v>
      </c>
      <c r="K8">
        <v>1</v>
      </c>
      <c r="L8">
        <f t="shared" si="0"/>
        <v>-0.07855188828038281</v>
      </c>
      <c r="M8">
        <f t="shared" si="1"/>
        <v>0.07855188828038281</v>
      </c>
      <c r="N8" s="3">
        <f>AVERAGE(M2:M8)</f>
        <v>0.22268403634541672</v>
      </c>
      <c r="O8" t="s">
        <v>32</v>
      </c>
    </row>
    <row r="9" spans="1:15" ht="12.75">
      <c r="A9">
        <v>1</v>
      </c>
      <c r="C9" t="s">
        <v>22</v>
      </c>
      <c r="D9">
        <v>15</v>
      </c>
      <c r="G9">
        <v>1</v>
      </c>
      <c r="H9" t="s">
        <v>1</v>
      </c>
      <c r="J9">
        <f>E16</f>
        <v>1</v>
      </c>
      <c r="K9">
        <v>7</v>
      </c>
      <c r="L9">
        <f aca="true" t="shared" si="2" ref="L9:L14">1-(S$4^K9)+P$4</f>
        <v>1.0082583504057965</v>
      </c>
      <c r="M9">
        <f t="shared" si="1"/>
        <v>0.008258350405796477</v>
      </c>
      <c r="N9" s="3">
        <f>AVERAGE(M9:M14)</f>
        <v>0.1556729676903665</v>
      </c>
      <c r="O9" t="s">
        <v>34</v>
      </c>
    </row>
    <row r="10" spans="1:15" ht="12.75">
      <c r="A10">
        <v>1</v>
      </c>
      <c r="B10" t="s">
        <v>12</v>
      </c>
      <c r="C10" t="s">
        <v>21</v>
      </c>
      <c r="D10">
        <v>0</v>
      </c>
      <c r="E10">
        <f>D10/SUM(D10,D11)</f>
        <v>0</v>
      </c>
      <c r="G10">
        <v>1</v>
      </c>
      <c r="H10" t="s">
        <v>4</v>
      </c>
      <c r="J10">
        <f>E18</f>
        <v>1</v>
      </c>
      <c r="K10">
        <v>6</v>
      </c>
      <c r="L10">
        <f t="shared" si="2"/>
        <v>1.0057003392803814</v>
      </c>
      <c r="M10">
        <f t="shared" si="1"/>
        <v>0.0057003392803813835</v>
      </c>
      <c r="N10" s="3">
        <f>AVERAGE(M16:M22)</f>
        <v>0.13421021439341224</v>
      </c>
      <c r="O10" t="s">
        <v>35</v>
      </c>
    </row>
    <row r="11" spans="1:13" ht="12.75">
      <c r="A11">
        <v>1</v>
      </c>
      <c r="C11" t="s">
        <v>22</v>
      </c>
      <c r="D11">
        <v>167</v>
      </c>
      <c r="G11">
        <v>1</v>
      </c>
      <c r="H11" t="s">
        <v>7</v>
      </c>
      <c r="J11">
        <f>E20</f>
        <v>1</v>
      </c>
      <c r="K11">
        <v>5</v>
      </c>
      <c r="L11">
        <f t="shared" si="2"/>
        <v>0.9993531856190717</v>
      </c>
      <c r="M11">
        <f t="shared" si="1"/>
        <v>0.0006468143809282845</v>
      </c>
    </row>
    <row r="12" spans="1:13" ht="12.75">
      <c r="A12">
        <v>1</v>
      </c>
      <c r="B12" t="s">
        <v>15</v>
      </c>
      <c r="C12" t="s">
        <v>21</v>
      </c>
      <c r="D12">
        <v>0</v>
      </c>
      <c r="E12">
        <f>D12/SUM(D12,D13)</f>
        <v>0</v>
      </c>
      <c r="G12">
        <v>1</v>
      </c>
      <c r="H12" t="s">
        <v>10</v>
      </c>
      <c r="J12">
        <f>E22</f>
        <v>1</v>
      </c>
      <c r="K12">
        <v>4</v>
      </c>
      <c r="L12">
        <f t="shared" si="2"/>
        <v>0.98360409086338</v>
      </c>
      <c r="M12">
        <f t="shared" si="1"/>
        <v>0.016395909136620035</v>
      </c>
    </row>
    <row r="13" spans="1:13" ht="12.75">
      <c r="A13">
        <v>1</v>
      </c>
      <c r="C13" t="s">
        <v>22</v>
      </c>
      <c r="D13">
        <v>42</v>
      </c>
      <c r="G13">
        <v>1</v>
      </c>
      <c r="H13" t="s">
        <v>13</v>
      </c>
      <c r="J13">
        <f>E24</f>
        <v>1</v>
      </c>
      <c r="K13">
        <v>3</v>
      </c>
      <c r="L13">
        <f t="shared" si="2"/>
        <v>0.9445261042792984</v>
      </c>
      <c r="M13">
        <f t="shared" si="1"/>
        <v>0.055473895720701605</v>
      </c>
    </row>
    <row r="14" spans="1:13" ht="12.75">
      <c r="A14">
        <v>1</v>
      </c>
      <c r="B14" t="s">
        <v>18</v>
      </c>
      <c r="C14" t="s">
        <v>21</v>
      </c>
      <c r="D14">
        <v>0</v>
      </c>
      <c r="E14">
        <f>D14/SUM(D14,D15)</f>
        <v>0</v>
      </c>
      <c r="G14">
        <v>1</v>
      </c>
      <c r="H14" t="s">
        <v>16</v>
      </c>
      <c r="J14">
        <f>E26</f>
        <v>0</v>
      </c>
      <c r="K14">
        <v>2</v>
      </c>
      <c r="L14">
        <f t="shared" si="2"/>
        <v>0.8475624972177712</v>
      </c>
      <c r="M14">
        <f t="shared" si="1"/>
        <v>0.8475624972177712</v>
      </c>
    </row>
    <row r="15" spans="1:11" ht="12.75">
      <c r="A15">
        <v>1</v>
      </c>
      <c r="C15" t="s">
        <v>22</v>
      </c>
      <c r="D15">
        <v>119</v>
      </c>
      <c r="G15">
        <v>1</v>
      </c>
      <c r="H15" t="s">
        <v>19</v>
      </c>
      <c r="K15">
        <v>1</v>
      </c>
    </row>
    <row r="16" spans="1:13" ht="12.75">
      <c r="A16">
        <v>2</v>
      </c>
      <c r="B16" t="s">
        <v>1</v>
      </c>
      <c r="C16" t="s">
        <v>21</v>
      </c>
      <c r="D16">
        <v>264</v>
      </c>
      <c r="E16">
        <f>D16/SUM(D16,D17)</f>
        <v>1</v>
      </c>
      <c r="G16">
        <v>1</v>
      </c>
      <c r="H16" t="s">
        <v>2</v>
      </c>
      <c r="J16">
        <f>E30</f>
        <v>0.9832635983263598</v>
      </c>
      <c r="K16">
        <v>7</v>
      </c>
      <c r="L16">
        <f>1-(S$5^K16)+P$5</f>
        <v>0.8696624011638957</v>
      </c>
      <c r="M16">
        <f aca="true" t="shared" si="3" ref="M16:M22">ABS(J16-L16)</f>
        <v>0.11360119716246408</v>
      </c>
    </row>
    <row r="17" spans="1:13" ht="12.75">
      <c r="A17">
        <v>2</v>
      </c>
      <c r="C17" t="s">
        <v>22</v>
      </c>
      <c r="D17">
        <v>0</v>
      </c>
      <c r="G17">
        <v>1</v>
      </c>
      <c r="H17" t="s">
        <v>5</v>
      </c>
      <c r="J17">
        <f>E32</f>
        <v>0.9895833333333334</v>
      </c>
      <c r="K17">
        <v>6</v>
      </c>
      <c r="L17">
        <f aca="true" t="shared" si="4" ref="L17:L22">1-(S$5^K17)+P$5</f>
        <v>0.826324849616401</v>
      </c>
      <c r="M17">
        <f t="shared" si="3"/>
        <v>0.1632584837169324</v>
      </c>
    </row>
    <row r="18" spans="1:13" ht="12.75">
      <c r="A18">
        <v>2</v>
      </c>
      <c r="B18" t="s">
        <v>4</v>
      </c>
      <c r="C18" t="s">
        <v>21</v>
      </c>
      <c r="D18">
        <v>73</v>
      </c>
      <c r="E18">
        <f>D18/SUM(D18,D19)</f>
        <v>1</v>
      </c>
      <c r="G18">
        <v>1</v>
      </c>
      <c r="H18" t="s">
        <v>8</v>
      </c>
      <c r="J18">
        <f>E34</f>
        <v>0.9090909090909091</v>
      </c>
      <c r="K18">
        <v>5</v>
      </c>
      <c r="L18">
        <f t="shared" si="4"/>
        <v>0.7680402255356529</v>
      </c>
      <c r="M18">
        <f t="shared" si="3"/>
        <v>0.14105068355525618</v>
      </c>
    </row>
    <row r="19" spans="1:13" ht="12.75">
      <c r="A19">
        <v>2</v>
      </c>
      <c r="C19" t="s">
        <v>22</v>
      </c>
      <c r="D19">
        <v>0</v>
      </c>
      <c r="G19">
        <v>1</v>
      </c>
      <c r="H19" t="s">
        <v>11</v>
      </c>
      <c r="J19">
        <f>E36</f>
        <v>0.6896551724137931</v>
      </c>
      <c r="K19">
        <v>4</v>
      </c>
      <c r="L19">
        <f t="shared" si="4"/>
        <v>0.6896533005034171</v>
      </c>
      <c r="M19">
        <f t="shared" si="3"/>
        <v>1.8719103760389544E-06</v>
      </c>
    </row>
    <row r="20" spans="1:13" ht="12.75">
      <c r="A20">
        <v>2</v>
      </c>
      <c r="B20" t="s">
        <v>7</v>
      </c>
      <c r="C20" t="s">
        <v>21</v>
      </c>
      <c r="D20">
        <v>43</v>
      </c>
      <c r="E20">
        <f>D20/SUM(D20,D21)</f>
        <v>1</v>
      </c>
      <c r="G20">
        <v>1</v>
      </c>
      <c r="H20" t="s">
        <v>14</v>
      </c>
      <c r="J20">
        <f>E38</f>
        <v>0.4403292181069959</v>
      </c>
      <c r="K20">
        <v>3</v>
      </c>
      <c r="L20">
        <f t="shared" si="4"/>
        <v>0.5842308136482789</v>
      </c>
      <c r="M20">
        <f t="shared" si="3"/>
        <v>0.143901595541283</v>
      </c>
    </row>
    <row r="21" spans="1:13" ht="12.75">
      <c r="A21">
        <v>2</v>
      </c>
      <c r="C21" t="s">
        <v>22</v>
      </c>
      <c r="D21">
        <v>0</v>
      </c>
      <c r="G21">
        <v>1</v>
      </c>
      <c r="H21" t="s">
        <v>17</v>
      </c>
      <c r="J21">
        <f>E40</f>
        <v>0.18055555555555555</v>
      </c>
      <c r="K21">
        <v>2</v>
      </c>
      <c r="L21">
        <f t="shared" si="4"/>
        <v>0.44244823026270363</v>
      </c>
      <c r="M21">
        <f t="shared" si="3"/>
        <v>0.26189267470714805</v>
      </c>
    </row>
    <row r="22" spans="1:13" ht="12.75">
      <c r="A22">
        <v>2</v>
      </c>
      <c r="B22" t="s">
        <v>10</v>
      </c>
      <c r="C22" t="s">
        <v>21</v>
      </c>
      <c r="D22">
        <v>31</v>
      </c>
      <c r="E22">
        <f>D22/SUM(D22,D23)</f>
        <v>1</v>
      </c>
      <c r="G22">
        <v>1</v>
      </c>
      <c r="H22" t="s">
        <v>20</v>
      </c>
      <c r="J22">
        <f>E42</f>
        <v>0.136</v>
      </c>
      <c r="K22">
        <v>1</v>
      </c>
      <c r="L22">
        <f t="shared" si="4"/>
        <v>0.25176499416042586</v>
      </c>
      <c r="M22">
        <f t="shared" si="3"/>
        <v>0.11576499416042585</v>
      </c>
    </row>
    <row r="23" spans="1:4" ht="12.75">
      <c r="A23">
        <v>2</v>
      </c>
      <c r="C23" t="s">
        <v>22</v>
      </c>
      <c r="D23">
        <v>0</v>
      </c>
    </row>
    <row r="24" spans="1:5" ht="12.75">
      <c r="A24">
        <v>2</v>
      </c>
      <c r="B24" t="s">
        <v>13</v>
      </c>
      <c r="C24" t="s">
        <v>21</v>
      </c>
      <c r="D24">
        <v>235</v>
      </c>
      <c r="E24">
        <f>D24/SUM(D24,D25)</f>
        <v>1</v>
      </c>
    </row>
    <row r="25" spans="1:4" ht="12.75">
      <c r="A25">
        <v>2</v>
      </c>
      <c r="C25" t="s">
        <v>22</v>
      </c>
      <c r="D25">
        <v>0</v>
      </c>
    </row>
    <row r="26" spans="1:5" ht="12.75">
      <c r="A26">
        <v>2</v>
      </c>
      <c r="B26" t="s">
        <v>16</v>
      </c>
      <c r="C26" t="s">
        <v>21</v>
      </c>
      <c r="D26">
        <v>0</v>
      </c>
      <c r="E26">
        <f>D26/SUM(D26,D27)</f>
        <v>0</v>
      </c>
    </row>
    <row r="27" spans="1:4" ht="12.75">
      <c r="A27">
        <v>2</v>
      </c>
      <c r="C27" t="s">
        <v>22</v>
      </c>
      <c r="D27">
        <v>43</v>
      </c>
    </row>
    <row r="28" spans="1:4" ht="12.75">
      <c r="A28">
        <v>2</v>
      </c>
      <c r="B28" t="s">
        <v>19</v>
      </c>
      <c r="C28" t="s">
        <v>21</v>
      </c>
      <c r="D28">
        <v>0</v>
      </c>
    </row>
    <row r="29" spans="1:4" ht="12.75">
      <c r="A29">
        <v>2</v>
      </c>
      <c r="C29" t="s">
        <v>22</v>
      </c>
      <c r="D29">
        <v>119</v>
      </c>
    </row>
    <row r="30" spans="1:5" ht="12.75">
      <c r="A30">
        <v>3</v>
      </c>
      <c r="B30" t="s">
        <v>2</v>
      </c>
      <c r="C30" t="s">
        <v>21</v>
      </c>
      <c r="D30">
        <v>470</v>
      </c>
      <c r="E30">
        <f>D30/SUM(D30,D31)</f>
        <v>0.9832635983263598</v>
      </c>
    </row>
    <row r="31" spans="1:4" ht="12.75">
      <c r="A31">
        <v>3</v>
      </c>
      <c r="C31" t="s">
        <v>22</v>
      </c>
      <c r="D31">
        <v>8</v>
      </c>
    </row>
    <row r="32" spans="1:5" ht="12.75">
      <c r="A32">
        <v>3</v>
      </c>
      <c r="B32" t="s">
        <v>5</v>
      </c>
      <c r="C32" t="s">
        <v>21</v>
      </c>
      <c r="D32">
        <v>95</v>
      </c>
      <c r="E32">
        <f>D32/SUM(D32,D33)</f>
        <v>0.9895833333333334</v>
      </c>
    </row>
    <row r="33" spans="1:4" ht="12.75">
      <c r="A33">
        <v>3</v>
      </c>
      <c r="C33" t="s">
        <v>22</v>
      </c>
      <c r="D33">
        <v>1</v>
      </c>
    </row>
    <row r="34" spans="1:5" ht="12.75">
      <c r="A34">
        <v>3</v>
      </c>
      <c r="B34" t="s">
        <v>8</v>
      </c>
      <c r="C34" t="s">
        <v>21</v>
      </c>
      <c r="D34">
        <v>40</v>
      </c>
      <c r="E34">
        <f>D34/SUM(D34,D35)</f>
        <v>0.9090909090909091</v>
      </c>
    </row>
    <row r="35" spans="1:4" ht="12.75">
      <c r="A35">
        <v>3</v>
      </c>
      <c r="C35" t="s">
        <v>22</v>
      </c>
      <c r="D35">
        <v>4</v>
      </c>
    </row>
    <row r="36" spans="1:5" ht="12.75">
      <c r="A36">
        <v>3</v>
      </c>
      <c r="B36" t="s">
        <v>11</v>
      </c>
      <c r="C36" t="s">
        <v>21</v>
      </c>
      <c r="D36">
        <v>40</v>
      </c>
      <c r="E36">
        <f>D36/SUM(D36,D37)</f>
        <v>0.6896551724137931</v>
      </c>
    </row>
    <row r="37" spans="1:4" ht="12.75">
      <c r="A37">
        <v>3</v>
      </c>
      <c r="C37" t="s">
        <v>22</v>
      </c>
      <c r="D37">
        <v>18</v>
      </c>
    </row>
    <row r="38" spans="1:5" ht="12.75">
      <c r="A38">
        <v>3</v>
      </c>
      <c r="B38" t="s">
        <v>14</v>
      </c>
      <c r="C38" t="s">
        <v>21</v>
      </c>
      <c r="D38">
        <v>107</v>
      </c>
      <c r="E38">
        <f>D38/SUM(D38,D39)</f>
        <v>0.4403292181069959</v>
      </c>
    </row>
    <row r="39" spans="1:4" ht="12.75">
      <c r="A39">
        <v>3</v>
      </c>
      <c r="C39" t="s">
        <v>22</v>
      </c>
      <c r="D39">
        <v>136</v>
      </c>
    </row>
    <row r="40" spans="1:5" ht="12.75">
      <c r="A40">
        <v>3</v>
      </c>
      <c r="B40" t="s">
        <v>17</v>
      </c>
      <c r="C40" t="s">
        <v>21</v>
      </c>
      <c r="D40">
        <v>13</v>
      </c>
      <c r="E40">
        <f>D40/SUM(D40,D41)</f>
        <v>0.18055555555555555</v>
      </c>
    </row>
    <row r="41" spans="1:4" ht="12.75">
      <c r="A41">
        <v>3</v>
      </c>
      <c r="C41" t="s">
        <v>22</v>
      </c>
      <c r="D41">
        <v>59</v>
      </c>
    </row>
    <row r="42" spans="1:5" ht="12.75">
      <c r="A42">
        <v>3</v>
      </c>
      <c r="B42" t="s">
        <v>20</v>
      </c>
      <c r="C42" t="s">
        <v>21</v>
      </c>
      <c r="D42">
        <v>17</v>
      </c>
      <c r="E42">
        <f>D42/SUM(D42,D43)</f>
        <v>0.136</v>
      </c>
    </row>
    <row r="43" spans="1:4" ht="12.75">
      <c r="A43">
        <v>3</v>
      </c>
      <c r="C43" t="s">
        <v>22</v>
      </c>
      <c r="D43">
        <v>108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Ewen, C.J.</dc:creator>
  <cp:keywords/>
  <dc:description/>
  <cp:lastModifiedBy>Colin Ewen</cp:lastModifiedBy>
  <dcterms:created xsi:type="dcterms:W3CDTF">1996-10-14T23:33:28Z</dcterms:created>
  <dcterms:modified xsi:type="dcterms:W3CDTF">2016-03-26T17:56:57Z</dcterms:modified>
  <cp:category/>
  <cp:version/>
  <cp:contentType/>
  <cp:contentStatus/>
</cp:coreProperties>
</file>