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819"/>
  <workbookPr/>
  <bookViews>
    <workbookView xWindow="200" yWindow="65516" windowWidth="22600" windowHeight="18540" activeTab="0"/>
  </bookViews>
  <sheets>
    <sheet name="Violations" sheetId="1" r:id="rId1"/>
    <sheet name="ProgramOutputMaxent" sheetId="7" r:id="rId2"/>
    <sheet name="InterpretMaxent" sheetId="4" r:id="rId3"/>
    <sheet name="Solver" sheetId="14" r:id="rId4"/>
  </sheets>
  <definedNames>
    <definedName name="solver_adj" localSheetId="3" hidden="1">'Solver'!$D$2:$I$2</definedName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st" localSheetId="2" hidden="1">1</definedName>
    <definedName name="solver_est" localSheetId="3" hidden="1">1</definedName>
    <definedName name="solver_itr" localSheetId="2" hidden="1">100</definedName>
    <definedName name="solver_itr" localSheetId="3" hidden="1">100</definedName>
    <definedName name="solver_lin" localSheetId="2" hidden="1">2</definedName>
    <definedName name="solver_lin" localSheetId="3" hidden="1">2</definedName>
    <definedName name="solver_neg" localSheetId="2" hidden="1">2</definedName>
    <definedName name="solver_neg" localSheetId="3" hidden="1">2</definedName>
    <definedName name="solver_num" localSheetId="2" hidden="1">0</definedName>
    <definedName name="solver_num" localSheetId="3" hidden="1">0</definedName>
    <definedName name="solver_nwt" localSheetId="2" hidden="1">1</definedName>
    <definedName name="solver_nwt" localSheetId="3" hidden="1">1</definedName>
    <definedName name="solver_opt" localSheetId="2" hidden="1">'InterpretMaxent'!$D$36</definedName>
    <definedName name="solver_opt" localSheetId="3" hidden="1">'Solver'!$T$1</definedName>
    <definedName name="solver_pre" localSheetId="2" hidden="1">0.000001</definedName>
    <definedName name="solver_pre" localSheetId="3" hidden="1">0.000001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tim" localSheetId="2" hidden="1">100</definedName>
    <definedName name="solver_tim" localSheetId="3" hidden="1">100</definedName>
    <definedName name="solver_tol" localSheetId="2" hidden="1">0.05</definedName>
    <definedName name="solver_tol" localSheetId="3" hidden="1">0.05</definedName>
    <definedName name="solver_typ" localSheetId="2" hidden="1">1</definedName>
    <definedName name="solver_typ" localSheetId="3" hidden="1">2</definedName>
    <definedName name="solver_val" localSheetId="2" hidden="1">0</definedName>
    <definedName name="solver_val" localSheetId="3" hidden="1">0</definedName>
  </definedNames>
  <calcPr calcId="140001"/>
  <extLst/>
</workbook>
</file>

<file path=xl/sharedStrings.xml><?xml version="1.0" encoding="utf-8"?>
<sst xmlns="http://schemas.openxmlformats.org/spreadsheetml/2006/main" count="1083" uniqueCount="148">
  <si>
    <t>Stem + Mediopassive/ATR</t>
  </si>
  <si>
    <t>StemNoTrigger + Causative/ATR</t>
  </si>
  <si>
    <t>StemNoTrigger + Causative/back</t>
  </si>
  <si>
    <t>StemNoTrigger + Perfect/low</t>
  </si>
  <si>
    <t>StemNoTrigger + Perfect/ATR</t>
  </si>
  <si>
    <t>StemNoTrigger + Perfect/back</t>
  </si>
  <si>
    <t>Input: Stem/low</t>
  </si>
  <si>
    <t>Input: Stem/ATR</t>
  </si>
  <si>
    <t>ATR-observed</t>
  </si>
  <si>
    <t>ATR-predicted</t>
  </si>
  <si>
    <t>Back-observed</t>
  </si>
  <si>
    <t>Back-predicted</t>
  </si>
  <si>
    <t>Stem</t>
  </si>
  <si>
    <t>Factitive</t>
  </si>
  <si>
    <t>Reversive</t>
  </si>
  <si>
    <t>Transitive</t>
  </si>
  <si>
    <t>Mediopassive</t>
  </si>
  <si>
    <t>Causative</t>
  </si>
  <si>
    <t>Perfective</t>
  </si>
  <si>
    <t>ATR</t>
  </si>
  <si>
    <t>Harmony</t>
  </si>
  <si>
    <t>Error</t>
  </si>
  <si>
    <t>Back</t>
  </si>
  <si>
    <t>Low</t>
  </si>
  <si>
    <t>StemNoTrigger/low</t>
  </si>
  <si>
    <t>StemNoTrigger/ATR</t>
  </si>
  <si>
    <t>StemNoTrigger/back</t>
  </si>
  <si>
    <t>StemNoTrigger+factitive/low</t>
  </si>
  <si>
    <t>StemNoTrigger+factitive/ATR</t>
  </si>
  <si>
    <t>StemNoTrigger+factitive/back</t>
  </si>
  <si>
    <t>StemNoTrigger + Reversive/low</t>
  </si>
  <si>
    <t>StemNoTrigger + Reversive/ATR</t>
  </si>
  <si>
    <t>StemNoTrigger + Reversive/back</t>
  </si>
  <si>
    <t>StemNoTrigger + Transitive/low</t>
  </si>
  <si>
    <t>StemNoTrigger + Transitive/ATR</t>
  </si>
  <si>
    <t>StemNoTrigger + Transitive/back</t>
  </si>
  <si>
    <t>Input: StemNoTrigger+factitive/back</t>
  </si>
  <si>
    <t>Input: StemNoTrigger + Reversive/low</t>
  </si>
  <si>
    <t>Input: StemNoTrigger + Reversive/ATR</t>
  </si>
  <si>
    <t>Input: StemNoTrigger + Reversive/back</t>
  </si>
  <si>
    <t>Input: StemNoTrigger + Transitive/low</t>
  </si>
  <si>
    <t>Input: StemNoTrigger + Transitive/ATR</t>
  </si>
  <si>
    <t>Input: StemNoTrigger + Transitive/back</t>
  </si>
  <si>
    <t>Input: StemNoTrigger + Mediopassive/low</t>
  </si>
  <si>
    <t>Input: StemNoTrigger + Mediopassive/ATR</t>
  </si>
  <si>
    <t>Input: StemNoTrigger + Mediopassive/back</t>
  </si>
  <si>
    <t>Input: StemNoTrigger + Causative/low</t>
  </si>
  <si>
    <t>Input: StemNoTrigger + Causative/ATR</t>
  </si>
  <si>
    <t>Input: StemNoTrigger + Causative/back</t>
  </si>
  <si>
    <t>Input: StemNoTrigger + Perfect/low</t>
  </si>
  <si>
    <t>Input: StemNoTrigger + Perfect/ATR</t>
  </si>
  <si>
    <t>Input: StemNoTrigger + Perfect/back</t>
  </si>
  <si>
    <t>Raw numbers</t>
  </si>
  <si>
    <t>low harmony</t>
  </si>
  <si>
    <t>yes</t>
  </si>
  <si>
    <t>no</t>
  </si>
  <si>
    <t>ATR harmony</t>
  </si>
  <si>
    <t>backness harmony</t>
  </si>
  <si>
    <t>No trigger</t>
  </si>
  <si>
    <t>Defocalized Perfect -i</t>
  </si>
  <si>
    <t>Stem/low</t>
  </si>
  <si>
    <t>Stem/ATR</t>
  </si>
  <si>
    <t>Stem/back</t>
  </si>
  <si>
    <t>Stem+factitive/low</t>
  </si>
  <si>
    <t>Stem+factitive/ATR</t>
  </si>
  <si>
    <t>Stem+factitive/back</t>
  </si>
  <si>
    <t>Stem + Reversive/low</t>
  </si>
  <si>
    <t>Stem + Reversive/ATR</t>
  </si>
  <si>
    <t>Stem + Reversive/back</t>
  </si>
  <si>
    <t>Stem + Transitive/low</t>
  </si>
  <si>
    <t>Stem + Transitive/ATR</t>
  </si>
  <si>
    <t>Stem + Transitive/back</t>
  </si>
  <si>
    <t>Stem + Mediopassive/low</t>
  </si>
  <si>
    <t>Input: Stem/back</t>
  </si>
  <si>
    <t>Input: Stem+factitive/low</t>
  </si>
  <si>
    <t>Input: Stem+factitive/ATR</t>
  </si>
  <si>
    <t>Input: Stem+factitive/back</t>
  </si>
  <si>
    <t>Input: Stem + Reversive/low</t>
  </si>
  <si>
    <t>Input: Stem + Reversive/ATR</t>
  </si>
  <si>
    <t>Input: Stem + Reversive/back</t>
  </si>
  <si>
    <t>Input: Stem + Transitive/low</t>
  </si>
  <si>
    <t>Input: Stem + Transitive/ATR</t>
  </si>
  <si>
    <t>Input: Stem + Transitive/back</t>
  </si>
  <si>
    <t>Input: Stem + Mediopassive/low</t>
  </si>
  <si>
    <t>Input: Stem + Mediopassive/ATR</t>
  </si>
  <si>
    <t>Input: Stem + Mediopassive/back</t>
  </si>
  <si>
    <t>Input: Stem + Causative/low</t>
  </si>
  <si>
    <t>Input: Stem + Causative/ATR</t>
  </si>
  <si>
    <t>Input: Stem + Causative/back</t>
  </si>
  <si>
    <t>Input: Stem + Perfect/low</t>
  </si>
  <si>
    <t>Input: Stem + Perfect/ATR</t>
  </si>
  <si>
    <t>Input: Stem + Perfect/back</t>
  </si>
  <si>
    <t>Input: StemNoTrigger/low</t>
  </si>
  <si>
    <t>Input: StemNoTrigger/ATR</t>
  </si>
  <si>
    <t>Input: StemNoTrigger/back</t>
  </si>
  <si>
    <t>Input: StemNoTrigger+factitive/low</t>
  </si>
  <si>
    <t>Input: StemNoTrigger+factitive/ATR</t>
  </si>
  <si>
    <t>e to the</t>
  </si>
  <si>
    <t>probability</t>
  </si>
  <si>
    <t>plog</t>
  </si>
  <si>
    <t>Maxent grammar tool</t>
  </si>
  <si>
    <t>Solver</t>
  </si>
  <si>
    <t>Absolute error</t>
  </si>
  <si>
    <t>Mean absolute error</t>
  </si>
  <si>
    <t>weights</t>
  </si>
  <si>
    <t>Reformat</t>
  </si>
  <si>
    <t>Stem + Mediopassive/back</t>
  </si>
  <si>
    <t>Stem + Causative/low</t>
  </si>
  <si>
    <t>Stem + Causative/ATR</t>
  </si>
  <si>
    <t>Stem + Causative/back</t>
  </si>
  <si>
    <t>Stem + Perfect/low</t>
  </si>
  <si>
    <t>Stem + Perfect/ATR</t>
  </si>
  <si>
    <t>Stem + Perfect/back</t>
  </si>
  <si>
    <t>harmony</t>
  </si>
  <si>
    <t>no harmony</t>
  </si>
  <si>
    <t>Ident(low)</t>
  </si>
  <si>
    <t>Ident(ATR)</t>
  </si>
  <si>
    <t>Ident(back)</t>
  </si>
  <si>
    <t>Id(low)</t>
  </si>
  <si>
    <t>Id(ATR)</t>
  </si>
  <si>
    <t>Id(back)</t>
  </si>
  <si>
    <t>Agree(low)</t>
  </si>
  <si>
    <t>Agree(ATR)</t>
  </si>
  <si>
    <t>Agree(back)</t>
  </si>
  <si>
    <t>Agr(low)</t>
  </si>
  <si>
    <t>Agr(ATR)</t>
  </si>
  <si>
    <t>Agr(back)</t>
  </si>
  <si>
    <t>|weights| after optimization:</t>
  </si>
  <si>
    <t>Ident(low) (mu=0.0, sigma^2=100000.0)</t>
  </si>
  <si>
    <t>Ident(ATR) (mu=0.0, sigma^2=100000.0)</t>
  </si>
  <si>
    <t>Ident(back) (mu=0.0, sigma^2=100000.0)</t>
  </si>
  <si>
    <t>Agree(low) (mu=0.0, sigma^2=100000.0)</t>
  </si>
  <si>
    <t>Agree(ATR) (mu=0.0, sigma^2=100000.0)</t>
  </si>
  <si>
    <t>Agree(back) (mu=0.0, sigma^2=100000.0)</t>
  </si>
  <si>
    <t>Input:</t>
  </si>
  <si>
    <t>Candidate:</t>
  </si>
  <si>
    <t>Observed:</t>
  </si>
  <si>
    <t>Predicted:</t>
  </si>
  <si>
    <t>Observed</t>
  </si>
  <si>
    <t>Predicted</t>
  </si>
  <si>
    <t>Low-observed</t>
  </si>
  <si>
    <t>Low-predicted</t>
  </si>
  <si>
    <t>no. of data</t>
  </si>
  <si>
    <t>ave. error</t>
  </si>
  <si>
    <t>StemNoTrigger + Mediopassive/low</t>
  </si>
  <si>
    <t>StemNoTrigger + Mediopassive/ATR</t>
  </si>
  <si>
    <t>StemNoTrigger + Mediopassive/back</t>
  </si>
  <si>
    <t>StemNoTrigger + Causative/low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</si>
</sst>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0"/>
    <numFmt numFmtId="179" formatCode="0.0"/>
  </numFmts>
  <fonts count="16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.5"/>
      <color rgb="FF000000"/>
      <name val="Arial"/>
      <family val="2"/>
    </font>
    <font>
      <sz val="9.7"/>
      <color rgb="FF000000"/>
      <name val="Arial"/>
      <family val="2"/>
    </font>
    <font>
      <sz val="9.5"/>
      <color rgb="FF000000"/>
      <name val="Arial"/>
      <family val="2"/>
    </font>
    <font>
      <sz val="8.7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1" fontId="4" fillId="0" borderId="0" xfId="0" applyNumberFormat="1" applyFont="1"/>
    <xf numFmtId="11" fontId="0" fillId="0" borderId="0" xfId="0" applyNumberFormat="1"/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178" fontId="0" fillId="0" borderId="0" xfId="0" applyNumberFormat="1"/>
    <xf numFmtId="0" fontId="8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1" fontId="1" fillId="0" borderId="0" xfId="0" applyNumberFormat="1" applyFont="1"/>
    <xf numFmtId="179" fontId="0" fillId="0" borderId="0" xfId="0" applyNumberFormat="1"/>
    <xf numFmtId="179" fontId="11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10" fillId="0" borderId="0" xfId="0" applyNumberFormat="1" applyFont="1" applyAlignment="1">
      <alignment horizontal="center"/>
    </xf>
    <xf numFmtId="0" fontId="0" fillId="0" borderId="0" xfId="0" applyFont="1"/>
    <xf numFmtId="179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25"/>
          <c:y val="0.06275"/>
          <c:w val="0.79025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InterpretMaxent!$I$9</c:f>
              <c:strCache>
                <c:ptCount val="1"/>
                <c:pt idx="0">
                  <c:v>Low-observed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InterpretMaxent!$J$8:$P$8</c:f>
              <c:strCache/>
            </c:strRef>
          </c:cat>
          <c:val>
            <c:numRef>
              <c:f>InterpretMaxent!$J$9:$P$9</c:f>
              <c:numCache/>
            </c:numRef>
          </c:val>
          <c:smooth val="0"/>
        </c:ser>
        <c:ser>
          <c:idx val="1"/>
          <c:order val="1"/>
          <c:tx>
            <c:strRef>
              <c:f>InterpretMaxent!$I$10</c:f>
              <c:strCache>
                <c:ptCount val="1"/>
                <c:pt idx="0">
                  <c:v>Low-predicted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InterpretMaxent!$J$8:$P$8</c:f>
              <c:strCache/>
            </c:strRef>
          </c:cat>
          <c:val>
            <c:numRef>
              <c:f>InterpretMaxent!$J$10:$P$10</c:f>
              <c:numCache/>
            </c:numRef>
          </c:val>
          <c:smooth val="0"/>
        </c:ser>
        <c:ser>
          <c:idx val="2"/>
          <c:order val="2"/>
          <c:tx>
            <c:strRef>
              <c:f>InterpretMaxent!$I$11</c:f>
              <c:strCache>
                <c:ptCount val="1"/>
                <c:pt idx="0">
                  <c:v>ATR-observed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InterpretMaxent!$J$8:$P$8</c:f>
              <c:strCache/>
            </c:strRef>
          </c:cat>
          <c:val>
            <c:numRef>
              <c:f>InterpretMaxent!$J$11:$P$11</c:f>
              <c:numCache/>
            </c:numRef>
          </c:val>
          <c:smooth val="0"/>
        </c:ser>
        <c:ser>
          <c:idx val="3"/>
          <c:order val="3"/>
          <c:tx>
            <c:strRef>
              <c:f>InterpretMaxent!$I$12</c:f>
              <c:strCache>
                <c:ptCount val="1"/>
                <c:pt idx="0">
                  <c:v>ATR-predicted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InterpretMaxent!$J$8:$P$8</c:f>
              <c:strCache/>
            </c:strRef>
          </c:cat>
          <c:val>
            <c:numRef>
              <c:f>InterpretMaxent!$J$12:$P$12</c:f>
              <c:numCache/>
            </c:numRef>
          </c:val>
          <c:smooth val="0"/>
        </c:ser>
        <c:ser>
          <c:idx val="4"/>
          <c:order val="4"/>
          <c:tx>
            <c:strRef>
              <c:f>InterpretMaxent!$I$13</c:f>
              <c:strCache>
                <c:ptCount val="1"/>
                <c:pt idx="0">
                  <c:v>Back-observed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InterpretMaxent!$J$8:$P$8</c:f>
              <c:strCache/>
            </c:strRef>
          </c:cat>
          <c:val>
            <c:numRef>
              <c:f>InterpretMaxent!$J$13:$P$13</c:f>
              <c:numCache/>
            </c:numRef>
          </c:val>
          <c:smooth val="0"/>
        </c:ser>
        <c:ser>
          <c:idx val="5"/>
          <c:order val="5"/>
          <c:tx>
            <c:strRef>
              <c:f>InterpretMaxent!$I$14</c:f>
              <c:strCache>
                <c:ptCount val="1"/>
                <c:pt idx="0">
                  <c:v>Back-predicted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InterpretMaxent!$J$8:$P$8</c:f>
              <c:strCache/>
            </c:strRef>
          </c:cat>
          <c:val>
            <c:numRef>
              <c:f>InterpretMaxent!$J$14:$P$14</c:f>
              <c:numCache/>
            </c:numRef>
          </c:val>
          <c:smooth val="0"/>
        </c:ser>
        <c:marker val="1"/>
        <c:axId val="7827604"/>
        <c:axId val="25673925"/>
      </c:lineChart>
      <c:catAx>
        <c:axId val="7827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673925"/>
        <c:crosses val="autoZero"/>
        <c:auto val="1"/>
        <c:lblOffset val="100"/>
        <c:tickLblSkip val="1"/>
        <c:noMultiLvlLbl val="0"/>
      </c:catAx>
      <c:valAx>
        <c:axId val="2567392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82760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75"/>
          <c:y val="0.351"/>
          <c:w val="0.11975"/>
          <c:h val="0.2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5"/>
          <c:y val="0.0465"/>
          <c:w val="0.74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Solver!$P$2</c:f>
              <c:strCache>
                <c:ptCount val="1"/>
                <c:pt idx="0">
                  <c:v>Solver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Eq val="1"/>
            <c:dispRSqr val="1"/>
            <c:trendlineLbl>
              <c:layout>
                <c:manualLayout>
                  <c:x val="0.1685"/>
                  <c:y val="0.14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Solver!$O$3:$O$44</c:f>
              <c:numCache/>
            </c:numRef>
          </c:xVal>
          <c:yVal>
            <c:numRef>
              <c:f>Solver!$P$3:$P$44</c:f>
              <c:numCache/>
            </c:numRef>
          </c:yVal>
          <c:smooth val="0"/>
        </c:ser>
        <c:axId val="6346322"/>
        <c:axId val="49825611"/>
      </c:scatterChart>
      <c:valAx>
        <c:axId val="634632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825611"/>
        <c:crosses val="autoZero"/>
        <c:crossBetween val="midCat"/>
        <c:dispUnits/>
      </c:valAx>
      <c:valAx>
        <c:axId val="4982561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463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"/>
          <c:y val="0.4185"/>
          <c:w val="0.1287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23</xdr:row>
      <xdr:rowOff>47625</xdr:rowOff>
    </xdr:from>
    <xdr:to>
      <xdr:col>19</xdr:col>
      <xdr:colOff>219075</xdr:colOff>
      <xdr:row>49</xdr:row>
      <xdr:rowOff>142875</xdr:rowOff>
    </xdr:to>
    <xdr:graphicFrame macro="">
      <xdr:nvGraphicFramePr>
        <xdr:cNvPr id="1039" name="Chart 1"/>
        <xdr:cNvGraphicFramePr/>
      </xdr:nvGraphicFramePr>
      <xdr:xfrm>
        <a:off x="6257925" y="3771900"/>
        <a:ext cx="78200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190500</xdr:colOff>
      <xdr:row>14</xdr:row>
      <xdr:rowOff>9525</xdr:rowOff>
    </xdr:from>
    <xdr:to>
      <xdr:col>40</xdr:col>
      <xdr:colOff>504825</xdr:colOff>
      <xdr:row>53</xdr:row>
      <xdr:rowOff>76200</xdr:rowOff>
    </xdr:to>
    <xdr:graphicFrame macro="">
      <xdr:nvGraphicFramePr>
        <xdr:cNvPr id="41991" name="Chart 1"/>
        <xdr:cNvGraphicFramePr/>
      </xdr:nvGraphicFramePr>
      <xdr:xfrm>
        <a:off x="18535650" y="2276475"/>
        <a:ext cx="7991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workbookViewId="0" topLeftCell="A1"/>
  </sheetViews>
  <sheetFormatPr defaultColWidth="8.8515625" defaultRowHeight="12.75"/>
  <cols>
    <col min="1" max="1" width="38.28125" style="0" customWidth="1"/>
    <col min="4" max="4" width="9.140625" style="2" customWidth="1"/>
    <col min="5" max="5" width="9.140625" style="4" customWidth="1"/>
    <col min="6" max="6" width="9.140625" style="6" customWidth="1"/>
    <col min="7" max="7" width="9.140625" style="2" customWidth="1"/>
    <col min="13" max="13" width="14.28125" style="0" customWidth="1"/>
  </cols>
  <sheetData>
    <row r="1" spans="4:9" ht="12.75">
      <c r="D1" s="2" t="s">
        <v>115</v>
      </c>
      <c r="E1" s="4" t="s">
        <v>116</v>
      </c>
      <c r="F1" s="6" t="s">
        <v>117</v>
      </c>
      <c r="G1" s="2" t="s">
        <v>121</v>
      </c>
      <c r="H1" s="4" t="s">
        <v>122</v>
      </c>
      <c r="I1" s="6" t="s">
        <v>123</v>
      </c>
    </row>
    <row r="2" spans="4:9" ht="12.75">
      <c r="D2" s="2" t="s">
        <v>118</v>
      </c>
      <c r="E2" s="4" t="s">
        <v>119</v>
      </c>
      <c r="F2" s="6" t="s">
        <v>120</v>
      </c>
      <c r="G2" s="2" t="s">
        <v>124</v>
      </c>
      <c r="H2" s="4" t="s">
        <v>125</v>
      </c>
      <c r="I2" s="6" t="s">
        <v>126</v>
      </c>
    </row>
    <row r="3" spans="1:9" ht="12.75">
      <c r="A3" t="s">
        <v>60</v>
      </c>
      <c r="B3" t="s">
        <v>113</v>
      </c>
      <c r="C3" s="1">
        <f aca="true" t="shared" si="0" ref="C3:C8">N10</f>
        <v>151</v>
      </c>
      <c r="D3" s="2">
        <v>1</v>
      </c>
      <c r="H3" s="4"/>
      <c r="I3" s="6"/>
    </row>
    <row r="4" spans="2:20" ht="12.75">
      <c r="B4" t="s">
        <v>114</v>
      </c>
      <c r="C4" s="1">
        <f t="shared" si="0"/>
        <v>4</v>
      </c>
      <c r="G4" s="2">
        <v>7</v>
      </c>
      <c r="I4" s="6"/>
      <c r="N4" t="s">
        <v>12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59</v>
      </c>
    </row>
    <row r="5" spans="1:19" ht="14">
      <c r="A5" t="s">
        <v>61</v>
      </c>
      <c r="B5" t="s">
        <v>113</v>
      </c>
      <c r="C5" s="1">
        <f t="shared" si="0"/>
        <v>264</v>
      </c>
      <c r="E5" s="4">
        <v>1</v>
      </c>
      <c r="I5" s="6"/>
      <c r="L5" s="11" t="s">
        <v>53</v>
      </c>
      <c r="N5">
        <v>0.9741935483870968</v>
      </c>
      <c r="O5">
        <v>0.8507462686567164</v>
      </c>
      <c r="P5">
        <v>0.19672131147540983</v>
      </c>
      <c r="Q5">
        <v>0</v>
      </c>
      <c r="R5">
        <v>0</v>
      </c>
      <c r="S5">
        <v>0</v>
      </c>
    </row>
    <row r="6" spans="2:19" ht="14">
      <c r="B6" t="s">
        <v>114</v>
      </c>
      <c r="C6" s="1">
        <f t="shared" si="0"/>
        <v>0</v>
      </c>
      <c r="G6" s="3"/>
      <c r="H6" s="4">
        <v>7</v>
      </c>
      <c r="L6" s="12" t="s">
        <v>56</v>
      </c>
      <c r="N6">
        <v>1</v>
      </c>
      <c r="O6">
        <v>1</v>
      </c>
      <c r="P6">
        <v>1</v>
      </c>
      <c r="Q6">
        <v>1</v>
      </c>
      <c r="R6">
        <v>1</v>
      </c>
      <c r="S6">
        <v>0</v>
      </c>
    </row>
    <row r="7" spans="1:20" ht="14">
      <c r="A7" t="s">
        <v>62</v>
      </c>
      <c r="B7" t="s">
        <v>113</v>
      </c>
      <c r="C7" s="1">
        <f t="shared" si="0"/>
        <v>470</v>
      </c>
      <c r="F7" s="6">
        <v>1</v>
      </c>
      <c r="G7" s="3"/>
      <c r="H7" s="4"/>
      <c r="L7" s="14" t="s">
        <v>57</v>
      </c>
      <c r="N7">
        <v>0.9832635983263598</v>
      </c>
      <c r="O7">
        <v>0.9895833333333334</v>
      </c>
      <c r="P7">
        <v>0.9090909090909091</v>
      </c>
      <c r="Q7">
        <v>0.6896551724137931</v>
      </c>
      <c r="R7">
        <v>0.4403292181069959</v>
      </c>
      <c r="S7">
        <v>0.18055555555555555</v>
      </c>
      <c r="T7">
        <v>0.136</v>
      </c>
    </row>
    <row r="8" spans="2:9" ht="12.75">
      <c r="B8" t="s">
        <v>114</v>
      </c>
      <c r="C8" s="1">
        <f t="shared" si="0"/>
        <v>8</v>
      </c>
      <c r="G8" s="3"/>
      <c r="H8" s="5"/>
      <c r="I8" s="6">
        <v>7</v>
      </c>
    </row>
    <row r="9" spans="1:13" ht="12.75">
      <c r="A9" t="s">
        <v>63</v>
      </c>
      <c r="B9" t="s">
        <v>113</v>
      </c>
      <c r="C9" s="1">
        <f aca="true" t="shared" si="1" ref="C9:C14">O10</f>
        <v>57</v>
      </c>
      <c r="D9" s="2">
        <v>1</v>
      </c>
      <c r="G9" s="3"/>
      <c r="H9" s="5"/>
      <c r="I9" s="6"/>
      <c r="L9" t="s">
        <v>52</v>
      </c>
      <c r="M9" s="10"/>
    </row>
    <row r="10" spans="2:20" ht="14">
      <c r="B10" t="s">
        <v>114</v>
      </c>
      <c r="C10" s="1">
        <f t="shared" si="1"/>
        <v>10</v>
      </c>
      <c r="G10" s="3">
        <v>6</v>
      </c>
      <c r="H10" s="5"/>
      <c r="I10" s="7"/>
      <c r="L10" s="11" t="s">
        <v>53</v>
      </c>
      <c r="M10" t="s">
        <v>54</v>
      </c>
      <c r="N10" s="1">
        <v>151</v>
      </c>
      <c r="O10" s="1">
        <v>57</v>
      </c>
      <c r="P10" s="1">
        <v>12</v>
      </c>
      <c r="Q10" s="1">
        <v>0</v>
      </c>
      <c r="R10" s="1">
        <v>0</v>
      </c>
      <c r="S10" s="1">
        <v>0</v>
      </c>
      <c r="T10" s="1">
        <v>0</v>
      </c>
    </row>
    <row r="11" spans="1:20" ht="12.75">
      <c r="A11" t="s">
        <v>64</v>
      </c>
      <c r="B11" t="s">
        <v>113</v>
      </c>
      <c r="C11" s="1">
        <f t="shared" si="1"/>
        <v>73</v>
      </c>
      <c r="E11" s="4">
        <v>1</v>
      </c>
      <c r="G11" s="3"/>
      <c r="H11" s="5"/>
      <c r="I11" s="7"/>
      <c r="M11" t="s">
        <v>55</v>
      </c>
      <c r="N11" s="1">
        <v>4</v>
      </c>
      <c r="O11" s="1">
        <v>10</v>
      </c>
      <c r="P11" s="1">
        <v>49</v>
      </c>
      <c r="Q11" s="1">
        <v>15</v>
      </c>
      <c r="R11">
        <v>167</v>
      </c>
      <c r="S11" s="1">
        <v>42</v>
      </c>
      <c r="T11" s="1">
        <v>119</v>
      </c>
    </row>
    <row r="12" spans="2:20" ht="14">
      <c r="B12" t="s">
        <v>114</v>
      </c>
      <c r="C12" s="1">
        <f t="shared" si="1"/>
        <v>0</v>
      </c>
      <c r="H12" s="5">
        <v>6</v>
      </c>
      <c r="I12" s="7"/>
      <c r="L12" s="12" t="s">
        <v>56</v>
      </c>
      <c r="M12" s="13" t="s">
        <v>54</v>
      </c>
      <c r="N12">
        <v>264</v>
      </c>
      <c r="O12" s="1">
        <v>73</v>
      </c>
      <c r="P12" s="1">
        <v>43</v>
      </c>
      <c r="Q12" s="1">
        <v>31</v>
      </c>
      <c r="R12">
        <v>235</v>
      </c>
      <c r="S12" s="1">
        <v>0</v>
      </c>
      <c r="T12" s="1">
        <v>0</v>
      </c>
    </row>
    <row r="13" spans="1:20" ht="12.75">
      <c r="A13" t="s">
        <v>65</v>
      </c>
      <c r="B13" t="s">
        <v>113</v>
      </c>
      <c r="C13" s="1">
        <f t="shared" si="1"/>
        <v>95</v>
      </c>
      <c r="F13" s="6">
        <v>1</v>
      </c>
      <c r="H13" s="5"/>
      <c r="I13" s="7"/>
      <c r="M13" s="13" t="s">
        <v>55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43</v>
      </c>
      <c r="T13" s="1">
        <v>0</v>
      </c>
    </row>
    <row r="14" spans="2:20" ht="14">
      <c r="B14" t="s">
        <v>114</v>
      </c>
      <c r="C14" s="1">
        <f t="shared" si="1"/>
        <v>1</v>
      </c>
      <c r="H14" s="4"/>
      <c r="I14" s="7">
        <v>6</v>
      </c>
      <c r="L14" s="14" t="s">
        <v>57</v>
      </c>
      <c r="M14" s="13" t="s">
        <v>54</v>
      </c>
      <c r="N14" s="1">
        <v>470</v>
      </c>
      <c r="O14" s="1">
        <v>95</v>
      </c>
      <c r="P14" s="1">
        <v>40</v>
      </c>
      <c r="Q14" s="1">
        <v>40</v>
      </c>
      <c r="R14" s="1">
        <v>107</v>
      </c>
      <c r="S14" s="1">
        <v>13</v>
      </c>
      <c r="T14" s="1">
        <v>17</v>
      </c>
    </row>
    <row r="15" spans="1:20" ht="12.75">
      <c r="A15" t="s">
        <v>66</v>
      </c>
      <c r="B15" t="s">
        <v>113</v>
      </c>
      <c r="C15" s="1">
        <f aca="true" t="shared" si="2" ref="C15:C20">P10</f>
        <v>12</v>
      </c>
      <c r="D15" s="2">
        <v>1</v>
      </c>
      <c r="H15" s="4"/>
      <c r="I15" s="7"/>
      <c r="M15" s="13" t="s">
        <v>55</v>
      </c>
      <c r="N15" s="1">
        <v>8</v>
      </c>
      <c r="O15" s="1">
        <v>1</v>
      </c>
      <c r="P15" s="1">
        <v>4</v>
      </c>
      <c r="Q15" s="1">
        <v>18</v>
      </c>
      <c r="R15" s="1">
        <v>136</v>
      </c>
      <c r="S15" s="1">
        <v>59</v>
      </c>
      <c r="T15" s="1">
        <v>108</v>
      </c>
    </row>
    <row r="16" spans="2:19" ht="14">
      <c r="B16" t="s">
        <v>114</v>
      </c>
      <c r="C16" s="1">
        <f t="shared" si="2"/>
        <v>49</v>
      </c>
      <c r="G16" s="2">
        <v>5</v>
      </c>
      <c r="H16" s="4"/>
      <c r="I16" s="6"/>
      <c r="R16" s="15"/>
      <c r="S16" s="13"/>
    </row>
    <row r="17" spans="1:19" ht="14">
      <c r="A17" t="s">
        <v>67</v>
      </c>
      <c r="B17" t="s">
        <v>113</v>
      </c>
      <c r="C17" s="1">
        <f t="shared" si="2"/>
        <v>43</v>
      </c>
      <c r="E17" s="4">
        <v>1</v>
      </c>
      <c r="H17" s="4"/>
      <c r="I17" s="6"/>
      <c r="L17" t="s">
        <v>58</v>
      </c>
      <c r="R17" s="16"/>
      <c r="S17" s="13"/>
    </row>
    <row r="18" spans="2:20" ht="14">
      <c r="B18" t="s">
        <v>114</v>
      </c>
      <c r="C18" s="1">
        <f t="shared" si="2"/>
        <v>0</v>
      </c>
      <c r="H18" s="4">
        <v>5</v>
      </c>
      <c r="I18" s="6"/>
      <c r="L18" s="11" t="s">
        <v>53</v>
      </c>
      <c r="M18" s="13" t="s">
        <v>54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ht="12.75">
      <c r="A19" t="s">
        <v>68</v>
      </c>
      <c r="B19" t="s">
        <v>113</v>
      </c>
      <c r="C19" s="1">
        <f t="shared" si="2"/>
        <v>40</v>
      </c>
      <c r="F19" s="6">
        <v>1</v>
      </c>
      <c r="H19" s="4"/>
      <c r="I19" s="6"/>
      <c r="M19" s="13" t="s">
        <v>55</v>
      </c>
      <c r="N19">
        <v>484</v>
      </c>
      <c r="O19">
        <v>175</v>
      </c>
      <c r="P19">
        <v>90</v>
      </c>
      <c r="Q19">
        <v>108</v>
      </c>
      <c r="R19">
        <v>516</v>
      </c>
      <c r="S19">
        <v>153</v>
      </c>
      <c r="T19">
        <v>0</v>
      </c>
    </row>
    <row r="20" spans="2:20" ht="14">
      <c r="B20" t="s">
        <v>114</v>
      </c>
      <c r="C20" s="1">
        <f t="shared" si="2"/>
        <v>4</v>
      </c>
      <c r="H20" s="4"/>
      <c r="I20" s="6">
        <v>5</v>
      </c>
      <c r="L20" s="12" t="s">
        <v>56</v>
      </c>
      <c r="M20" s="13" t="s">
        <v>54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1:20" ht="12.75">
      <c r="A21" t="s">
        <v>69</v>
      </c>
      <c r="B21" t="s">
        <v>113</v>
      </c>
      <c r="C21" s="1">
        <f aca="true" t="shared" si="3" ref="C21:C26">Q10</f>
        <v>0</v>
      </c>
      <c r="D21" s="2">
        <v>1</v>
      </c>
      <c r="H21" s="4"/>
      <c r="I21" s="6"/>
      <c r="M21" s="13" t="s">
        <v>55</v>
      </c>
      <c r="N21">
        <v>375</v>
      </c>
      <c r="O21">
        <v>169</v>
      </c>
      <c r="P21">
        <v>108</v>
      </c>
      <c r="Q21">
        <v>92</v>
      </c>
      <c r="R21">
        <v>448</v>
      </c>
      <c r="S21">
        <v>152</v>
      </c>
      <c r="T21">
        <v>0</v>
      </c>
    </row>
    <row r="22" spans="2:20" ht="14">
      <c r="B22" t="s">
        <v>114</v>
      </c>
      <c r="C22" s="1">
        <f t="shared" si="3"/>
        <v>15</v>
      </c>
      <c r="G22" s="2">
        <v>4</v>
      </c>
      <c r="H22" s="4"/>
      <c r="I22" s="6"/>
      <c r="L22" s="14" t="s">
        <v>57</v>
      </c>
      <c r="M22" s="13" t="s">
        <v>54</v>
      </c>
      <c r="N22" s="1">
        <v>0</v>
      </c>
      <c r="O22" s="1">
        <v>0</v>
      </c>
      <c r="P22" s="1">
        <v>0</v>
      </c>
      <c r="Q22" s="1">
        <v>2</v>
      </c>
      <c r="R22" s="1">
        <v>5</v>
      </c>
      <c r="S22" s="1">
        <v>4</v>
      </c>
      <c r="T22" s="1">
        <v>0</v>
      </c>
    </row>
    <row r="23" spans="1:20" ht="12.75">
      <c r="A23" t="s">
        <v>70</v>
      </c>
      <c r="B23" t="s">
        <v>113</v>
      </c>
      <c r="C23" s="1">
        <f t="shared" si="3"/>
        <v>31</v>
      </c>
      <c r="E23" s="4">
        <v>1</v>
      </c>
      <c r="H23" s="4"/>
      <c r="I23" s="6"/>
      <c r="M23" s="13" t="s">
        <v>55</v>
      </c>
      <c r="N23">
        <v>161</v>
      </c>
      <c r="O23">
        <v>146</v>
      </c>
      <c r="P23">
        <v>107</v>
      </c>
      <c r="Q23">
        <v>63</v>
      </c>
      <c r="R23">
        <v>435</v>
      </c>
      <c r="S23">
        <v>119</v>
      </c>
      <c r="T23" s="1">
        <v>232</v>
      </c>
    </row>
    <row r="24" spans="2:9" ht="12.75">
      <c r="B24" t="s">
        <v>114</v>
      </c>
      <c r="C24" s="1">
        <f t="shared" si="3"/>
        <v>0</v>
      </c>
      <c r="H24" s="4">
        <v>4</v>
      </c>
      <c r="I24" s="6"/>
    </row>
    <row r="25" spans="1:9" ht="12.75">
      <c r="A25" t="s">
        <v>71</v>
      </c>
      <c r="B25" t="s">
        <v>113</v>
      </c>
      <c r="C25" s="1">
        <f t="shared" si="3"/>
        <v>40</v>
      </c>
      <c r="F25" s="6">
        <v>1</v>
      </c>
      <c r="H25" s="4"/>
      <c r="I25" s="6"/>
    </row>
    <row r="26" spans="2:9" ht="12.75">
      <c r="B26" t="s">
        <v>114</v>
      </c>
      <c r="C26" s="1">
        <f t="shared" si="3"/>
        <v>18</v>
      </c>
      <c r="H26" s="4"/>
      <c r="I26" s="6">
        <v>4</v>
      </c>
    </row>
    <row r="27" spans="1:9" ht="12.75">
      <c r="A27" t="s">
        <v>72</v>
      </c>
      <c r="B27" t="s">
        <v>113</v>
      </c>
      <c r="C27" s="1">
        <f aca="true" t="shared" si="4" ref="C27:C32">R10</f>
        <v>0</v>
      </c>
      <c r="D27" s="2">
        <v>1</v>
      </c>
      <c r="H27" s="4"/>
      <c r="I27" s="6"/>
    </row>
    <row r="28" spans="2:9" ht="12.75">
      <c r="B28" t="s">
        <v>114</v>
      </c>
      <c r="C28" s="1">
        <f t="shared" si="4"/>
        <v>167</v>
      </c>
      <c r="G28" s="2">
        <v>3</v>
      </c>
      <c r="H28" s="4"/>
      <c r="I28" s="6"/>
    </row>
    <row r="29" spans="1:9" ht="12.75">
      <c r="A29" t="s">
        <v>0</v>
      </c>
      <c r="B29" t="s">
        <v>113</v>
      </c>
      <c r="C29" s="1">
        <f t="shared" si="4"/>
        <v>235</v>
      </c>
      <c r="E29" s="4">
        <v>1</v>
      </c>
      <c r="H29" s="4"/>
      <c r="I29" s="6"/>
    </row>
    <row r="30" spans="2:9" ht="12.75">
      <c r="B30" t="s">
        <v>114</v>
      </c>
      <c r="C30" s="1">
        <f t="shared" si="4"/>
        <v>0</v>
      </c>
      <c r="H30" s="4">
        <v>3</v>
      </c>
      <c r="I30" s="6"/>
    </row>
    <row r="31" spans="1:9" ht="12.75">
      <c r="A31" t="s">
        <v>106</v>
      </c>
      <c r="B31" t="s">
        <v>113</v>
      </c>
      <c r="C31" s="1">
        <f t="shared" si="4"/>
        <v>107</v>
      </c>
      <c r="F31" s="6">
        <v>1</v>
      </c>
      <c r="H31" s="4"/>
      <c r="I31" s="6"/>
    </row>
    <row r="32" spans="2:9" ht="12.75">
      <c r="B32" t="s">
        <v>114</v>
      </c>
      <c r="C32" s="1">
        <f t="shared" si="4"/>
        <v>136</v>
      </c>
      <c r="H32" s="4"/>
      <c r="I32" s="6">
        <v>3</v>
      </c>
    </row>
    <row r="33" spans="1:9" ht="12.75">
      <c r="A33" t="s">
        <v>107</v>
      </c>
      <c r="B33" t="s">
        <v>113</v>
      </c>
      <c r="C33" s="1">
        <f aca="true" t="shared" si="5" ref="C33:C38">S10</f>
        <v>0</v>
      </c>
      <c r="D33" s="2">
        <v>1</v>
      </c>
      <c r="H33" s="4"/>
      <c r="I33" s="6"/>
    </row>
    <row r="34" spans="2:9" ht="12.75">
      <c r="B34" t="s">
        <v>114</v>
      </c>
      <c r="C34" s="1">
        <f t="shared" si="5"/>
        <v>42</v>
      </c>
      <c r="G34" s="2">
        <v>2</v>
      </c>
      <c r="H34" s="4"/>
      <c r="I34" s="6"/>
    </row>
    <row r="35" spans="1:9" ht="12.75">
      <c r="A35" t="s">
        <v>108</v>
      </c>
      <c r="B35" t="s">
        <v>113</v>
      </c>
      <c r="C35" s="1">
        <f t="shared" si="5"/>
        <v>0</v>
      </c>
      <c r="E35" s="4">
        <v>1</v>
      </c>
      <c r="H35" s="4"/>
      <c r="I35" s="6"/>
    </row>
    <row r="36" spans="2:9" ht="12.75">
      <c r="B36" t="s">
        <v>114</v>
      </c>
      <c r="C36" s="1">
        <f t="shared" si="5"/>
        <v>43</v>
      </c>
      <c r="H36" s="4">
        <v>2</v>
      </c>
      <c r="I36" s="6"/>
    </row>
    <row r="37" spans="1:9" ht="12.75">
      <c r="A37" t="s">
        <v>109</v>
      </c>
      <c r="B37" t="s">
        <v>113</v>
      </c>
      <c r="C37" s="1">
        <f t="shared" si="5"/>
        <v>13</v>
      </c>
      <c r="F37" s="6">
        <v>1</v>
      </c>
      <c r="H37" s="4"/>
      <c r="I37" s="6"/>
    </row>
    <row r="38" spans="2:9" ht="12.75">
      <c r="B38" t="s">
        <v>114</v>
      </c>
      <c r="C38" s="1">
        <f t="shared" si="5"/>
        <v>59</v>
      </c>
      <c r="H38" s="4"/>
      <c r="I38" s="6">
        <v>2</v>
      </c>
    </row>
    <row r="39" spans="1:9" ht="12.75">
      <c r="A39" t="s">
        <v>110</v>
      </c>
      <c r="B39" t="s">
        <v>113</v>
      </c>
      <c r="C39" s="1">
        <f aca="true" t="shared" si="6" ref="C39:C44">T10</f>
        <v>0</v>
      </c>
      <c r="D39" s="2">
        <v>1</v>
      </c>
      <c r="H39" s="4"/>
      <c r="I39" s="6"/>
    </row>
    <row r="40" spans="2:9" ht="12.75">
      <c r="B40" t="s">
        <v>114</v>
      </c>
      <c r="C40" s="1">
        <f t="shared" si="6"/>
        <v>119</v>
      </c>
      <c r="G40" s="2">
        <v>1</v>
      </c>
      <c r="H40" s="4"/>
      <c r="I40" s="6"/>
    </row>
    <row r="41" spans="1:9" ht="12.75">
      <c r="A41" t="s">
        <v>111</v>
      </c>
      <c r="B41" t="s">
        <v>113</v>
      </c>
      <c r="C41" s="1">
        <f t="shared" si="6"/>
        <v>0</v>
      </c>
      <c r="E41" s="4">
        <v>1</v>
      </c>
      <c r="H41" s="4"/>
      <c r="I41" s="6"/>
    </row>
    <row r="42" spans="2:9" ht="12.75">
      <c r="B42" t="s">
        <v>114</v>
      </c>
      <c r="C42" s="1">
        <v>119</v>
      </c>
      <c r="H42" s="4">
        <v>1</v>
      </c>
      <c r="I42" s="6"/>
    </row>
    <row r="43" spans="1:9" ht="12.75">
      <c r="A43" t="s">
        <v>112</v>
      </c>
      <c r="B43" t="s">
        <v>113</v>
      </c>
      <c r="C43" s="1">
        <f t="shared" si="6"/>
        <v>17</v>
      </c>
      <c r="F43" s="6">
        <v>1</v>
      </c>
      <c r="H43" s="4"/>
      <c r="I43" s="6"/>
    </row>
    <row r="44" spans="2:12" ht="12.75">
      <c r="B44" t="s">
        <v>114</v>
      </c>
      <c r="C44" s="1">
        <f t="shared" si="6"/>
        <v>108</v>
      </c>
      <c r="H44" s="4"/>
      <c r="I44" s="6">
        <v>1</v>
      </c>
      <c r="L44" s="10"/>
    </row>
    <row r="45" spans="1:19" ht="14">
      <c r="A45" s="4" t="s">
        <v>24</v>
      </c>
      <c r="B45" s="4" t="s">
        <v>113</v>
      </c>
      <c r="C45" s="5">
        <f aca="true" t="shared" si="7" ref="C45:C50">N18</f>
        <v>0</v>
      </c>
      <c r="D45" s="2">
        <v>1</v>
      </c>
      <c r="H45" s="4"/>
      <c r="I45" s="6"/>
      <c r="K45" s="11"/>
      <c r="M45" s="1"/>
      <c r="N45" s="1"/>
      <c r="O45" s="1"/>
      <c r="P45" s="1"/>
      <c r="Q45" s="1"/>
      <c r="R45" s="1"/>
      <c r="S45" s="1"/>
    </row>
    <row r="46" spans="1:9" ht="12.75">
      <c r="A46" s="4"/>
      <c r="B46" s="4" t="s">
        <v>114</v>
      </c>
      <c r="C46" s="5">
        <f t="shared" si="7"/>
        <v>484</v>
      </c>
      <c r="H46" s="4"/>
      <c r="I46" s="6"/>
    </row>
    <row r="47" spans="1:11" ht="14">
      <c r="A47" s="4" t="s">
        <v>25</v>
      </c>
      <c r="B47" s="4" t="s">
        <v>113</v>
      </c>
      <c r="C47" s="5">
        <f t="shared" si="7"/>
        <v>0</v>
      </c>
      <c r="E47" s="4">
        <v>1</v>
      </c>
      <c r="K47" s="12"/>
    </row>
    <row r="48" spans="1:3" ht="12.75">
      <c r="A48" s="4"/>
      <c r="B48" s="4" t="s">
        <v>114</v>
      </c>
      <c r="C48" s="5">
        <f t="shared" si="7"/>
        <v>375</v>
      </c>
    </row>
    <row r="49" spans="1:11" ht="14">
      <c r="A49" s="4" t="s">
        <v>26</v>
      </c>
      <c r="B49" s="4" t="s">
        <v>113</v>
      </c>
      <c r="C49" s="5">
        <f t="shared" si="7"/>
        <v>0</v>
      </c>
      <c r="F49" s="6">
        <v>1</v>
      </c>
      <c r="K49" s="14"/>
    </row>
    <row r="50" spans="1:3" ht="12.75">
      <c r="A50" s="4"/>
      <c r="B50" s="4" t="s">
        <v>114</v>
      </c>
      <c r="C50" s="5">
        <f t="shared" si="7"/>
        <v>161</v>
      </c>
    </row>
    <row r="51" spans="1:4" ht="12.75">
      <c r="A51" s="4" t="s">
        <v>27</v>
      </c>
      <c r="B51" s="4" t="s">
        <v>113</v>
      </c>
      <c r="C51" s="5">
        <f aca="true" t="shared" si="8" ref="C51:C56">O18</f>
        <v>0</v>
      </c>
      <c r="D51" s="2">
        <v>1</v>
      </c>
    </row>
    <row r="52" spans="1:3" ht="12.75">
      <c r="A52" s="4"/>
      <c r="B52" s="4" t="s">
        <v>114</v>
      </c>
      <c r="C52" s="5">
        <f t="shared" si="8"/>
        <v>175</v>
      </c>
    </row>
    <row r="53" spans="1:11" ht="14">
      <c r="A53" s="4" t="s">
        <v>28</v>
      </c>
      <c r="B53" s="4" t="s">
        <v>113</v>
      </c>
      <c r="C53" s="5">
        <f t="shared" si="8"/>
        <v>0</v>
      </c>
      <c r="E53" s="4">
        <v>1</v>
      </c>
      <c r="K53" s="11"/>
    </row>
    <row r="54" spans="1:11" ht="14">
      <c r="A54" s="4"/>
      <c r="B54" s="4" t="s">
        <v>114</v>
      </c>
      <c r="C54" s="5">
        <f t="shared" si="8"/>
        <v>169</v>
      </c>
      <c r="K54" s="12"/>
    </row>
    <row r="55" spans="1:11" ht="14">
      <c r="A55" s="4" t="s">
        <v>29</v>
      </c>
      <c r="B55" s="4" t="s">
        <v>113</v>
      </c>
      <c r="C55" s="5">
        <f t="shared" si="8"/>
        <v>0</v>
      </c>
      <c r="F55" s="6">
        <v>1</v>
      </c>
      <c r="K55" s="14"/>
    </row>
    <row r="56" spans="1:3" ht="12.75">
      <c r="A56" s="4"/>
      <c r="B56" s="4" t="s">
        <v>114</v>
      </c>
      <c r="C56" s="5">
        <f t="shared" si="8"/>
        <v>146</v>
      </c>
    </row>
    <row r="57" spans="1:4" ht="12.75">
      <c r="A57" s="4" t="s">
        <v>30</v>
      </c>
      <c r="B57" s="4" t="s">
        <v>113</v>
      </c>
      <c r="C57" s="5">
        <f aca="true" t="shared" si="9" ref="C57:C62">P18</f>
        <v>0</v>
      </c>
      <c r="D57" s="2">
        <v>1</v>
      </c>
    </row>
    <row r="58" spans="1:3" ht="12.75">
      <c r="A58" s="4"/>
      <c r="B58" s="4" t="s">
        <v>114</v>
      </c>
      <c r="C58" s="5">
        <f t="shared" si="9"/>
        <v>90</v>
      </c>
    </row>
    <row r="59" spans="1:5" ht="12.75">
      <c r="A59" s="4" t="s">
        <v>31</v>
      </c>
      <c r="B59" s="4" t="s">
        <v>113</v>
      </c>
      <c r="C59" s="5">
        <f t="shared" si="9"/>
        <v>0</v>
      </c>
      <c r="E59" s="4">
        <v>1</v>
      </c>
    </row>
    <row r="60" spans="1:3" ht="12.75">
      <c r="A60" s="4"/>
      <c r="B60" s="4" t="s">
        <v>114</v>
      </c>
      <c r="C60" s="5">
        <f t="shared" si="9"/>
        <v>108</v>
      </c>
    </row>
    <row r="61" spans="1:6" ht="12.75">
      <c r="A61" s="4" t="s">
        <v>32</v>
      </c>
      <c r="B61" s="4" t="s">
        <v>113</v>
      </c>
      <c r="C61" s="5">
        <f t="shared" si="9"/>
        <v>0</v>
      </c>
      <c r="F61" s="6">
        <v>1</v>
      </c>
    </row>
    <row r="62" spans="1:3" ht="12.75">
      <c r="A62" s="4"/>
      <c r="B62" s="4" t="s">
        <v>114</v>
      </c>
      <c r="C62" s="5">
        <f t="shared" si="9"/>
        <v>107</v>
      </c>
    </row>
    <row r="63" spans="1:4" ht="12.75">
      <c r="A63" s="4" t="s">
        <v>33</v>
      </c>
      <c r="B63" s="4" t="s">
        <v>113</v>
      </c>
      <c r="C63" s="5">
        <f aca="true" t="shared" si="10" ref="C63:C68">Q18</f>
        <v>0</v>
      </c>
      <c r="D63" s="2">
        <v>1</v>
      </c>
    </row>
    <row r="64" spans="1:3" ht="12.75">
      <c r="A64" s="4"/>
      <c r="B64" s="4" t="s">
        <v>114</v>
      </c>
      <c r="C64" s="5">
        <f t="shared" si="10"/>
        <v>108</v>
      </c>
    </row>
    <row r="65" spans="1:5" ht="12.75">
      <c r="A65" s="4" t="s">
        <v>34</v>
      </c>
      <c r="B65" s="4" t="s">
        <v>113</v>
      </c>
      <c r="C65" s="5">
        <f t="shared" si="10"/>
        <v>0</v>
      </c>
      <c r="E65" s="4">
        <v>1</v>
      </c>
    </row>
    <row r="66" spans="1:3" ht="12.75">
      <c r="A66" s="4"/>
      <c r="B66" s="4" t="s">
        <v>114</v>
      </c>
      <c r="C66" s="5">
        <f t="shared" si="10"/>
        <v>92</v>
      </c>
    </row>
    <row r="67" spans="1:6" ht="12.75">
      <c r="A67" s="4" t="s">
        <v>35</v>
      </c>
      <c r="B67" s="4" t="s">
        <v>113</v>
      </c>
      <c r="C67" s="5">
        <f t="shared" si="10"/>
        <v>2</v>
      </c>
      <c r="F67" s="6">
        <v>1</v>
      </c>
    </row>
    <row r="68" spans="1:3" ht="12.75">
      <c r="A68" s="4"/>
      <c r="B68" s="4" t="s">
        <v>114</v>
      </c>
      <c r="C68" s="5">
        <f t="shared" si="10"/>
        <v>63</v>
      </c>
    </row>
    <row r="69" spans="1:4" ht="12.75">
      <c r="A69" s="4" t="s">
        <v>144</v>
      </c>
      <c r="B69" s="4" t="s">
        <v>113</v>
      </c>
      <c r="C69" s="5">
        <f aca="true" t="shared" si="11" ref="C69:C74">R18</f>
        <v>0</v>
      </c>
      <c r="D69" s="2">
        <v>1</v>
      </c>
    </row>
    <row r="70" spans="1:3" ht="12.75">
      <c r="A70" s="4"/>
      <c r="B70" s="4" t="s">
        <v>114</v>
      </c>
      <c r="C70" s="5">
        <f t="shared" si="11"/>
        <v>516</v>
      </c>
    </row>
    <row r="71" spans="1:5" ht="12.75">
      <c r="A71" s="4" t="s">
        <v>145</v>
      </c>
      <c r="B71" s="4" t="s">
        <v>113</v>
      </c>
      <c r="C71" s="5">
        <f t="shared" si="11"/>
        <v>0</v>
      </c>
      <c r="E71" s="4">
        <v>1</v>
      </c>
    </row>
    <row r="72" spans="1:3" ht="12.75">
      <c r="A72" s="4"/>
      <c r="B72" s="4" t="s">
        <v>114</v>
      </c>
      <c r="C72" s="5">
        <f t="shared" si="11"/>
        <v>448</v>
      </c>
    </row>
    <row r="73" spans="1:6" ht="12.75">
      <c r="A73" s="4" t="s">
        <v>146</v>
      </c>
      <c r="B73" s="4" t="s">
        <v>113</v>
      </c>
      <c r="C73" s="5">
        <f t="shared" si="11"/>
        <v>5</v>
      </c>
      <c r="F73" s="6">
        <v>1</v>
      </c>
    </row>
    <row r="74" spans="1:3" ht="12.75">
      <c r="A74" s="4"/>
      <c r="B74" s="4" t="s">
        <v>114</v>
      </c>
      <c r="C74" s="5">
        <f t="shared" si="11"/>
        <v>435</v>
      </c>
    </row>
    <row r="75" spans="1:4" ht="12.75">
      <c r="A75" s="4" t="s">
        <v>147</v>
      </c>
      <c r="B75" s="4" t="s">
        <v>113</v>
      </c>
      <c r="C75" s="5">
        <f aca="true" t="shared" si="12" ref="C75:C80">S18</f>
        <v>0</v>
      </c>
      <c r="D75" s="2">
        <v>1</v>
      </c>
    </row>
    <row r="76" spans="1:3" ht="12.75">
      <c r="A76" s="4"/>
      <c r="B76" s="4" t="s">
        <v>114</v>
      </c>
      <c r="C76" s="5">
        <f t="shared" si="12"/>
        <v>153</v>
      </c>
    </row>
    <row r="77" spans="1:5" ht="12.75">
      <c r="A77" s="4" t="s">
        <v>1</v>
      </c>
      <c r="B77" s="4" t="s">
        <v>113</v>
      </c>
      <c r="C77" s="5">
        <f t="shared" si="12"/>
        <v>0</v>
      </c>
      <c r="E77" s="4">
        <v>1</v>
      </c>
    </row>
    <row r="78" spans="1:3" ht="12.75">
      <c r="A78" s="4"/>
      <c r="B78" s="4" t="s">
        <v>114</v>
      </c>
      <c r="C78" s="5">
        <f t="shared" si="12"/>
        <v>152</v>
      </c>
    </row>
    <row r="79" spans="1:6" ht="12.75">
      <c r="A79" s="4" t="s">
        <v>2</v>
      </c>
      <c r="B79" s="4" t="s">
        <v>113</v>
      </c>
      <c r="C79" s="5">
        <f t="shared" si="12"/>
        <v>4</v>
      </c>
      <c r="F79" s="6">
        <v>1</v>
      </c>
    </row>
    <row r="80" spans="1:3" ht="12.75">
      <c r="A80" s="4"/>
      <c r="B80" s="4" t="s">
        <v>114</v>
      </c>
      <c r="C80" s="5">
        <f t="shared" si="12"/>
        <v>119</v>
      </c>
    </row>
    <row r="81" spans="1:4" ht="12.75">
      <c r="A81" s="4" t="s">
        <v>3</v>
      </c>
      <c r="B81" s="4" t="s">
        <v>113</v>
      </c>
      <c r="C81" s="5">
        <f aca="true" t="shared" si="13" ref="C81:C86">T18</f>
        <v>0</v>
      </c>
      <c r="D81" s="2">
        <v>1</v>
      </c>
    </row>
    <row r="82" spans="1:3" ht="12.75">
      <c r="A82" s="4"/>
      <c r="B82" s="4" t="s">
        <v>114</v>
      </c>
      <c r="C82" s="5">
        <v>238</v>
      </c>
    </row>
    <row r="83" spans="1:5" ht="12.75">
      <c r="A83" s="4" t="s">
        <v>4</v>
      </c>
      <c r="B83" s="4" t="s">
        <v>113</v>
      </c>
      <c r="C83" s="5">
        <f t="shared" si="13"/>
        <v>0</v>
      </c>
      <c r="E83" s="4">
        <v>1</v>
      </c>
    </row>
    <row r="84" spans="1:3" ht="12.75">
      <c r="A84" s="4"/>
      <c r="B84" s="4" t="s">
        <v>114</v>
      </c>
      <c r="C84" s="5">
        <f t="shared" si="13"/>
        <v>0</v>
      </c>
    </row>
    <row r="85" spans="1:6" ht="12.75">
      <c r="A85" s="4" t="s">
        <v>5</v>
      </c>
      <c r="B85" s="4" t="s">
        <v>113</v>
      </c>
      <c r="C85" s="5">
        <f t="shared" si="13"/>
        <v>0</v>
      </c>
      <c r="F85" s="6">
        <v>1</v>
      </c>
    </row>
    <row r="86" spans="1:3" ht="12.75">
      <c r="A86" s="4"/>
      <c r="B86" s="4" t="s">
        <v>114</v>
      </c>
      <c r="C86" s="5">
        <f t="shared" si="13"/>
        <v>232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1"/>
  <sheetViews>
    <sheetView workbookViewId="0" topLeftCell="A1">
      <selection activeCell="D261" sqref="D178:D261"/>
    </sheetView>
  </sheetViews>
  <sheetFormatPr defaultColWidth="8.8515625" defaultRowHeight="12.75"/>
  <cols>
    <col min="1" max="1" width="21.421875" style="0" customWidth="1"/>
    <col min="2" max="2" width="20.140625" style="0" customWidth="1"/>
  </cols>
  <sheetData>
    <row r="2" spans="1:7" ht="12.75">
      <c r="A2" t="s">
        <v>6</v>
      </c>
      <c r="B2" t="s">
        <v>118</v>
      </c>
      <c r="C2" t="s">
        <v>119</v>
      </c>
      <c r="D2" t="s">
        <v>120</v>
      </c>
      <c r="E2" t="s">
        <v>124</v>
      </c>
      <c r="F2" t="s">
        <v>125</v>
      </c>
      <c r="G2" t="s">
        <v>126</v>
      </c>
    </row>
    <row r="3" spans="1:8" ht="12.75">
      <c r="A3" t="s">
        <v>113</v>
      </c>
      <c r="B3">
        <v>151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</row>
    <row r="4" spans="1:8" ht="12.75">
      <c r="A4" t="s">
        <v>114</v>
      </c>
      <c r="B4">
        <v>4</v>
      </c>
      <c r="C4">
        <v>0</v>
      </c>
      <c r="D4">
        <v>0</v>
      </c>
      <c r="E4">
        <v>0</v>
      </c>
      <c r="F4">
        <v>7</v>
      </c>
      <c r="G4">
        <v>0</v>
      </c>
      <c r="H4">
        <v>0</v>
      </c>
    </row>
    <row r="6" spans="1:7" ht="12.75">
      <c r="A6" t="s">
        <v>7</v>
      </c>
      <c r="B6" t="s">
        <v>118</v>
      </c>
      <c r="C6" t="s">
        <v>119</v>
      </c>
      <c r="D6" t="s">
        <v>120</v>
      </c>
      <c r="E6" t="s">
        <v>124</v>
      </c>
      <c r="F6" t="s">
        <v>125</v>
      </c>
      <c r="G6" t="s">
        <v>126</v>
      </c>
    </row>
    <row r="7" spans="1:8" ht="12.75">
      <c r="A7" t="s">
        <v>113</v>
      </c>
      <c r="B7">
        <v>264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</row>
    <row r="8" spans="1:8" ht="12.75">
      <c r="A8" t="s">
        <v>114</v>
      </c>
      <c r="B8">
        <v>0</v>
      </c>
      <c r="C8">
        <v>0</v>
      </c>
      <c r="D8">
        <v>0</v>
      </c>
      <c r="E8">
        <v>0</v>
      </c>
      <c r="F8">
        <v>0</v>
      </c>
      <c r="G8">
        <v>7</v>
      </c>
      <c r="H8">
        <v>0</v>
      </c>
    </row>
    <row r="10" spans="1:7" ht="12.75">
      <c r="A10" t="s">
        <v>73</v>
      </c>
      <c r="B10" t="s">
        <v>118</v>
      </c>
      <c r="C10" t="s">
        <v>119</v>
      </c>
      <c r="D10" t="s">
        <v>120</v>
      </c>
      <c r="E10" t="s">
        <v>124</v>
      </c>
      <c r="F10" t="s">
        <v>125</v>
      </c>
      <c r="G10" t="s">
        <v>126</v>
      </c>
    </row>
    <row r="11" spans="1:8" ht="12.75">
      <c r="A11" t="s">
        <v>113</v>
      </c>
      <c r="B11">
        <v>470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</row>
    <row r="12" spans="1:8" ht="12.75">
      <c r="A12" t="s">
        <v>114</v>
      </c>
      <c r="B12">
        <v>8</v>
      </c>
      <c r="C12">
        <v>0</v>
      </c>
      <c r="D12">
        <v>0</v>
      </c>
      <c r="E12">
        <v>0</v>
      </c>
      <c r="F12">
        <v>0</v>
      </c>
      <c r="G12">
        <v>0</v>
      </c>
      <c r="H12">
        <v>7</v>
      </c>
    </row>
    <row r="14" spans="1:7" ht="12.75">
      <c r="A14" t="s">
        <v>74</v>
      </c>
      <c r="B14" t="s">
        <v>118</v>
      </c>
      <c r="C14" t="s">
        <v>119</v>
      </c>
      <c r="D14" t="s">
        <v>120</v>
      </c>
      <c r="E14" t="s">
        <v>124</v>
      </c>
      <c r="F14" t="s">
        <v>125</v>
      </c>
      <c r="G14" t="s">
        <v>126</v>
      </c>
    </row>
    <row r="15" spans="1:8" ht="12.75">
      <c r="A15" t="s">
        <v>113</v>
      </c>
      <c r="B15">
        <v>57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ht="12.75">
      <c r="A16" t="s">
        <v>114</v>
      </c>
      <c r="B16">
        <v>10</v>
      </c>
      <c r="C16">
        <v>0</v>
      </c>
      <c r="D16">
        <v>0</v>
      </c>
      <c r="E16">
        <v>0</v>
      </c>
      <c r="F16">
        <v>6</v>
      </c>
      <c r="G16">
        <v>0</v>
      </c>
      <c r="H16">
        <v>0</v>
      </c>
    </row>
    <row r="18" spans="1:7" ht="12.75">
      <c r="A18" t="s">
        <v>75</v>
      </c>
      <c r="B18" t="s">
        <v>118</v>
      </c>
      <c r="C18" t="s">
        <v>119</v>
      </c>
      <c r="D18" t="s">
        <v>120</v>
      </c>
      <c r="E18" t="s">
        <v>124</v>
      </c>
      <c r="F18" t="s">
        <v>125</v>
      </c>
      <c r="G18" t="s">
        <v>126</v>
      </c>
    </row>
    <row r="19" spans="1:8" ht="12.75">
      <c r="A19" t="s">
        <v>113</v>
      </c>
      <c r="B19">
        <v>73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</row>
    <row r="20" spans="1:8" ht="12.75">
      <c r="A20" t="s">
        <v>114</v>
      </c>
      <c r="B20">
        <v>0</v>
      </c>
      <c r="C20">
        <v>0</v>
      </c>
      <c r="D20">
        <v>0</v>
      </c>
      <c r="E20">
        <v>0</v>
      </c>
      <c r="F20">
        <v>0</v>
      </c>
      <c r="G20">
        <v>6</v>
      </c>
      <c r="H20">
        <v>0</v>
      </c>
    </row>
    <row r="22" spans="1:7" ht="12.75">
      <c r="A22" t="s">
        <v>76</v>
      </c>
      <c r="B22" t="s">
        <v>118</v>
      </c>
      <c r="C22" t="s">
        <v>119</v>
      </c>
      <c r="D22" t="s">
        <v>120</v>
      </c>
      <c r="E22" t="s">
        <v>124</v>
      </c>
      <c r="F22" t="s">
        <v>125</v>
      </c>
      <c r="G22" t="s">
        <v>126</v>
      </c>
    </row>
    <row r="23" spans="1:8" ht="12.75">
      <c r="A23" t="s">
        <v>113</v>
      </c>
      <c r="B23">
        <v>95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</row>
    <row r="24" spans="1:8" ht="12.75">
      <c r="A24" t="s">
        <v>114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6</v>
      </c>
    </row>
    <row r="26" spans="1:7" ht="12.75">
      <c r="A26" t="s">
        <v>77</v>
      </c>
      <c r="B26" t="s">
        <v>118</v>
      </c>
      <c r="C26" t="s">
        <v>119</v>
      </c>
      <c r="D26" t="s">
        <v>120</v>
      </c>
      <c r="E26" t="s">
        <v>124</v>
      </c>
      <c r="F26" t="s">
        <v>125</v>
      </c>
      <c r="G26" t="s">
        <v>126</v>
      </c>
    </row>
    <row r="27" spans="1:8" ht="12.75">
      <c r="A27" t="s">
        <v>113</v>
      </c>
      <c r="B27">
        <v>12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ht="12.75">
      <c r="A28" t="s">
        <v>114</v>
      </c>
      <c r="B28">
        <v>49</v>
      </c>
      <c r="C28">
        <v>0</v>
      </c>
      <c r="D28">
        <v>0</v>
      </c>
      <c r="E28">
        <v>0</v>
      </c>
      <c r="F28">
        <v>5</v>
      </c>
      <c r="G28">
        <v>0</v>
      </c>
      <c r="H28">
        <v>0</v>
      </c>
    </row>
    <row r="30" spans="1:7" ht="12.75">
      <c r="A30" t="s">
        <v>78</v>
      </c>
      <c r="B30" t="s">
        <v>118</v>
      </c>
      <c r="C30" t="s">
        <v>119</v>
      </c>
      <c r="D30" t="s">
        <v>120</v>
      </c>
      <c r="E30" t="s">
        <v>124</v>
      </c>
      <c r="F30" t="s">
        <v>125</v>
      </c>
      <c r="G30" t="s">
        <v>126</v>
      </c>
    </row>
    <row r="31" spans="1:8" ht="12.75">
      <c r="A31" t="s">
        <v>113</v>
      </c>
      <c r="B31">
        <v>43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</row>
    <row r="32" spans="1:8" ht="12.75">
      <c r="A32" t="s">
        <v>114</v>
      </c>
      <c r="B32">
        <v>0</v>
      </c>
      <c r="C32">
        <v>0</v>
      </c>
      <c r="D32">
        <v>0</v>
      </c>
      <c r="E32">
        <v>0</v>
      </c>
      <c r="F32">
        <v>0</v>
      </c>
      <c r="G32">
        <v>5</v>
      </c>
      <c r="H32">
        <v>0</v>
      </c>
    </row>
    <row r="34" spans="1:7" ht="12.75">
      <c r="A34" t="s">
        <v>79</v>
      </c>
      <c r="B34" t="s">
        <v>118</v>
      </c>
      <c r="C34" t="s">
        <v>119</v>
      </c>
      <c r="D34" t="s">
        <v>120</v>
      </c>
      <c r="E34" t="s">
        <v>124</v>
      </c>
      <c r="F34" t="s">
        <v>125</v>
      </c>
      <c r="G34" t="s">
        <v>126</v>
      </c>
    </row>
    <row r="35" spans="1:8" ht="12.75">
      <c r="A35" t="s">
        <v>113</v>
      </c>
      <c r="B35">
        <v>40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</row>
    <row r="36" spans="1:8" ht="12.75">
      <c r="A36" t="s">
        <v>114</v>
      </c>
      <c r="B36">
        <v>4</v>
      </c>
      <c r="C36">
        <v>0</v>
      </c>
      <c r="D36">
        <v>0</v>
      </c>
      <c r="E36">
        <v>0</v>
      </c>
      <c r="F36">
        <v>0</v>
      </c>
      <c r="G36">
        <v>0</v>
      </c>
      <c r="H36">
        <v>5</v>
      </c>
    </row>
    <row r="38" spans="1:7" ht="12.75">
      <c r="A38" t="s">
        <v>80</v>
      </c>
      <c r="B38" t="s">
        <v>118</v>
      </c>
      <c r="C38" t="s">
        <v>119</v>
      </c>
      <c r="D38" t="s">
        <v>120</v>
      </c>
      <c r="E38" t="s">
        <v>124</v>
      </c>
      <c r="F38" t="s">
        <v>125</v>
      </c>
      <c r="G38" t="s">
        <v>126</v>
      </c>
    </row>
    <row r="39" spans="1:8" ht="12.75">
      <c r="A39" t="s">
        <v>113</v>
      </c>
      <c r="B39">
        <v>0</v>
      </c>
      <c r="C39">
        <v>1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8" ht="12.75">
      <c r="A40" t="s">
        <v>114</v>
      </c>
      <c r="B40">
        <v>15</v>
      </c>
      <c r="C40">
        <v>0</v>
      </c>
      <c r="D40">
        <v>0</v>
      </c>
      <c r="E40">
        <v>0</v>
      </c>
      <c r="F40">
        <v>4</v>
      </c>
      <c r="G40">
        <v>0</v>
      </c>
      <c r="H40">
        <v>0</v>
      </c>
    </row>
    <row r="42" spans="1:7" ht="12.75">
      <c r="A42" t="s">
        <v>81</v>
      </c>
      <c r="B42" t="s">
        <v>118</v>
      </c>
      <c r="C42" t="s">
        <v>119</v>
      </c>
      <c r="D42" t="s">
        <v>120</v>
      </c>
      <c r="E42" t="s">
        <v>124</v>
      </c>
      <c r="F42" t="s">
        <v>125</v>
      </c>
      <c r="G42" t="s">
        <v>126</v>
      </c>
    </row>
    <row r="43" spans="1:8" ht="12.75">
      <c r="A43" t="s">
        <v>113</v>
      </c>
      <c r="B43">
        <v>31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</row>
    <row r="44" spans="1:8" ht="12.75">
      <c r="A44" t="s">
        <v>114</v>
      </c>
      <c r="B44">
        <v>0</v>
      </c>
      <c r="C44">
        <v>0</v>
      </c>
      <c r="D44">
        <v>0</v>
      </c>
      <c r="E44">
        <v>0</v>
      </c>
      <c r="F44">
        <v>0</v>
      </c>
      <c r="G44">
        <v>4</v>
      </c>
      <c r="H44">
        <v>0</v>
      </c>
    </row>
    <row r="46" spans="1:7" ht="12.75">
      <c r="A46" t="s">
        <v>82</v>
      </c>
      <c r="B46" t="s">
        <v>118</v>
      </c>
      <c r="C46" t="s">
        <v>119</v>
      </c>
      <c r="D46" t="s">
        <v>120</v>
      </c>
      <c r="E46" t="s">
        <v>124</v>
      </c>
      <c r="F46" t="s">
        <v>125</v>
      </c>
      <c r="G46" t="s">
        <v>126</v>
      </c>
    </row>
    <row r="47" spans="1:8" ht="12.75">
      <c r="A47" t="s">
        <v>113</v>
      </c>
      <c r="B47">
        <v>40</v>
      </c>
      <c r="C47">
        <v>0</v>
      </c>
      <c r="D47">
        <v>0</v>
      </c>
      <c r="E47">
        <v>1</v>
      </c>
      <c r="F47">
        <v>0</v>
      </c>
      <c r="G47">
        <v>0</v>
      </c>
      <c r="H47">
        <v>0</v>
      </c>
    </row>
    <row r="48" spans="1:8" ht="12.75">
      <c r="A48" t="s">
        <v>114</v>
      </c>
      <c r="B48">
        <v>18</v>
      </c>
      <c r="C48">
        <v>0</v>
      </c>
      <c r="D48">
        <v>0</v>
      </c>
      <c r="E48">
        <v>0</v>
      </c>
      <c r="F48">
        <v>0</v>
      </c>
      <c r="G48">
        <v>0</v>
      </c>
      <c r="H48">
        <v>4</v>
      </c>
    </row>
    <row r="50" spans="1:7" ht="12.75">
      <c r="A50" t="s">
        <v>83</v>
      </c>
      <c r="B50" t="s">
        <v>118</v>
      </c>
      <c r="C50" t="s">
        <v>119</v>
      </c>
      <c r="D50" t="s">
        <v>120</v>
      </c>
      <c r="E50" t="s">
        <v>124</v>
      </c>
      <c r="F50" t="s">
        <v>125</v>
      </c>
      <c r="G50" t="s">
        <v>126</v>
      </c>
    </row>
    <row r="51" spans="1:8" ht="12.75">
      <c r="A51" t="s">
        <v>113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</row>
    <row r="52" spans="1:8" ht="12.75">
      <c r="A52" t="s">
        <v>114</v>
      </c>
      <c r="B52">
        <v>167</v>
      </c>
      <c r="C52">
        <v>0</v>
      </c>
      <c r="D52">
        <v>0</v>
      </c>
      <c r="E52">
        <v>0</v>
      </c>
      <c r="F52">
        <v>3</v>
      </c>
      <c r="G52">
        <v>0</v>
      </c>
      <c r="H52">
        <v>0</v>
      </c>
    </row>
    <row r="54" spans="1:7" ht="12.75">
      <c r="A54" t="s">
        <v>84</v>
      </c>
      <c r="B54" t="s">
        <v>118</v>
      </c>
      <c r="C54" t="s">
        <v>119</v>
      </c>
      <c r="D54" t="s">
        <v>120</v>
      </c>
      <c r="E54" t="s">
        <v>124</v>
      </c>
      <c r="F54" t="s">
        <v>125</v>
      </c>
      <c r="G54" t="s">
        <v>126</v>
      </c>
    </row>
    <row r="55" spans="1:8" ht="12.75">
      <c r="A55" t="s">
        <v>113</v>
      </c>
      <c r="B55">
        <v>235</v>
      </c>
      <c r="C55">
        <v>0</v>
      </c>
      <c r="D55">
        <v>1</v>
      </c>
      <c r="E55">
        <v>0</v>
      </c>
      <c r="F55">
        <v>0</v>
      </c>
      <c r="G55">
        <v>0</v>
      </c>
      <c r="H55">
        <v>0</v>
      </c>
    </row>
    <row r="56" spans="1:8" ht="12.75">
      <c r="A56" t="s">
        <v>114</v>
      </c>
      <c r="B56">
        <v>0</v>
      </c>
      <c r="C56">
        <v>0</v>
      </c>
      <c r="D56">
        <v>0</v>
      </c>
      <c r="E56">
        <v>0</v>
      </c>
      <c r="F56">
        <v>0</v>
      </c>
      <c r="G56">
        <v>3</v>
      </c>
      <c r="H56">
        <v>0</v>
      </c>
    </row>
    <row r="58" spans="1:7" ht="12.75">
      <c r="A58" t="s">
        <v>85</v>
      </c>
      <c r="B58" t="s">
        <v>118</v>
      </c>
      <c r="C58" t="s">
        <v>119</v>
      </c>
      <c r="D58" t="s">
        <v>120</v>
      </c>
      <c r="E58" t="s">
        <v>124</v>
      </c>
      <c r="F58" t="s">
        <v>125</v>
      </c>
      <c r="G58" t="s">
        <v>126</v>
      </c>
    </row>
    <row r="59" spans="1:8" ht="12.75">
      <c r="A59" t="s">
        <v>113</v>
      </c>
      <c r="B59">
        <v>107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</row>
    <row r="60" spans="1:8" ht="12.75">
      <c r="A60" t="s">
        <v>114</v>
      </c>
      <c r="B60">
        <v>136</v>
      </c>
      <c r="C60">
        <v>0</v>
      </c>
      <c r="D60">
        <v>0</v>
      </c>
      <c r="E60">
        <v>0</v>
      </c>
      <c r="F60">
        <v>0</v>
      </c>
      <c r="G60">
        <v>0</v>
      </c>
      <c r="H60">
        <v>3</v>
      </c>
    </row>
    <row r="62" spans="1:7" ht="12.75">
      <c r="A62" t="s">
        <v>86</v>
      </c>
      <c r="B62" t="s">
        <v>118</v>
      </c>
      <c r="C62" t="s">
        <v>119</v>
      </c>
      <c r="D62" t="s">
        <v>120</v>
      </c>
      <c r="E62" t="s">
        <v>124</v>
      </c>
      <c r="F62" t="s">
        <v>125</v>
      </c>
      <c r="G62" t="s">
        <v>126</v>
      </c>
    </row>
    <row r="63" spans="1:8" ht="12.75">
      <c r="A63" t="s">
        <v>113</v>
      </c>
      <c r="B63">
        <v>0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</row>
    <row r="64" spans="1:8" ht="12.75">
      <c r="A64" t="s">
        <v>114</v>
      </c>
      <c r="B64">
        <v>42</v>
      </c>
      <c r="C64">
        <v>0</v>
      </c>
      <c r="D64">
        <v>0</v>
      </c>
      <c r="E64">
        <v>0</v>
      </c>
      <c r="F64">
        <v>2</v>
      </c>
      <c r="G64">
        <v>0</v>
      </c>
      <c r="H64">
        <v>0</v>
      </c>
    </row>
    <row r="66" spans="1:7" ht="12.75">
      <c r="A66" t="s">
        <v>87</v>
      </c>
      <c r="B66" t="s">
        <v>118</v>
      </c>
      <c r="C66" t="s">
        <v>119</v>
      </c>
      <c r="D66" t="s">
        <v>120</v>
      </c>
      <c r="E66" t="s">
        <v>124</v>
      </c>
      <c r="F66" t="s">
        <v>125</v>
      </c>
      <c r="G66" t="s">
        <v>126</v>
      </c>
    </row>
    <row r="67" spans="1:8" ht="12.75">
      <c r="A67" t="s">
        <v>113</v>
      </c>
      <c r="B67">
        <v>0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</row>
    <row r="68" spans="1:8" ht="12.75">
      <c r="A68" t="s">
        <v>114</v>
      </c>
      <c r="B68">
        <v>43</v>
      </c>
      <c r="C68">
        <v>0</v>
      </c>
      <c r="D68">
        <v>0</v>
      </c>
      <c r="E68">
        <v>0</v>
      </c>
      <c r="F68">
        <v>0</v>
      </c>
      <c r="G68">
        <v>2</v>
      </c>
      <c r="H68">
        <v>0</v>
      </c>
    </row>
    <row r="70" spans="1:7" ht="12.75">
      <c r="A70" t="s">
        <v>88</v>
      </c>
      <c r="B70" t="s">
        <v>118</v>
      </c>
      <c r="C70" t="s">
        <v>119</v>
      </c>
      <c r="D70" t="s">
        <v>120</v>
      </c>
      <c r="E70" t="s">
        <v>124</v>
      </c>
      <c r="F70" t="s">
        <v>125</v>
      </c>
      <c r="G70" t="s">
        <v>126</v>
      </c>
    </row>
    <row r="71" spans="1:8" ht="12.75">
      <c r="A71" t="s">
        <v>113</v>
      </c>
      <c r="B71">
        <v>13</v>
      </c>
      <c r="C71">
        <v>0</v>
      </c>
      <c r="D71">
        <v>0</v>
      </c>
      <c r="E71">
        <v>1</v>
      </c>
      <c r="F71">
        <v>0</v>
      </c>
      <c r="G71">
        <v>0</v>
      </c>
      <c r="H71">
        <v>0</v>
      </c>
    </row>
    <row r="72" spans="1:8" ht="12.75">
      <c r="A72" t="s">
        <v>114</v>
      </c>
      <c r="B72">
        <v>59</v>
      </c>
      <c r="C72">
        <v>0</v>
      </c>
      <c r="D72">
        <v>0</v>
      </c>
      <c r="E72">
        <v>0</v>
      </c>
      <c r="F72">
        <v>0</v>
      </c>
      <c r="G72">
        <v>0</v>
      </c>
      <c r="H72">
        <v>2</v>
      </c>
    </row>
    <row r="74" spans="1:7" ht="12.75">
      <c r="A74" t="s">
        <v>89</v>
      </c>
      <c r="B74" t="s">
        <v>118</v>
      </c>
      <c r="C74" t="s">
        <v>119</v>
      </c>
      <c r="D74" t="s">
        <v>120</v>
      </c>
      <c r="E74" t="s">
        <v>124</v>
      </c>
      <c r="F74" t="s">
        <v>125</v>
      </c>
      <c r="G74" t="s">
        <v>126</v>
      </c>
    </row>
    <row r="75" spans="1:8" ht="12.75">
      <c r="A75" t="s">
        <v>113</v>
      </c>
      <c r="B75">
        <v>0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</row>
    <row r="76" spans="1:8" ht="12.75">
      <c r="A76" t="s">
        <v>114</v>
      </c>
      <c r="B76">
        <v>119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</row>
    <row r="78" spans="1:7" ht="12.75">
      <c r="A78" t="s">
        <v>90</v>
      </c>
      <c r="B78" t="s">
        <v>118</v>
      </c>
      <c r="C78" t="s">
        <v>119</v>
      </c>
      <c r="D78" t="s">
        <v>120</v>
      </c>
      <c r="E78" t="s">
        <v>124</v>
      </c>
      <c r="F78" t="s">
        <v>125</v>
      </c>
      <c r="G78" t="s">
        <v>126</v>
      </c>
    </row>
    <row r="79" spans="1:8" ht="12.75">
      <c r="A79" t="s">
        <v>113</v>
      </c>
      <c r="B79">
        <v>0</v>
      </c>
      <c r="C79">
        <v>0</v>
      </c>
      <c r="D79">
        <v>1</v>
      </c>
      <c r="E79">
        <v>0</v>
      </c>
      <c r="F79">
        <v>0</v>
      </c>
      <c r="G79">
        <v>0</v>
      </c>
      <c r="H79">
        <v>0</v>
      </c>
    </row>
    <row r="80" spans="1:8" ht="12.75">
      <c r="A80" t="s">
        <v>114</v>
      </c>
      <c r="B80">
        <v>119</v>
      </c>
      <c r="C80">
        <v>0</v>
      </c>
      <c r="D80">
        <v>0</v>
      </c>
      <c r="E80">
        <v>0</v>
      </c>
      <c r="F80">
        <v>0</v>
      </c>
      <c r="G80">
        <v>1</v>
      </c>
      <c r="H80">
        <v>0</v>
      </c>
    </row>
    <row r="82" spans="1:7" ht="12.75">
      <c r="A82" t="s">
        <v>91</v>
      </c>
      <c r="B82" t="s">
        <v>118</v>
      </c>
      <c r="C82" t="s">
        <v>119</v>
      </c>
      <c r="D82" t="s">
        <v>120</v>
      </c>
      <c r="E82" t="s">
        <v>124</v>
      </c>
      <c r="F82" t="s">
        <v>125</v>
      </c>
      <c r="G82" t="s">
        <v>126</v>
      </c>
    </row>
    <row r="83" spans="1:8" ht="12.75">
      <c r="A83" t="s">
        <v>113</v>
      </c>
      <c r="B83">
        <v>17</v>
      </c>
      <c r="C83">
        <v>0</v>
      </c>
      <c r="D83">
        <v>0</v>
      </c>
      <c r="E83">
        <v>1</v>
      </c>
      <c r="F83">
        <v>0</v>
      </c>
      <c r="G83">
        <v>0</v>
      </c>
      <c r="H83">
        <v>0</v>
      </c>
    </row>
    <row r="84" spans="1:8" ht="12.75">
      <c r="A84" t="s">
        <v>114</v>
      </c>
      <c r="B84">
        <v>108</v>
      </c>
      <c r="C84">
        <v>0</v>
      </c>
      <c r="D84">
        <v>0</v>
      </c>
      <c r="E84">
        <v>0</v>
      </c>
      <c r="F84">
        <v>0</v>
      </c>
      <c r="G84">
        <v>0</v>
      </c>
      <c r="H84">
        <v>1</v>
      </c>
    </row>
    <row r="86" spans="1:7" ht="12.75">
      <c r="A86" t="s">
        <v>92</v>
      </c>
      <c r="B86" t="s">
        <v>118</v>
      </c>
      <c r="C86" t="s">
        <v>119</v>
      </c>
      <c r="D86" t="s">
        <v>120</v>
      </c>
      <c r="E86" t="s">
        <v>124</v>
      </c>
      <c r="F86" t="s">
        <v>125</v>
      </c>
      <c r="G86" t="s">
        <v>126</v>
      </c>
    </row>
    <row r="87" spans="1:8" ht="12.75">
      <c r="A87" t="s">
        <v>113</v>
      </c>
      <c r="B87">
        <v>0</v>
      </c>
      <c r="C87">
        <v>1</v>
      </c>
      <c r="D87">
        <v>0</v>
      </c>
      <c r="E87">
        <v>0</v>
      </c>
      <c r="F87">
        <v>0</v>
      </c>
      <c r="G87">
        <v>0</v>
      </c>
      <c r="H87">
        <v>0</v>
      </c>
    </row>
    <row r="88" spans="1:8" ht="12.75">
      <c r="A88" t="s">
        <v>114</v>
      </c>
      <c r="B88">
        <v>484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</row>
    <row r="90" spans="1:7" ht="12.75">
      <c r="A90" t="s">
        <v>93</v>
      </c>
      <c r="B90" t="s">
        <v>118</v>
      </c>
      <c r="C90" t="s">
        <v>119</v>
      </c>
      <c r="D90" t="s">
        <v>120</v>
      </c>
      <c r="E90" t="s">
        <v>124</v>
      </c>
      <c r="F90" t="s">
        <v>125</v>
      </c>
      <c r="G90" t="s">
        <v>126</v>
      </c>
    </row>
    <row r="91" spans="1:8" ht="12.75">
      <c r="A91" t="s">
        <v>113</v>
      </c>
      <c r="B91">
        <v>0</v>
      </c>
      <c r="C91">
        <v>0</v>
      </c>
      <c r="D91">
        <v>1</v>
      </c>
      <c r="E91">
        <v>0</v>
      </c>
      <c r="F91">
        <v>0</v>
      </c>
      <c r="G91">
        <v>0</v>
      </c>
      <c r="H91">
        <v>0</v>
      </c>
    </row>
    <row r="92" spans="1:8" ht="12.75">
      <c r="A92" t="s">
        <v>114</v>
      </c>
      <c r="B92">
        <v>375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</row>
    <row r="94" spans="1:7" ht="12.75">
      <c r="A94" t="s">
        <v>94</v>
      </c>
      <c r="B94" t="s">
        <v>118</v>
      </c>
      <c r="C94" t="s">
        <v>119</v>
      </c>
      <c r="D94" t="s">
        <v>120</v>
      </c>
      <c r="E94" t="s">
        <v>124</v>
      </c>
      <c r="F94" t="s">
        <v>125</v>
      </c>
      <c r="G94" t="s">
        <v>126</v>
      </c>
    </row>
    <row r="95" spans="1:8" ht="12.75">
      <c r="A95" t="s">
        <v>113</v>
      </c>
      <c r="B95">
        <v>0</v>
      </c>
      <c r="C95">
        <v>0</v>
      </c>
      <c r="D95">
        <v>0</v>
      </c>
      <c r="E95">
        <v>1</v>
      </c>
      <c r="F95">
        <v>0</v>
      </c>
      <c r="G95">
        <v>0</v>
      </c>
      <c r="H95">
        <v>0</v>
      </c>
    </row>
    <row r="96" spans="1:8" ht="12.75">
      <c r="A96" t="s">
        <v>114</v>
      </c>
      <c r="B96">
        <v>161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</row>
    <row r="98" spans="1:7" ht="12.75">
      <c r="A98" t="s">
        <v>95</v>
      </c>
      <c r="B98" t="s">
        <v>118</v>
      </c>
      <c r="C98" t="s">
        <v>119</v>
      </c>
      <c r="D98" t="s">
        <v>120</v>
      </c>
      <c r="E98" t="s">
        <v>124</v>
      </c>
      <c r="F98" t="s">
        <v>125</v>
      </c>
      <c r="G98" t="s">
        <v>126</v>
      </c>
    </row>
    <row r="99" spans="1:8" ht="12.75">
      <c r="A99" t="s">
        <v>113</v>
      </c>
      <c r="B99">
        <v>0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</row>
    <row r="100" spans="1:8" ht="12.75">
      <c r="A100" t="s">
        <v>114</v>
      </c>
      <c r="B100">
        <v>175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</row>
    <row r="102" spans="1:7" ht="12.75">
      <c r="A102" t="s">
        <v>96</v>
      </c>
      <c r="B102" t="s">
        <v>118</v>
      </c>
      <c r="C102" t="s">
        <v>119</v>
      </c>
      <c r="D102" t="s">
        <v>120</v>
      </c>
      <c r="E102" t="s">
        <v>124</v>
      </c>
      <c r="F102" t="s">
        <v>125</v>
      </c>
      <c r="G102" t="s">
        <v>126</v>
      </c>
    </row>
    <row r="103" spans="1:8" ht="12.75">
      <c r="A103" t="s">
        <v>113</v>
      </c>
      <c r="B103">
        <v>0</v>
      </c>
      <c r="C103">
        <v>0</v>
      </c>
      <c r="D103">
        <v>1</v>
      </c>
      <c r="E103">
        <v>0</v>
      </c>
      <c r="F103">
        <v>0</v>
      </c>
      <c r="G103">
        <v>0</v>
      </c>
      <c r="H103">
        <v>0</v>
      </c>
    </row>
    <row r="104" spans="1:8" ht="12.75">
      <c r="A104" t="s">
        <v>114</v>
      </c>
      <c r="B104">
        <v>169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</row>
    <row r="106" spans="1:7" ht="12.75">
      <c r="A106" t="s">
        <v>36</v>
      </c>
      <c r="B106" t="s">
        <v>118</v>
      </c>
      <c r="C106" t="s">
        <v>119</v>
      </c>
      <c r="D106" t="s">
        <v>120</v>
      </c>
      <c r="E106" t="s">
        <v>124</v>
      </c>
      <c r="F106" t="s">
        <v>125</v>
      </c>
      <c r="G106" t="s">
        <v>126</v>
      </c>
    </row>
    <row r="107" spans="1:8" ht="12.75">
      <c r="A107" t="s">
        <v>113</v>
      </c>
      <c r="B107">
        <v>0</v>
      </c>
      <c r="C107">
        <v>0</v>
      </c>
      <c r="D107">
        <v>0</v>
      </c>
      <c r="E107">
        <v>1</v>
      </c>
      <c r="F107">
        <v>0</v>
      </c>
      <c r="G107">
        <v>0</v>
      </c>
      <c r="H107">
        <v>0</v>
      </c>
    </row>
    <row r="108" spans="1:8" ht="12.75">
      <c r="A108" t="s">
        <v>114</v>
      </c>
      <c r="B108">
        <v>146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</row>
    <row r="110" spans="1:7" ht="12.75">
      <c r="A110" t="s">
        <v>37</v>
      </c>
      <c r="B110" t="s">
        <v>118</v>
      </c>
      <c r="C110" t="s">
        <v>119</v>
      </c>
      <c r="D110" t="s">
        <v>120</v>
      </c>
      <c r="E110" t="s">
        <v>124</v>
      </c>
      <c r="F110" t="s">
        <v>125</v>
      </c>
      <c r="G110" t="s">
        <v>126</v>
      </c>
    </row>
    <row r="111" spans="1:8" ht="12.75">
      <c r="A111" t="s">
        <v>113</v>
      </c>
      <c r="B111">
        <v>0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</row>
    <row r="112" spans="1:8" ht="12.75">
      <c r="A112" t="s">
        <v>114</v>
      </c>
      <c r="B112">
        <v>90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4" spans="1:7" ht="12.75">
      <c r="A114" t="s">
        <v>38</v>
      </c>
      <c r="B114" t="s">
        <v>118</v>
      </c>
      <c r="C114" t="s">
        <v>119</v>
      </c>
      <c r="D114" t="s">
        <v>120</v>
      </c>
      <c r="E114" t="s">
        <v>124</v>
      </c>
      <c r="F114" t="s">
        <v>125</v>
      </c>
      <c r="G114" t="s">
        <v>126</v>
      </c>
    </row>
    <row r="115" spans="1:8" ht="12.75">
      <c r="A115" t="s">
        <v>113</v>
      </c>
      <c r="B115">
        <v>0</v>
      </c>
      <c r="C115">
        <v>0</v>
      </c>
      <c r="D115">
        <v>1</v>
      </c>
      <c r="E115">
        <v>0</v>
      </c>
      <c r="F115">
        <v>0</v>
      </c>
      <c r="G115">
        <v>0</v>
      </c>
      <c r="H115">
        <v>0</v>
      </c>
    </row>
    <row r="116" spans="1:8" ht="12.75">
      <c r="A116" t="s">
        <v>114</v>
      </c>
      <c r="B116">
        <v>108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</row>
    <row r="118" spans="1:7" ht="12.75">
      <c r="A118" t="s">
        <v>39</v>
      </c>
      <c r="B118" t="s">
        <v>118</v>
      </c>
      <c r="C118" t="s">
        <v>119</v>
      </c>
      <c r="D118" t="s">
        <v>120</v>
      </c>
      <c r="E118" t="s">
        <v>124</v>
      </c>
      <c r="F118" t="s">
        <v>125</v>
      </c>
      <c r="G118" t="s">
        <v>126</v>
      </c>
    </row>
    <row r="119" spans="1:8" ht="12.75">
      <c r="A119" t="s">
        <v>113</v>
      </c>
      <c r="B119">
        <v>0</v>
      </c>
      <c r="C119">
        <v>0</v>
      </c>
      <c r="D119">
        <v>0</v>
      </c>
      <c r="E119">
        <v>1</v>
      </c>
      <c r="F119">
        <v>0</v>
      </c>
      <c r="G119">
        <v>0</v>
      </c>
      <c r="H119">
        <v>0</v>
      </c>
    </row>
    <row r="120" spans="1:8" ht="12.75">
      <c r="A120" t="s">
        <v>114</v>
      </c>
      <c r="B120">
        <v>107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</row>
    <row r="122" spans="1:7" ht="12.75">
      <c r="A122" t="s">
        <v>40</v>
      </c>
      <c r="B122" t="s">
        <v>118</v>
      </c>
      <c r="C122" t="s">
        <v>119</v>
      </c>
      <c r="D122" t="s">
        <v>120</v>
      </c>
      <c r="E122" t="s">
        <v>124</v>
      </c>
      <c r="F122" t="s">
        <v>125</v>
      </c>
      <c r="G122" t="s">
        <v>126</v>
      </c>
    </row>
    <row r="123" spans="1:8" ht="12.75">
      <c r="A123" t="s">
        <v>113</v>
      </c>
      <c r="B123">
        <v>0</v>
      </c>
      <c r="C123">
        <v>1</v>
      </c>
      <c r="D123">
        <v>0</v>
      </c>
      <c r="E123">
        <v>0</v>
      </c>
      <c r="F123">
        <v>0</v>
      </c>
      <c r="G123">
        <v>0</v>
      </c>
      <c r="H123">
        <v>0</v>
      </c>
    </row>
    <row r="124" spans="1:8" ht="12.75">
      <c r="A124" t="s">
        <v>114</v>
      </c>
      <c r="B124">
        <v>108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</row>
    <row r="126" spans="1:7" ht="12.75">
      <c r="A126" t="s">
        <v>41</v>
      </c>
      <c r="B126" t="s">
        <v>118</v>
      </c>
      <c r="C126" t="s">
        <v>119</v>
      </c>
      <c r="D126" t="s">
        <v>120</v>
      </c>
      <c r="E126" t="s">
        <v>124</v>
      </c>
      <c r="F126" t="s">
        <v>125</v>
      </c>
      <c r="G126" t="s">
        <v>126</v>
      </c>
    </row>
    <row r="127" spans="1:8" ht="12.75">
      <c r="A127" t="s">
        <v>113</v>
      </c>
      <c r="B127">
        <v>0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</row>
    <row r="128" spans="1:8" ht="12.75">
      <c r="A128" t="s">
        <v>114</v>
      </c>
      <c r="B128">
        <v>92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</row>
    <row r="130" spans="1:7" ht="12.75">
      <c r="A130" t="s">
        <v>42</v>
      </c>
      <c r="B130" t="s">
        <v>118</v>
      </c>
      <c r="C130" t="s">
        <v>119</v>
      </c>
      <c r="D130" t="s">
        <v>120</v>
      </c>
      <c r="E130" t="s">
        <v>124</v>
      </c>
      <c r="F130" t="s">
        <v>125</v>
      </c>
      <c r="G130" t="s">
        <v>126</v>
      </c>
    </row>
    <row r="131" spans="1:8" ht="12.75">
      <c r="A131" t="s">
        <v>113</v>
      </c>
      <c r="B131">
        <v>2</v>
      </c>
      <c r="C131">
        <v>0</v>
      </c>
      <c r="D131">
        <v>0</v>
      </c>
      <c r="E131">
        <v>1</v>
      </c>
      <c r="F131">
        <v>0</v>
      </c>
      <c r="G131">
        <v>0</v>
      </c>
      <c r="H131">
        <v>0</v>
      </c>
    </row>
    <row r="132" spans="1:8" ht="12.75">
      <c r="A132" t="s">
        <v>114</v>
      </c>
      <c r="B132">
        <v>63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</row>
    <row r="134" spans="1:7" ht="12.75">
      <c r="A134" t="s">
        <v>43</v>
      </c>
      <c r="B134" t="s">
        <v>118</v>
      </c>
      <c r="C134" t="s">
        <v>119</v>
      </c>
      <c r="D134" t="s">
        <v>120</v>
      </c>
      <c r="E134" t="s">
        <v>124</v>
      </c>
      <c r="F134" t="s">
        <v>125</v>
      </c>
      <c r="G134" t="s">
        <v>126</v>
      </c>
    </row>
    <row r="135" spans="1:8" ht="12.75">
      <c r="A135" t="s">
        <v>113</v>
      </c>
      <c r="B135">
        <v>0</v>
      </c>
      <c r="C135">
        <v>1</v>
      </c>
      <c r="D135">
        <v>0</v>
      </c>
      <c r="E135">
        <v>0</v>
      </c>
      <c r="F135">
        <v>0</v>
      </c>
      <c r="G135">
        <v>0</v>
      </c>
      <c r="H135">
        <v>0</v>
      </c>
    </row>
    <row r="136" spans="1:8" ht="12.75">
      <c r="A136" t="s">
        <v>114</v>
      </c>
      <c r="B136">
        <v>516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</row>
    <row r="138" spans="1:7" ht="12.75">
      <c r="A138" t="s">
        <v>44</v>
      </c>
      <c r="B138" t="s">
        <v>118</v>
      </c>
      <c r="C138" t="s">
        <v>119</v>
      </c>
      <c r="D138" t="s">
        <v>120</v>
      </c>
      <c r="E138" t="s">
        <v>124</v>
      </c>
      <c r="F138" t="s">
        <v>125</v>
      </c>
      <c r="G138" t="s">
        <v>126</v>
      </c>
    </row>
    <row r="139" spans="1:8" ht="12.75">
      <c r="A139" t="s">
        <v>113</v>
      </c>
      <c r="B139">
        <v>0</v>
      </c>
      <c r="C139">
        <v>0</v>
      </c>
      <c r="D139">
        <v>1</v>
      </c>
      <c r="E139">
        <v>0</v>
      </c>
      <c r="F139">
        <v>0</v>
      </c>
      <c r="G139">
        <v>0</v>
      </c>
      <c r="H139">
        <v>0</v>
      </c>
    </row>
    <row r="140" spans="1:8" ht="12.75">
      <c r="A140" t="s">
        <v>114</v>
      </c>
      <c r="B140">
        <v>448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</row>
    <row r="142" spans="1:7" ht="12.75">
      <c r="A142" t="s">
        <v>45</v>
      </c>
      <c r="B142" t="s">
        <v>118</v>
      </c>
      <c r="C142" t="s">
        <v>119</v>
      </c>
      <c r="D142" t="s">
        <v>120</v>
      </c>
      <c r="E142" t="s">
        <v>124</v>
      </c>
      <c r="F142" t="s">
        <v>125</v>
      </c>
      <c r="G142" t="s">
        <v>126</v>
      </c>
    </row>
    <row r="143" spans="1:8" ht="12.75">
      <c r="A143" t="s">
        <v>113</v>
      </c>
      <c r="B143">
        <v>5</v>
      </c>
      <c r="C143">
        <v>0</v>
      </c>
      <c r="D143">
        <v>0</v>
      </c>
      <c r="E143">
        <v>1</v>
      </c>
      <c r="F143">
        <v>0</v>
      </c>
      <c r="G143">
        <v>0</v>
      </c>
      <c r="H143">
        <v>0</v>
      </c>
    </row>
    <row r="144" spans="1:8" ht="12.75">
      <c r="A144" t="s">
        <v>114</v>
      </c>
      <c r="B144">
        <v>435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</row>
    <row r="146" spans="1:7" ht="12.75">
      <c r="A146" t="s">
        <v>46</v>
      </c>
      <c r="B146" t="s">
        <v>118</v>
      </c>
      <c r="C146" t="s">
        <v>119</v>
      </c>
      <c r="D146" t="s">
        <v>120</v>
      </c>
      <c r="E146" t="s">
        <v>124</v>
      </c>
      <c r="F146" t="s">
        <v>125</v>
      </c>
      <c r="G146" t="s">
        <v>126</v>
      </c>
    </row>
    <row r="147" spans="1:8" ht="12.75">
      <c r="A147" t="s">
        <v>113</v>
      </c>
      <c r="B147">
        <v>0</v>
      </c>
      <c r="C147">
        <v>1</v>
      </c>
      <c r="D147">
        <v>0</v>
      </c>
      <c r="E147">
        <v>0</v>
      </c>
      <c r="F147">
        <v>0</v>
      </c>
      <c r="G147">
        <v>0</v>
      </c>
      <c r="H147">
        <v>0</v>
      </c>
    </row>
    <row r="148" spans="1:8" ht="12.75">
      <c r="A148" t="s">
        <v>114</v>
      </c>
      <c r="B148">
        <v>153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</row>
    <row r="150" spans="1:7" ht="12.75">
      <c r="A150" t="s">
        <v>47</v>
      </c>
      <c r="B150" t="s">
        <v>118</v>
      </c>
      <c r="C150" t="s">
        <v>119</v>
      </c>
      <c r="D150" t="s">
        <v>120</v>
      </c>
      <c r="E150" t="s">
        <v>124</v>
      </c>
      <c r="F150" t="s">
        <v>125</v>
      </c>
      <c r="G150" t="s">
        <v>126</v>
      </c>
    </row>
    <row r="151" spans="1:8" ht="12.75">
      <c r="A151" t="s">
        <v>113</v>
      </c>
      <c r="B151">
        <v>0</v>
      </c>
      <c r="C151">
        <v>0</v>
      </c>
      <c r="D151">
        <v>1</v>
      </c>
      <c r="E151">
        <v>0</v>
      </c>
      <c r="F151">
        <v>0</v>
      </c>
      <c r="G151">
        <v>0</v>
      </c>
      <c r="H151">
        <v>0</v>
      </c>
    </row>
    <row r="152" spans="1:8" ht="12.75">
      <c r="A152" t="s">
        <v>114</v>
      </c>
      <c r="B152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</row>
    <row r="154" spans="1:7" ht="12.75">
      <c r="A154" t="s">
        <v>48</v>
      </c>
      <c r="B154" t="s">
        <v>118</v>
      </c>
      <c r="C154" t="s">
        <v>119</v>
      </c>
      <c r="D154" t="s">
        <v>120</v>
      </c>
      <c r="E154" t="s">
        <v>124</v>
      </c>
      <c r="F154" t="s">
        <v>125</v>
      </c>
      <c r="G154" t="s">
        <v>126</v>
      </c>
    </row>
    <row r="155" spans="1:8" ht="12.75">
      <c r="A155" t="s">
        <v>113</v>
      </c>
      <c r="B155">
        <v>4</v>
      </c>
      <c r="C155">
        <v>0</v>
      </c>
      <c r="D155">
        <v>0</v>
      </c>
      <c r="E155">
        <v>1</v>
      </c>
      <c r="F155">
        <v>0</v>
      </c>
      <c r="G155">
        <v>0</v>
      </c>
      <c r="H155">
        <v>0</v>
      </c>
    </row>
    <row r="156" spans="1:8" ht="12.75">
      <c r="A156" t="s">
        <v>114</v>
      </c>
      <c r="B156">
        <v>119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</row>
    <row r="158" spans="1:7" ht="12.75">
      <c r="A158" t="s">
        <v>49</v>
      </c>
      <c r="B158" t="s">
        <v>118</v>
      </c>
      <c r="C158" t="s">
        <v>119</v>
      </c>
      <c r="D158" t="s">
        <v>120</v>
      </c>
      <c r="E158" t="s">
        <v>124</v>
      </c>
      <c r="F158" t="s">
        <v>125</v>
      </c>
      <c r="G158" t="s">
        <v>126</v>
      </c>
    </row>
    <row r="159" spans="1:8" ht="12.75">
      <c r="A159" t="s">
        <v>113</v>
      </c>
      <c r="B159">
        <v>0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0</v>
      </c>
    </row>
    <row r="160" spans="1:8" ht="12.75">
      <c r="A160" t="s">
        <v>114</v>
      </c>
      <c r="B160">
        <v>238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</row>
    <row r="162" spans="1:7" ht="12.75">
      <c r="A162" t="s">
        <v>50</v>
      </c>
      <c r="B162" t="s">
        <v>118</v>
      </c>
      <c r="C162" t="s">
        <v>119</v>
      </c>
      <c r="D162" t="s">
        <v>120</v>
      </c>
      <c r="E162" t="s">
        <v>124</v>
      </c>
      <c r="F162" t="s">
        <v>125</v>
      </c>
      <c r="G162" t="s">
        <v>126</v>
      </c>
    </row>
    <row r="163" spans="1:8" ht="12.75">
      <c r="A163" t="s">
        <v>113</v>
      </c>
      <c r="B163">
        <v>0</v>
      </c>
      <c r="C163">
        <v>0</v>
      </c>
      <c r="D163">
        <v>1</v>
      </c>
      <c r="E163">
        <v>0</v>
      </c>
      <c r="F163">
        <v>0</v>
      </c>
      <c r="G163">
        <v>0</v>
      </c>
      <c r="H163">
        <v>0</v>
      </c>
    </row>
    <row r="164" spans="1:8" ht="12.75">
      <c r="A164" t="s">
        <v>114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</row>
    <row r="166" spans="1:7" ht="12.75">
      <c r="A166" t="s">
        <v>51</v>
      </c>
      <c r="B166" t="s">
        <v>118</v>
      </c>
      <c r="C166" t="s">
        <v>119</v>
      </c>
      <c r="D166" t="s">
        <v>120</v>
      </c>
      <c r="E166" t="s">
        <v>124</v>
      </c>
      <c r="F166" t="s">
        <v>125</v>
      </c>
      <c r="G166" t="s">
        <v>126</v>
      </c>
    </row>
    <row r="167" spans="1:8" ht="12.75">
      <c r="A167" t="s">
        <v>113</v>
      </c>
      <c r="B167">
        <v>0</v>
      </c>
      <c r="C167">
        <v>0</v>
      </c>
      <c r="D167">
        <v>0</v>
      </c>
      <c r="E167">
        <v>1</v>
      </c>
      <c r="F167">
        <v>0</v>
      </c>
      <c r="G167">
        <v>0</v>
      </c>
      <c r="H167">
        <v>0</v>
      </c>
    </row>
    <row r="168" spans="1:8" ht="12.75">
      <c r="A168" t="s">
        <v>114</v>
      </c>
      <c r="B168">
        <v>232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</row>
    <row r="170" ht="12.75">
      <c r="A170" t="s">
        <v>127</v>
      </c>
    </row>
    <row r="171" spans="1:2" ht="12.75">
      <c r="A171" t="s">
        <v>128</v>
      </c>
      <c r="B171">
        <v>15.1926880078595</v>
      </c>
    </row>
    <row r="172" spans="1:2" ht="12.75">
      <c r="A172" t="s">
        <v>129</v>
      </c>
      <c r="B172">
        <v>51.1427125039441</v>
      </c>
    </row>
    <row r="173" spans="1:2" ht="12.75">
      <c r="A173" t="s">
        <v>130</v>
      </c>
      <c r="B173">
        <v>4.07024983397668</v>
      </c>
    </row>
    <row r="174" spans="1:2" ht="12.75">
      <c r="A174" t="s">
        <v>131</v>
      </c>
      <c r="B174">
        <v>2.77165197135168</v>
      </c>
    </row>
    <row r="175" spans="1:2" ht="12.75">
      <c r="A175" t="s">
        <v>132</v>
      </c>
      <c r="B175">
        <v>20.8662370074454</v>
      </c>
    </row>
    <row r="176" spans="1:2" ht="12.75">
      <c r="A176" t="s">
        <v>133</v>
      </c>
      <c r="B176">
        <v>1.25711564502419</v>
      </c>
    </row>
    <row r="177" spans="1:4" ht="12.75">
      <c r="A177" t="s">
        <v>134</v>
      </c>
      <c r="B177" t="s">
        <v>135</v>
      </c>
      <c r="C177" t="s">
        <v>136</v>
      </c>
      <c r="D177" t="s">
        <v>137</v>
      </c>
    </row>
    <row r="178" spans="1:4" ht="12.75">
      <c r="A178" t="s">
        <v>60</v>
      </c>
      <c r="B178" t="s">
        <v>113</v>
      </c>
      <c r="C178">
        <v>151</v>
      </c>
      <c r="D178">
        <v>0.98535460733375</v>
      </c>
    </row>
    <row r="179" spans="1:4" ht="12.75">
      <c r="A179" t="s">
        <v>60</v>
      </c>
      <c r="B179" t="s">
        <v>114</v>
      </c>
      <c r="C179">
        <v>4</v>
      </c>
      <c r="D179">
        <v>0.0146453926662494</v>
      </c>
    </row>
    <row r="180" spans="1:4" ht="12.75">
      <c r="A180" t="s">
        <v>61</v>
      </c>
      <c r="B180" t="s">
        <v>113</v>
      </c>
      <c r="C180">
        <v>264</v>
      </c>
      <c r="D180">
        <v>1</v>
      </c>
    </row>
    <row r="181" spans="1:4" ht="12.75">
      <c r="A181" t="s">
        <v>61</v>
      </c>
      <c r="B181" t="s">
        <v>114</v>
      </c>
      <c r="C181">
        <v>0</v>
      </c>
      <c r="D181" s="8">
        <v>5.97525848264636E-42</v>
      </c>
    </row>
    <row r="182" spans="1:4" ht="12.75">
      <c r="A182" t="s">
        <v>62</v>
      </c>
      <c r="B182" t="s">
        <v>113</v>
      </c>
      <c r="C182">
        <v>470</v>
      </c>
      <c r="D182">
        <v>0.991246934349717</v>
      </c>
    </row>
    <row r="183" spans="1:4" ht="12.75">
      <c r="A183" t="s">
        <v>62</v>
      </c>
      <c r="B183" t="s">
        <v>114</v>
      </c>
      <c r="C183">
        <v>8</v>
      </c>
      <c r="D183">
        <v>0.00875306565028244</v>
      </c>
    </row>
    <row r="184" spans="1:4" ht="12.75">
      <c r="A184" t="s">
        <v>63</v>
      </c>
      <c r="B184" t="s">
        <v>113</v>
      </c>
      <c r="C184">
        <v>57</v>
      </c>
      <c r="D184">
        <v>0.808024375922784</v>
      </c>
    </row>
    <row r="185" spans="1:4" ht="12.75">
      <c r="A185" t="s">
        <v>63</v>
      </c>
      <c r="B185" t="s">
        <v>114</v>
      </c>
      <c r="C185">
        <v>10</v>
      </c>
      <c r="D185">
        <v>0.191975624077215</v>
      </c>
    </row>
    <row r="186" spans="1:4" ht="12.75">
      <c r="A186" t="s">
        <v>64</v>
      </c>
      <c r="B186" t="s">
        <v>113</v>
      </c>
      <c r="C186">
        <v>73</v>
      </c>
      <c r="D186">
        <v>1</v>
      </c>
    </row>
    <row r="187" spans="1:4" ht="12.75">
      <c r="A187" t="s">
        <v>64</v>
      </c>
      <c r="B187" t="s">
        <v>114</v>
      </c>
      <c r="C187">
        <v>0</v>
      </c>
      <c r="D187" s="8">
        <v>6.89363504116404E-33</v>
      </c>
    </row>
    <row r="188" spans="1:4" ht="12.75">
      <c r="A188" t="s">
        <v>65</v>
      </c>
      <c r="B188" t="s">
        <v>113</v>
      </c>
      <c r="C188">
        <v>95</v>
      </c>
      <c r="D188">
        <v>0.969893466705995</v>
      </c>
    </row>
    <row r="189" spans="1:4" ht="12.75">
      <c r="A189" t="s">
        <v>65</v>
      </c>
      <c r="B189" t="s">
        <v>114</v>
      </c>
      <c r="C189">
        <v>1</v>
      </c>
      <c r="D189">
        <v>0.0301065332940049</v>
      </c>
    </row>
    <row r="190" spans="1:4" ht="12.75">
      <c r="A190" t="s">
        <v>66</v>
      </c>
      <c r="B190" t="s">
        <v>113</v>
      </c>
      <c r="C190">
        <v>12</v>
      </c>
      <c r="D190">
        <v>0.208427840416259</v>
      </c>
    </row>
    <row r="191" spans="1:4" ht="12.75">
      <c r="A191" t="s">
        <v>66</v>
      </c>
      <c r="B191" t="s">
        <v>114</v>
      </c>
      <c r="C191">
        <v>49</v>
      </c>
      <c r="D191">
        <v>0.79157215958374</v>
      </c>
    </row>
    <row r="192" spans="1:4" ht="12.75">
      <c r="A192" t="s">
        <v>67</v>
      </c>
      <c r="B192" t="s">
        <v>113</v>
      </c>
      <c r="C192">
        <v>43</v>
      </c>
      <c r="D192">
        <v>1</v>
      </c>
    </row>
    <row r="193" spans="1:4" ht="12.75">
      <c r="A193" t="s">
        <v>67</v>
      </c>
      <c r="B193" t="s">
        <v>114</v>
      </c>
      <c r="C193">
        <v>0</v>
      </c>
      <c r="D193" s="8">
        <v>7.95316289977744E-24</v>
      </c>
    </row>
    <row r="194" spans="1:4" ht="12.75">
      <c r="A194" t="s">
        <v>68</v>
      </c>
      <c r="B194" t="s">
        <v>113</v>
      </c>
      <c r="C194">
        <v>40</v>
      </c>
      <c r="D194">
        <v>0.901617585277855</v>
      </c>
    </row>
    <row r="195" spans="1:4" ht="12.75">
      <c r="A195" t="s">
        <v>68</v>
      </c>
      <c r="B195" t="s">
        <v>114</v>
      </c>
      <c r="C195">
        <v>4</v>
      </c>
      <c r="D195">
        <v>0.0983824147221444</v>
      </c>
    </row>
    <row r="196" spans="1:4" ht="12.75">
      <c r="A196" t="s">
        <v>69</v>
      </c>
      <c r="B196" t="s">
        <v>113</v>
      </c>
      <c r="C196">
        <v>0</v>
      </c>
      <c r="D196">
        <v>0.0162052803170609</v>
      </c>
    </row>
    <row r="197" spans="1:4" ht="12.75">
      <c r="A197" t="s">
        <v>69</v>
      </c>
      <c r="B197" t="s">
        <v>114</v>
      </c>
      <c r="C197">
        <v>15</v>
      </c>
      <c r="D197">
        <v>0.983794719682939</v>
      </c>
    </row>
    <row r="198" spans="1:4" ht="12.75">
      <c r="A198" t="s">
        <v>70</v>
      </c>
      <c r="B198" t="s">
        <v>113</v>
      </c>
      <c r="C198">
        <v>31</v>
      </c>
      <c r="D198">
        <v>0.99999999999999</v>
      </c>
    </row>
    <row r="199" spans="1:4" ht="12.75">
      <c r="A199" t="s">
        <v>70</v>
      </c>
      <c r="B199" t="s">
        <v>114</v>
      </c>
      <c r="C199">
        <v>0</v>
      </c>
      <c r="D199" s="8">
        <v>9.17553652502554E-15</v>
      </c>
    </row>
    <row r="200" spans="1:4" ht="12.75">
      <c r="A200" t="s">
        <v>71</v>
      </c>
      <c r="B200" t="s">
        <v>113</v>
      </c>
      <c r="C200">
        <v>40</v>
      </c>
      <c r="D200">
        <v>0.722763824463287</v>
      </c>
    </row>
    <row r="201" spans="1:4" ht="12.75">
      <c r="A201" t="s">
        <v>71</v>
      </c>
      <c r="B201" t="s">
        <v>114</v>
      </c>
      <c r="C201">
        <v>18</v>
      </c>
      <c r="D201">
        <v>0.277236175536712</v>
      </c>
    </row>
    <row r="202" spans="1:4" ht="12.75">
      <c r="A202" t="s">
        <v>72</v>
      </c>
      <c r="B202" t="s">
        <v>113</v>
      </c>
      <c r="C202">
        <v>0</v>
      </c>
      <c r="D202">
        <v>0.00102941763284042</v>
      </c>
    </row>
    <row r="203" spans="1:4" ht="12.75">
      <c r="A203" t="s">
        <v>72</v>
      </c>
      <c r="B203" t="s">
        <v>114</v>
      </c>
      <c r="C203">
        <v>167</v>
      </c>
      <c r="D203">
        <v>0.998970582367159</v>
      </c>
    </row>
    <row r="204" spans="1:4" ht="12.75">
      <c r="A204" t="s">
        <v>0</v>
      </c>
      <c r="B204" t="s">
        <v>113</v>
      </c>
      <c r="C204">
        <v>235</v>
      </c>
      <c r="D204">
        <v>0.999989414327309</v>
      </c>
    </row>
    <row r="205" spans="1:4" ht="12.75">
      <c r="A205" t="s">
        <v>0</v>
      </c>
      <c r="B205" t="s">
        <v>114</v>
      </c>
      <c r="C205">
        <v>0</v>
      </c>
      <c r="D205" s="8">
        <v>1.05856726902539E-05</v>
      </c>
    </row>
    <row r="206" spans="1:4" ht="12.75">
      <c r="A206" t="s">
        <v>106</v>
      </c>
      <c r="B206" t="s">
        <v>113</v>
      </c>
      <c r="C206">
        <v>107</v>
      </c>
      <c r="D206">
        <v>0.425825700548669</v>
      </c>
    </row>
    <row r="207" spans="1:4" ht="12.75">
      <c r="A207" t="s">
        <v>106</v>
      </c>
      <c r="B207" t="s">
        <v>114</v>
      </c>
      <c r="C207">
        <v>136</v>
      </c>
      <c r="D207">
        <v>0.57417429945133</v>
      </c>
    </row>
    <row r="208" spans="1:4" ht="12.75">
      <c r="A208" t="s">
        <v>107</v>
      </c>
      <c r="B208" t="s">
        <v>113</v>
      </c>
      <c r="C208">
        <v>0</v>
      </c>
      <c r="D208" s="8">
        <v>6.44611057071653E-05</v>
      </c>
    </row>
    <row r="209" spans="1:4" ht="12.75">
      <c r="A209" t="s">
        <v>107</v>
      </c>
      <c r="B209" t="s">
        <v>114</v>
      </c>
      <c r="C209">
        <v>42</v>
      </c>
      <c r="D209">
        <v>0.999935538894292</v>
      </c>
    </row>
    <row r="210" spans="1:4" ht="12.75">
      <c r="A210" t="s">
        <v>108</v>
      </c>
      <c r="B210" t="s">
        <v>113</v>
      </c>
      <c r="C210">
        <v>0</v>
      </c>
      <c r="D210" s="8">
        <v>8.18747131834174E-05</v>
      </c>
    </row>
    <row r="211" spans="1:4" ht="12.75">
      <c r="A211" t="s">
        <v>108</v>
      </c>
      <c r="B211" t="s">
        <v>114</v>
      </c>
      <c r="C211">
        <v>43</v>
      </c>
      <c r="D211">
        <v>0.999918125286816</v>
      </c>
    </row>
    <row r="212" spans="1:4" ht="12.75">
      <c r="A212" t="s">
        <v>109</v>
      </c>
      <c r="B212" t="s">
        <v>113</v>
      </c>
      <c r="C212">
        <v>13</v>
      </c>
      <c r="D212">
        <v>0.174218702593353</v>
      </c>
    </row>
    <row r="213" spans="1:4" ht="12.75">
      <c r="A213" t="s">
        <v>109</v>
      </c>
      <c r="B213" t="s">
        <v>114</v>
      </c>
      <c r="C213">
        <v>59</v>
      </c>
      <c r="D213">
        <v>0.825781297406646</v>
      </c>
    </row>
    <row r="214" spans="1:4" ht="12.75">
      <c r="A214" t="s">
        <v>110</v>
      </c>
      <c r="B214" t="s">
        <v>113</v>
      </c>
      <c r="C214">
        <v>0</v>
      </c>
      <c r="D214" s="8">
        <v>4.03283857320438E-06</v>
      </c>
    </row>
    <row r="215" spans="1:4" ht="12.75">
      <c r="A215" t="s">
        <v>110</v>
      </c>
      <c r="B215" t="s">
        <v>114</v>
      </c>
      <c r="C215">
        <v>119</v>
      </c>
      <c r="D215">
        <v>0.999995967161426</v>
      </c>
    </row>
    <row r="216" spans="1:4" ht="12.75">
      <c r="A216" t="s">
        <v>111</v>
      </c>
      <c r="B216" t="s">
        <v>113</v>
      </c>
      <c r="C216">
        <v>0</v>
      </c>
      <c r="D216" s="8">
        <v>7.09730976153524E-14</v>
      </c>
    </row>
    <row r="217" spans="1:4" ht="12.75">
      <c r="A217" t="s">
        <v>111</v>
      </c>
      <c r="B217" t="s">
        <v>114</v>
      </c>
      <c r="C217">
        <v>119</v>
      </c>
      <c r="D217">
        <v>0.999999999999929</v>
      </c>
    </row>
    <row r="218" spans="1:4" ht="12.75">
      <c r="A218" t="s">
        <v>112</v>
      </c>
      <c r="B218" t="s">
        <v>113</v>
      </c>
      <c r="C218">
        <v>17</v>
      </c>
      <c r="D218">
        <v>0.0566185419214347</v>
      </c>
    </row>
    <row r="219" spans="1:4" ht="12.75">
      <c r="A219" t="s">
        <v>112</v>
      </c>
      <c r="B219" t="s">
        <v>114</v>
      </c>
      <c r="C219">
        <v>108</v>
      </c>
      <c r="D219">
        <v>0.943381458078565</v>
      </c>
    </row>
    <row r="220" spans="1:4" ht="12.75">
      <c r="A220" t="s">
        <v>24</v>
      </c>
      <c r="B220" t="s">
        <v>113</v>
      </c>
      <c r="C220">
        <v>0</v>
      </c>
      <c r="D220" s="8">
        <v>2.52289585561155E-07</v>
      </c>
    </row>
    <row r="221" spans="1:4" ht="12.75">
      <c r="A221" t="s">
        <v>24</v>
      </c>
      <c r="B221" t="s">
        <v>114</v>
      </c>
      <c r="C221">
        <v>484</v>
      </c>
      <c r="D221">
        <v>0.999999747710414</v>
      </c>
    </row>
    <row r="222" spans="1:4" ht="12.75">
      <c r="A222" t="s">
        <v>25</v>
      </c>
      <c r="B222" t="s">
        <v>113</v>
      </c>
      <c r="C222">
        <v>0</v>
      </c>
      <c r="D222" s="8">
        <v>6.15179946477484E-23</v>
      </c>
    </row>
    <row r="223" spans="1:4" ht="12.75">
      <c r="A223" t="s">
        <v>25</v>
      </c>
      <c r="B223" t="s">
        <v>114</v>
      </c>
      <c r="C223">
        <v>375</v>
      </c>
      <c r="D223">
        <v>1</v>
      </c>
    </row>
    <row r="224" spans="1:4" ht="12.75">
      <c r="A224" t="s">
        <v>26</v>
      </c>
      <c r="B224" t="s">
        <v>113</v>
      </c>
      <c r="C224">
        <v>0</v>
      </c>
      <c r="D224">
        <v>0.016786524144963</v>
      </c>
    </row>
    <row r="225" spans="1:4" ht="12.75">
      <c r="A225" t="s">
        <v>26</v>
      </c>
      <c r="B225" t="s">
        <v>114</v>
      </c>
      <c r="C225">
        <v>161</v>
      </c>
      <c r="D225">
        <v>0.983213475855036</v>
      </c>
    </row>
    <row r="226" spans="1:4" ht="12.75">
      <c r="A226" t="s">
        <v>27</v>
      </c>
      <c r="B226" t="s">
        <v>113</v>
      </c>
      <c r="C226">
        <v>0</v>
      </c>
      <c r="D226" s="8">
        <v>2.52289585561155E-07</v>
      </c>
    </row>
    <row r="227" spans="1:4" ht="12.75">
      <c r="A227" t="s">
        <v>27</v>
      </c>
      <c r="B227" t="s">
        <v>114</v>
      </c>
      <c r="C227">
        <v>175</v>
      </c>
      <c r="D227">
        <v>0.999999747710414</v>
      </c>
    </row>
    <row r="228" spans="1:4" ht="12.75">
      <c r="A228" t="s">
        <v>28</v>
      </c>
      <c r="B228" t="s">
        <v>113</v>
      </c>
      <c r="C228">
        <v>0</v>
      </c>
      <c r="D228" s="8">
        <v>6.15179946477484E-23</v>
      </c>
    </row>
    <row r="229" spans="1:4" ht="12.75">
      <c r="A229" t="s">
        <v>28</v>
      </c>
      <c r="B229" t="s">
        <v>114</v>
      </c>
      <c r="C229">
        <v>169</v>
      </c>
      <c r="D229">
        <v>1</v>
      </c>
    </row>
    <row r="230" spans="1:4" ht="12.75">
      <c r="A230" t="s">
        <v>29</v>
      </c>
      <c r="B230" t="s">
        <v>113</v>
      </c>
      <c r="C230">
        <v>0</v>
      </c>
      <c r="D230">
        <v>0.016786524144963</v>
      </c>
    </row>
    <row r="231" spans="1:4" ht="12.75">
      <c r="A231" t="s">
        <v>29</v>
      </c>
      <c r="B231" t="s">
        <v>114</v>
      </c>
      <c r="C231">
        <v>146</v>
      </c>
      <c r="D231">
        <v>0.983213475855036</v>
      </c>
    </row>
    <row r="232" spans="1:4" ht="12.75">
      <c r="A232" t="s">
        <v>30</v>
      </c>
      <c r="B232" t="s">
        <v>113</v>
      </c>
      <c r="C232">
        <v>0</v>
      </c>
      <c r="D232" s="8">
        <v>2.52289585561155E-07</v>
      </c>
    </row>
    <row r="233" spans="1:4" ht="12.75">
      <c r="A233" t="s">
        <v>30</v>
      </c>
      <c r="B233" t="s">
        <v>114</v>
      </c>
      <c r="C233">
        <v>90</v>
      </c>
      <c r="D233">
        <v>0.999999747710414</v>
      </c>
    </row>
    <row r="234" spans="1:4" ht="12.75">
      <c r="A234" t="s">
        <v>31</v>
      </c>
      <c r="B234" t="s">
        <v>113</v>
      </c>
      <c r="C234">
        <v>0</v>
      </c>
      <c r="D234" s="8">
        <v>6.15179946477484E-23</v>
      </c>
    </row>
    <row r="235" spans="1:4" ht="12.75">
      <c r="A235" t="s">
        <v>31</v>
      </c>
      <c r="B235" t="s">
        <v>114</v>
      </c>
      <c r="C235">
        <v>108</v>
      </c>
      <c r="D235">
        <v>1</v>
      </c>
    </row>
    <row r="236" spans="1:4" ht="12.75">
      <c r="A236" t="s">
        <v>32</v>
      </c>
      <c r="B236" t="s">
        <v>113</v>
      </c>
      <c r="C236">
        <v>0</v>
      </c>
      <c r="D236">
        <v>0.016786524144963</v>
      </c>
    </row>
    <row r="237" spans="1:4" ht="12.75">
      <c r="A237" t="s">
        <v>32</v>
      </c>
      <c r="B237" t="s">
        <v>114</v>
      </c>
      <c r="C237">
        <v>107</v>
      </c>
      <c r="D237">
        <v>0.983213475855036</v>
      </c>
    </row>
    <row r="238" spans="1:4" ht="12.75">
      <c r="A238" t="s">
        <v>33</v>
      </c>
      <c r="B238" t="s">
        <v>113</v>
      </c>
      <c r="C238">
        <v>0</v>
      </c>
      <c r="D238" s="8">
        <v>2.52289585561155E-07</v>
      </c>
    </row>
    <row r="239" spans="1:4" ht="12.75">
      <c r="A239" t="s">
        <v>33</v>
      </c>
      <c r="B239" t="s">
        <v>114</v>
      </c>
      <c r="C239">
        <v>108</v>
      </c>
      <c r="D239">
        <v>0.999999747710414</v>
      </c>
    </row>
    <row r="240" spans="1:4" ht="12.75">
      <c r="A240" t="s">
        <v>34</v>
      </c>
      <c r="B240" t="s">
        <v>113</v>
      </c>
      <c r="C240">
        <v>0</v>
      </c>
      <c r="D240" s="8">
        <v>6.15179946477484E-23</v>
      </c>
    </row>
    <row r="241" spans="1:4" ht="12.75">
      <c r="A241" t="s">
        <v>34</v>
      </c>
      <c r="B241" t="s">
        <v>114</v>
      </c>
      <c r="C241">
        <v>92</v>
      </c>
      <c r="D241">
        <v>1</v>
      </c>
    </row>
    <row r="242" spans="1:4" ht="12.75">
      <c r="A242" t="s">
        <v>35</v>
      </c>
      <c r="B242" t="s">
        <v>113</v>
      </c>
      <c r="C242">
        <v>2</v>
      </c>
      <c r="D242">
        <v>0.016786524144963</v>
      </c>
    </row>
    <row r="243" spans="1:4" ht="12.75">
      <c r="A243" t="s">
        <v>35</v>
      </c>
      <c r="B243" t="s">
        <v>114</v>
      </c>
      <c r="C243">
        <v>63</v>
      </c>
      <c r="D243">
        <v>0.983213475855036</v>
      </c>
    </row>
    <row r="244" spans="1:4" ht="12.75">
      <c r="A244" t="s">
        <v>144</v>
      </c>
      <c r="B244" t="s">
        <v>113</v>
      </c>
      <c r="C244">
        <v>0</v>
      </c>
      <c r="D244" s="8">
        <v>2.52289585561155E-07</v>
      </c>
    </row>
    <row r="245" spans="1:4" ht="12.75">
      <c r="A245" t="s">
        <v>144</v>
      </c>
      <c r="B245" t="s">
        <v>114</v>
      </c>
      <c r="C245">
        <v>516</v>
      </c>
      <c r="D245">
        <v>0.999999747710414</v>
      </c>
    </row>
    <row r="246" spans="1:4" ht="12.75">
      <c r="A246" t="s">
        <v>145</v>
      </c>
      <c r="B246" t="s">
        <v>113</v>
      </c>
      <c r="C246">
        <v>0</v>
      </c>
      <c r="D246" s="8">
        <v>6.15179946477484E-23</v>
      </c>
    </row>
    <row r="247" spans="1:4" ht="12.75">
      <c r="A247" t="s">
        <v>145</v>
      </c>
      <c r="B247" t="s">
        <v>114</v>
      </c>
      <c r="C247">
        <v>448</v>
      </c>
      <c r="D247">
        <v>1</v>
      </c>
    </row>
    <row r="248" spans="1:4" ht="12.75">
      <c r="A248" t="s">
        <v>146</v>
      </c>
      <c r="B248" t="s">
        <v>113</v>
      </c>
      <c r="C248">
        <v>5</v>
      </c>
      <c r="D248">
        <v>0.016786524144963</v>
      </c>
    </row>
    <row r="249" spans="1:4" ht="12.75">
      <c r="A249" t="s">
        <v>146</v>
      </c>
      <c r="B249" t="s">
        <v>114</v>
      </c>
      <c r="C249">
        <v>435</v>
      </c>
      <c r="D249">
        <v>0.983213475855036</v>
      </c>
    </row>
    <row r="250" spans="1:4" ht="12.75">
      <c r="A250" t="s">
        <v>147</v>
      </c>
      <c r="B250" t="s">
        <v>113</v>
      </c>
      <c r="C250">
        <v>0</v>
      </c>
      <c r="D250" s="8">
        <v>2.52289585561155E-07</v>
      </c>
    </row>
    <row r="251" spans="1:4" ht="12.75">
      <c r="A251" t="s">
        <v>147</v>
      </c>
      <c r="B251" t="s">
        <v>114</v>
      </c>
      <c r="C251">
        <v>153</v>
      </c>
      <c r="D251">
        <v>0.999999747710414</v>
      </c>
    </row>
    <row r="252" spans="1:4" ht="12.75">
      <c r="A252" t="s">
        <v>1</v>
      </c>
      <c r="B252" t="s">
        <v>113</v>
      </c>
      <c r="C252">
        <v>0</v>
      </c>
      <c r="D252" s="8">
        <v>6.15179946477484E-23</v>
      </c>
    </row>
    <row r="253" spans="1:4" ht="12.75">
      <c r="A253" t="s">
        <v>1</v>
      </c>
      <c r="B253" t="s">
        <v>114</v>
      </c>
      <c r="C253">
        <v>152</v>
      </c>
      <c r="D253">
        <v>1</v>
      </c>
    </row>
    <row r="254" spans="1:4" ht="12.75">
      <c r="A254" t="s">
        <v>2</v>
      </c>
      <c r="B254" t="s">
        <v>113</v>
      </c>
      <c r="C254">
        <v>4</v>
      </c>
      <c r="D254">
        <v>0.016786524144963</v>
      </c>
    </row>
    <row r="255" spans="1:4" ht="12.75">
      <c r="A255" t="s">
        <v>2</v>
      </c>
      <c r="B255" t="s">
        <v>114</v>
      </c>
      <c r="C255">
        <v>119</v>
      </c>
      <c r="D255">
        <v>0.983213475855036</v>
      </c>
    </row>
    <row r="256" spans="1:4" ht="12.75">
      <c r="A256" t="s">
        <v>3</v>
      </c>
      <c r="B256" t="s">
        <v>113</v>
      </c>
      <c r="C256">
        <v>0</v>
      </c>
      <c r="D256" s="8">
        <v>2.52289585561155E-07</v>
      </c>
    </row>
    <row r="257" spans="1:4" ht="12.75">
      <c r="A257" t="s">
        <v>3</v>
      </c>
      <c r="B257" t="s">
        <v>114</v>
      </c>
      <c r="C257">
        <v>238</v>
      </c>
      <c r="D257">
        <v>0.999999747710414</v>
      </c>
    </row>
    <row r="258" spans="1:4" ht="12.75">
      <c r="A258" t="s">
        <v>4</v>
      </c>
      <c r="B258" t="s">
        <v>113</v>
      </c>
      <c r="C258">
        <v>0</v>
      </c>
      <c r="D258" s="8">
        <v>6.15179946477484E-23</v>
      </c>
    </row>
    <row r="259" spans="1:4" ht="12.75">
      <c r="A259" t="s">
        <v>4</v>
      </c>
      <c r="B259" t="s">
        <v>114</v>
      </c>
      <c r="C259">
        <v>0</v>
      </c>
      <c r="D259">
        <v>1</v>
      </c>
    </row>
    <row r="260" spans="1:4" ht="12.75">
      <c r="A260" t="s">
        <v>5</v>
      </c>
      <c r="B260" t="s">
        <v>113</v>
      </c>
      <c r="C260">
        <v>0</v>
      </c>
      <c r="D260">
        <v>0.016786524144963</v>
      </c>
    </row>
    <row r="261" spans="1:4" ht="12.75">
      <c r="A261" t="s">
        <v>5</v>
      </c>
      <c r="B261" t="s">
        <v>114</v>
      </c>
      <c r="C261">
        <v>232</v>
      </c>
      <c r="D261">
        <v>0.983213475855036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 topLeftCell="B47">
      <selection activeCell="H56" sqref="H56:O68"/>
    </sheetView>
  </sheetViews>
  <sheetFormatPr defaultColWidth="8.8515625" defaultRowHeight="12.75"/>
  <cols>
    <col min="1" max="1" width="36.421875" style="0" bestFit="1" customWidth="1"/>
    <col min="2" max="2" width="12.00390625" style="0" bestFit="1" customWidth="1"/>
    <col min="9" max="9" width="14.140625" style="0" customWidth="1"/>
    <col min="15" max="15" width="12.421875" style="0" bestFit="1" customWidth="1"/>
  </cols>
  <sheetData>
    <row r="1" ht="12.75">
      <c r="A1" t="s">
        <v>127</v>
      </c>
    </row>
    <row r="2" spans="1:2" ht="12.75">
      <c r="A2" t="s">
        <v>128</v>
      </c>
      <c r="B2" s="18">
        <f>Solver!Z3</f>
        <v>15.209403618430342</v>
      </c>
    </row>
    <row r="3" spans="1:2" ht="12.75">
      <c r="A3" t="s">
        <v>129</v>
      </c>
      <c r="B3" s="18">
        <f>Solver!Z4</f>
        <v>85.58234895412787</v>
      </c>
    </row>
    <row r="4" spans="1:2" ht="12.75">
      <c r="A4" t="s">
        <v>130</v>
      </c>
      <c r="B4" s="18">
        <f>Solver!Z5</f>
        <v>3.9609757877960097</v>
      </c>
    </row>
    <row r="5" spans="1:2" ht="12.75">
      <c r="A5" t="s">
        <v>131</v>
      </c>
      <c r="B5" s="18">
        <f>Solver!Z6</f>
        <v>2.760724549672586</v>
      </c>
    </row>
    <row r="6" spans="1:2" ht="12.75">
      <c r="A6" t="s">
        <v>132</v>
      </c>
      <c r="B6" s="18">
        <f>Solver!Z7</f>
        <v>85.58234895412787</v>
      </c>
    </row>
    <row r="7" spans="1:2" ht="12.75">
      <c r="A7" t="s">
        <v>133</v>
      </c>
      <c r="B7" s="18">
        <f>Solver!Z8</f>
        <v>34.77333380967033</v>
      </c>
    </row>
    <row r="8" spans="1:16" ht="12.75">
      <c r="A8" t="s">
        <v>134</v>
      </c>
      <c r="B8" t="s">
        <v>135</v>
      </c>
      <c r="C8" t="s">
        <v>136</v>
      </c>
      <c r="D8" t="s">
        <v>137</v>
      </c>
      <c r="E8" t="s">
        <v>138</v>
      </c>
      <c r="F8" t="s">
        <v>139</v>
      </c>
      <c r="J8" t="s">
        <v>12</v>
      </c>
      <c r="K8" t="s">
        <v>13</v>
      </c>
      <c r="L8" t="s">
        <v>14</v>
      </c>
      <c r="M8" t="s">
        <v>15</v>
      </c>
      <c r="N8" t="s">
        <v>16</v>
      </c>
      <c r="O8" t="s">
        <v>17</v>
      </c>
      <c r="P8" t="s">
        <v>18</v>
      </c>
    </row>
    <row r="9" spans="1:16" ht="12.75">
      <c r="A9" t="s">
        <v>60</v>
      </c>
      <c r="B9" t="s">
        <v>113</v>
      </c>
      <c r="C9">
        <v>151</v>
      </c>
      <c r="D9">
        <f>Solver!L3</f>
        <v>0.9839468727440597</v>
      </c>
      <c r="E9">
        <f>C9/SUM(C9:C10)</f>
        <v>0.9741935483870968</v>
      </c>
      <c r="F9">
        <f>D9</f>
        <v>0.9839468727440597</v>
      </c>
      <c r="I9" t="s">
        <v>140</v>
      </c>
      <c r="J9">
        <f>E9</f>
        <v>0.9741935483870968</v>
      </c>
      <c r="K9">
        <f>E15</f>
        <v>0.8507462686567164</v>
      </c>
      <c r="L9">
        <f>E21</f>
        <v>0.19672131147540983</v>
      </c>
      <c r="M9">
        <f>E27</f>
        <v>0</v>
      </c>
      <c r="N9">
        <f>E33</f>
        <v>0</v>
      </c>
      <c r="O9">
        <f>E39</f>
        <v>0</v>
      </c>
      <c r="P9">
        <v>0</v>
      </c>
    </row>
    <row r="10" spans="1:16" ht="12.75">
      <c r="A10" t="s">
        <v>60</v>
      </c>
      <c r="B10" t="s">
        <v>114</v>
      </c>
      <c r="C10">
        <v>4</v>
      </c>
      <c r="D10">
        <f>Solver!L4</f>
        <v>0.016053127255940422</v>
      </c>
      <c r="I10" t="s">
        <v>141</v>
      </c>
      <c r="J10">
        <f>F9</f>
        <v>0.9839468727440597</v>
      </c>
      <c r="K10">
        <f>F15</f>
        <v>0.7949366841430929</v>
      </c>
      <c r="L10">
        <f>F21</f>
        <v>0.19690037690119858</v>
      </c>
      <c r="M10">
        <f>F27</f>
        <v>0.015269578267106369</v>
      </c>
      <c r="N10">
        <f>F33</f>
        <v>0.0009797528592489072</v>
      </c>
      <c r="O10">
        <f>F39</f>
        <v>6.20223010456071E-05</v>
      </c>
      <c r="P10" s="8">
        <f>D45</f>
        <v>3.922885838773796E-06</v>
      </c>
    </row>
    <row r="11" spans="1:15" ht="12.75">
      <c r="A11" t="s">
        <v>61</v>
      </c>
      <c r="B11" t="s">
        <v>113</v>
      </c>
      <c r="C11">
        <v>264</v>
      </c>
      <c r="D11">
        <f>Solver!L5</f>
        <v>1</v>
      </c>
      <c r="E11">
        <f>C11/SUM(C11:C12)</f>
        <v>1</v>
      </c>
      <c r="F11">
        <f>D11</f>
        <v>1</v>
      </c>
      <c r="I11" t="s">
        <v>8</v>
      </c>
      <c r="J11">
        <f>E11</f>
        <v>1</v>
      </c>
      <c r="K11">
        <f>E17</f>
        <v>1</v>
      </c>
      <c r="L11">
        <f>E23</f>
        <v>1</v>
      </c>
      <c r="M11">
        <v>1</v>
      </c>
      <c r="N11">
        <f>E35</f>
        <v>1</v>
      </c>
      <c r="O11">
        <f>E41</f>
        <v>0</v>
      </c>
    </row>
    <row r="12" spans="1:15" ht="12.75">
      <c r="A12" t="s">
        <v>61</v>
      </c>
      <c r="B12" t="s">
        <v>114</v>
      </c>
      <c r="C12">
        <v>0</v>
      </c>
      <c r="D12">
        <f>Solver!L6</f>
        <v>2.850184425887675E-69</v>
      </c>
      <c r="I12" t="s">
        <v>9</v>
      </c>
      <c r="J12">
        <f>F11</f>
        <v>1</v>
      </c>
      <c r="K12">
        <f>F17</f>
        <v>1</v>
      </c>
      <c r="L12">
        <f>F23</f>
        <v>1</v>
      </c>
      <c r="M12">
        <v>1</v>
      </c>
      <c r="N12">
        <f>F35</f>
        <v>0.9999999927164865</v>
      </c>
      <c r="O12">
        <f>F41</f>
        <v>1.085905506981903E-07</v>
      </c>
    </row>
    <row r="13" spans="1:16" ht="12.75">
      <c r="A13" t="s">
        <v>62</v>
      </c>
      <c r="B13" t="s">
        <v>113</v>
      </c>
      <c r="C13">
        <v>470</v>
      </c>
      <c r="D13">
        <f>Solver!L7</f>
        <v>0.9911785324266346</v>
      </c>
      <c r="E13">
        <f>C13/SUM(C13:C14)</f>
        <v>0.9832635983263598</v>
      </c>
      <c r="F13">
        <f>D13</f>
        <v>0.9911785324266346</v>
      </c>
      <c r="I13" t="s">
        <v>10</v>
      </c>
      <c r="J13">
        <f>E13</f>
        <v>0.9832635983263598</v>
      </c>
      <c r="K13">
        <f>E19</f>
        <v>0.9895833333333334</v>
      </c>
      <c r="L13">
        <f>E25</f>
        <v>0.9090909090909091</v>
      </c>
      <c r="M13">
        <f>E31</f>
        <v>0.6896551724137931</v>
      </c>
      <c r="N13">
        <f>E37</f>
        <v>0.4403292181069959</v>
      </c>
      <c r="O13">
        <f>E43</f>
        <v>0.18055555555555555</v>
      </c>
      <c r="P13">
        <f>E49</f>
        <v>0.136</v>
      </c>
    </row>
    <row r="14" spans="1:16" ht="12.75">
      <c r="A14" t="s">
        <v>62</v>
      </c>
      <c r="B14" t="s">
        <v>114</v>
      </c>
      <c r="C14">
        <v>8</v>
      </c>
      <c r="D14">
        <f>Solver!L8</f>
        <v>0.008821467573365391</v>
      </c>
      <c r="I14" t="s">
        <v>11</v>
      </c>
      <c r="J14">
        <f>F13</f>
        <v>0.9911785324266346</v>
      </c>
      <c r="K14">
        <f>F19</f>
        <v>0.9701516619739758</v>
      </c>
      <c r="L14">
        <f>F25</f>
        <v>0.9038661746646105</v>
      </c>
      <c r="M14">
        <f>F31</f>
        <v>0.7311680586636208</v>
      </c>
      <c r="N14">
        <f>F37</f>
        <v>0.440329164606233</v>
      </c>
      <c r="O14">
        <f>F43</f>
        <v>0.18539578647440103</v>
      </c>
      <c r="P14">
        <f>F49</f>
        <v>0.06176911313720418</v>
      </c>
    </row>
    <row r="15" spans="1:6" ht="12.75">
      <c r="A15" t="s">
        <v>63</v>
      </c>
      <c r="B15" t="s">
        <v>113</v>
      </c>
      <c r="C15">
        <v>57</v>
      </c>
      <c r="D15">
        <f>Solver!L9</f>
        <v>0.7949366841430929</v>
      </c>
      <c r="E15">
        <f>C15/SUM(C15:C16)</f>
        <v>0.8507462686567164</v>
      </c>
      <c r="F15">
        <f>D15</f>
        <v>0.7949366841430929</v>
      </c>
    </row>
    <row r="16" spans="1:17" ht="12.75">
      <c r="A16" t="s">
        <v>63</v>
      </c>
      <c r="B16" t="s">
        <v>114</v>
      </c>
      <c r="C16">
        <v>10</v>
      </c>
      <c r="D16">
        <f>Solver!L10</f>
        <v>0.20506331585690704</v>
      </c>
      <c r="I16" s="9" t="s">
        <v>21</v>
      </c>
      <c r="J16">
        <f aca="true" t="shared" si="0" ref="J16:P16">ABS(J9-J10)</f>
        <v>0.009753324356962856</v>
      </c>
      <c r="K16">
        <f t="shared" si="0"/>
        <v>0.0558095845136235</v>
      </c>
      <c r="L16">
        <f t="shared" si="0"/>
        <v>0.00017906542578874363</v>
      </c>
      <c r="M16">
        <f t="shared" si="0"/>
        <v>0.015269578267106369</v>
      </c>
      <c r="N16">
        <f t="shared" si="0"/>
        <v>0.0009797528592489072</v>
      </c>
      <c r="O16">
        <f t="shared" si="0"/>
        <v>6.20223010456071E-05</v>
      </c>
      <c r="P16">
        <f t="shared" si="0"/>
        <v>3.922885838773796E-06</v>
      </c>
      <c r="Q16">
        <f>AVERAGE(J16:P16)</f>
        <v>0.011722464372802109</v>
      </c>
    </row>
    <row r="17" spans="1:6" ht="12.75">
      <c r="A17" t="s">
        <v>64</v>
      </c>
      <c r="B17" t="s">
        <v>113</v>
      </c>
      <c r="C17">
        <v>73</v>
      </c>
      <c r="D17">
        <f>Solver!L11</f>
        <v>1</v>
      </c>
      <c r="E17">
        <f>C17/SUM(C17:C18)</f>
        <v>1</v>
      </c>
      <c r="F17">
        <f>D17</f>
        <v>1</v>
      </c>
    </row>
    <row r="18" spans="1:17" ht="12.75">
      <c r="A18" t="s">
        <v>64</v>
      </c>
      <c r="B18" t="s">
        <v>114</v>
      </c>
      <c r="C18">
        <v>0</v>
      </c>
      <c r="D18">
        <f>Solver!L12</f>
        <v>3.60362800724906E-54</v>
      </c>
      <c r="I18" s="22">
        <f>SUM(J16:P20)</f>
        <v>0.2352127639018416</v>
      </c>
      <c r="J18">
        <f aca="true" t="shared" si="1" ref="J18:O18">ABS(J11-J12)</f>
        <v>0</v>
      </c>
      <c r="K18">
        <f t="shared" si="1"/>
        <v>0</v>
      </c>
      <c r="L18">
        <f t="shared" si="1"/>
        <v>0</v>
      </c>
      <c r="M18">
        <f t="shared" si="1"/>
        <v>0</v>
      </c>
      <c r="N18">
        <f t="shared" si="1"/>
        <v>7.283513459022117E-09</v>
      </c>
      <c r="O18">
        <f t="shared" si="1"/>
        <v>1.085905506981903E-07</v>
      </c>
      <c r="Q18">
        <f>AVERAGE(J18:P18)</f>
        <v>1.931234402620207E-08</v>
      </c>
    </row>
    <row r="19" spans="1:9" ht="12.75">
      <c r="A19" t="s">
        <v>65</v>
      </c>
      <c r="B19" t="s">
        <v>113</v>
      </c>
      <c r="C19">
        <v>95</v>
      </c>
      <c r="D19">
        <f>Solver!L13</f>
        <v>0.9701516619739758</v>
      </c>
      <c r="E19">
        <f>C19/SUM(C19:C20)</f>
        <v>0.9895833333333334</v>
      </c>
      <c r="F19">
        <f>D19</f>
        <v>0.9701516619739758</v>
      </c>
      <c r="H19" t="s">
        <v>142</v>
      </c>
      <c r="I19">
        <v>20</v>
      </c>
    </row>
    <row r="20" spans="1:17" ht="12.75">
      <c r="A20" t="s">
        <v>65</v>
      </c>
      <c r="B20" t="s">
        <v>114</v>
      </c>
      <c r="C20">
        <v>1</v>
      </c>
      <c r="D20">
        <f>Solver!L14</f>
        <v>0.029848338026024268</v>
      </c>
      <c r="H20" t="s">
        <v>143</v>
      </c>
      <c r="I20" s="9">
        <f>I18/I19</f>
        <v>0.01176063819509208</v>
      </c>
      <c r="J20">
        <f aca="true" t="shared" si="2" ref="J20:P20">ABS(J13-J14)</f>
        <v>0.007914934100274773</v>
      </c>
      <c r="K20">
        <f t="shared" si="2"/>
        <v>0.019431671359357527</v>
      </c>
      <c r="L20">
        <f t="shared" si="2"/>
        <v>0.005224734426298561</v>
      </c>
      <c r="M20">
        <f t="shared" si="2"/>
        <v>0.04151288624982763</v>
      </c>
      <c r="N20">
        <f t="shared" si="2"/>
        <v>5.350076287546912E-08</v>
      </c>
      <c r="O20">
        <f t="shared" si="2"/>
        <v>0.004840230918845473</v>
      </c>
      <c r="P20">
        <f t="shared" si="2"/>
        <v>0.07423088686279583</v>
      </c>
      <c r="Q20">
        <f>AVERAGE(J20:P20)</f>
        <v>0.021879342488308952</v>
      </c>
    </row>
    <row r="21" spans="1:6" ht="12.75">
      <c r="A21" t="s">
        <v>66</v>
      </c>
      <c r="B21" t="s">
        <v>113</v>
      </c>
      <c r="C21">
        <v>12</v>
      </c>
      <c r="D21">
        <f>Solver!L15</f>
        <v>0.19690037690119858</v>
      </c>
      <c r="E21">
        <f>C21/SUM(C21:C22)</f>
        <v>0.19672131147540983</v>
      </c>
      <c r="F21">
        <f>D21</f>
        <v>0.19690037690119858</v>
      </c>
    </row>
    <row r="22" spans="1:4" ht="12.75">
      <c r="A22" t="s">
        <v>66</v>
      </c>
      <c r="B22" t="s">
        <v>114</v>
      </c>
      <c r="C22">
        <v>49</v>
      </c>
      <c r="D22">
        <f>Solver!L16</f>
        <v>0.8030996230988015</v>
      </c>
    </row>
    <row r="23" spans="1:6" ht="12.75">
      <c r="A23" t="s">
        <v>67</v>
      </c>
      <c r="B23" t="s">
        <v>113</v>
      </c>
      <c r="C23">
        <v>43</v>
      </c>
      <c r="D23">
        <f>Solver!L17</f>
        <v>1</v>
      </c>
      <c r="E23">
        <f>C23/SUM(C23:C24)</f>
        <v>1</v>
      </c>
      <c r="F23">
        <f>D23</f>
        <v>1</v>
      </c>
    </row>
    <row r="24" spans="1:4" ht="12.75">
      <c r="A24" t="s">
        <v>67</v>
      </c>
      <c r="B24" t="s">
        <v>114</v>
      </c>
      <c r="C24">
        <v>0</v>
      </c>
      <c r="D24">
        <f>Solver!L18</f>
        <v>4.5562436931025505E-39</v>
      </c>
    </row>
    <row r="25" spans="1:6" ht="12.75">
      <c r="A25" t="s">
        <v>68</v>
      </c>
      <c r="B25" t="s">
        <v>113</v>
      </c>
      <c r="C25">
        <v>40</v>
      </c>
      <c r="D25">
        <f>Solver!L19</f>
        <v>0.9038661746646105</v>
      </c>
      <c r="E25">
        <f>C25/SUM(C25:C26)</f>
        <v>0.9090909090909091</v>
      </c>
      <c r="F25">
        <f>D25</f>
        <v>0.9038661746646105</v>
      </c>
    </row>
    <row r="26" spans="1:4" ht="12.75">
      <c r="A26" t="s">
        <v>68</v>
      </c>
      <c r="B26" t="s">
        <v>114</v>
      </c>
      <c r="C26">
        <v>4</v>
      </c>
      <c r="D26">
        <f>Solver!L20</f>
        <v>0.09613382533538949</v>
      </c>
    </row>
    <row r="27" spans="1:6" ht="12.75">
      <c r="A27" t="s">
        <v>69</v>
      </c>
      <c r="B27" t="s">
        <v>113</v>
      </c>
      <c r="C27">
        <v>0</v>
      </c>
      <c r="D27">
        <f>Solver!L21</f>
        <v>0.015269578267106369</v>
      </c>
      <c r="E27">
        <f>C27/SUM(C27:C28)</f>
        <v>0</v>
      </c>
      <c r="F27">
        <f>D27</f>
        <v>0.015269578267106369</v>
      </c>
    </row>
    <row r="28" spans="1:4" ht="12.75">
      <c r="A28" t="s">
        <v>69</v>
      </c>
      <c r="B28" t="s">
        <v>114</v>
      </c>
      <c r="C28">
        <v>15</v>
      </c>
      <c r="D28">
        <f>Solver!L22</f>
        <v>0.9847304217328936</v>
      </c>
    </row>
    <row r="29" spans="1:6" ht="12.75">
      <c r="A29" t="s">
        <v>70</v>
      </c>
      <c r="B29" t="s">
        <v>113</v>
      </c>
      <c r="C29">
        <v>31</v>
      </c>
      <c r="D29">
        <f>Solver!L23</f>
        <v>1</v>
      </c>
      <c r="E29">
        <f>C29/SUM(C29:C30)</f>
        <v>1</v>
      </c>
      <c r="F29">
        <f>D29</f>
        <v>1</v>
      </c>
    </row>
    <row r="30" spans="1:4" ht="12.75">
      <c r="A30" t="s">
        <v>70</v>
      </c>
      <c r="B30" t="s">
        <v>114</v>
      </c>
      <c r="C30">
        <v>0</v>
      </c>
      <c r="D30">
        <f>Solver!L24</f>
        <v>5.760682442576547E-24</v>
      </c>
    </row>
    <row r="31" spans="1:6" ht="12.75">
      <c r="A31" t="s">
        <v>71</v>
      </c>
      <c r="B31" t="s">
        <v>113</v>
      </c>
      <c r="C31">
        <v>40</v>
      </c>
      <c r="D31">
        <f>Solver!L25</f>
        <v>0.7311680586636208</v>
      </c>
      <c r="E31">
        <f>C31/SUM(C31:C32)</f>
        <v>0.6896551724137931</v>
      </c>
      <c r="F31">
        <f>D31</f>
        <v>0.7311680586636208</v>
      </c>
    </row>
    <row r="32" spans="1:4" ht="12.75">
      <c r="A32" t="s">
        <v>71</v>
      </c>
      <c r="B32" t="s">
        <v>114</v>
      </c>
      <c r="C32">
        <v>18</v>
      </c>
      <c r="D32">
        <f>Solver!L26</f>
        <v>0.26883194133637917</v>
      </c>
    </row>
    <row r="33" spans="1:6" ht="12.75">
      <c r="A33" t="s">
        <v>72</v>
      </c>
      <c r="B33" t="s">
        <v>113</v>
      </c>
      <c r="C33">
        <v>0</v>
      </c>
      <c r="D33">
        <f>Solver!L27</f>
        <v>0.0009797528592489072</v>
      </c>
      <c r="E33">
        <f>C33/SUM(C33:C34)</f>
        <v>0</v>
      </c>
      <c r="F33">
        <f>D33</f>
        <v>0.0009797528592489072</v>
      </c>
    </row>
    <row r="34" spans="1:4" ht="12.75">
      <c r="A34" t="s">
        <v>72</v>
      </c>
      <c r="B34" t="s">
        <v>114</v>
      </c>
      <c r="C34">
        <v>167</v>
      </c>
      <c r="D34">
        <f>Solver!L28</f>
        <v>0.999020247140751</v>
      </c>
    </row>
    <row r="35" spans="1:6" ht="12.75">
      <c r="A35" t="s">
        <v>0</v>
      </c>
      <c r="B35" t="s">
        <v>113</v>
      </c>
      <c r="C35">
        <v>235</v>
      </c>
      <c r="D35">
        <f>Solver!L29</f>
        <v>0.9999999927164865</v>
      </c>
      <c r="E35">
        <f>C35/SUM(C35:C36)</f>
        <v>1</v>
      </c>
      <c r="F35">
        <f>D35</f>
        <v>0.9999999927164865</v>
      </c>
    </row>
    <row r="36" spans="1:4" ht="12.75">
      <c r="A36" t="s">
        <v>0</v>
      </c>
      <c r="B36" t="s">
        <v>114</v>
      </c>
      <c r="C36">
        <v>0</v>
      </c>
      <c r="D36">
        <f>Solver!L30</f>
        <v>7.283513393443066E-09</v>
      </c>
    </row>
    <row r="37" spans="1:6" ht="12.75">
      <c r="A37" t="s">
        <v>106</v>
      </c>
      <c r="B37" t="s">
        <v>113</v>
      </c>
      <c r="C37">
        <v>107</v>
      </c>
      <c r="D37">
        <f>Solver!L31</f>
        <v>0.440329164606233</v>
      </c>
      <c r="E37">
        <f>C37/SUM(C37:C38)</f>
        <v>0.4403292181069959</v>
      </c>
      <c r="F37">
        <f>D37</f>
        <v>0.440329164606233</v>
      </c>
    </row>
    <row r="38" spans="1:4" ht="12.75">
      <c r="A38" t="s">
        <v>106</v>
      </c>
      <c r="B38" t="s">
        <v>114</v>
      </c>
      <c r="C38">
        <v>136</v>
      </c>
      <c r="D38">
        <f>Solver!L32</f>
        <v>0.559670835393767</v>
      </c>
    </row>
    <row r="39" spans="1:6" ht="12.75">
      <c r="A39" t="s">
        <v>107</v>
      </c>
      <c r="B39" t="s">
        <v>113</v>
      </c>
      <c r="C39">
        <v>0</v>
      </c>
      <c r="D39">
        <f>Solver!L33</f>
        <v>6.20223010456071E-05</v>
      </c>
      <c r="E39">
        <f>C39/SUM(C39:C40)</f>
        <v>0</v>
      </c>
      <c r="F39">
        <f>D39</f>
        <v>6.20223010456071E-05</v>
      </c>
    </row>
    <row r="40" spans="1:4" ht="12.75">
      <c r="A40" t="s">
        <v>107</v>
      </c>
      <c r="B40" t="s">
        <v>114</v>
      </c>
      <c r="C40">
        <v>42</v>
      </c>
      <c r="D40">
        <f>Solver!L34</f>
        <v>0.9999379776989544</v>
      </c>
    </row>
    <row r="41" spans="1:6" ht="12.75">
      <c r="A41" t="s">
        <v>108</v>
      </c>
      <c r="B41" t="s">
        <v>113</v>
      </c>
      <c r="C41">
        <v>0</v>
      </c>
      <c r="D41">
        <f>Solver!L35</f>
        <v>1.085905506981903E-07</v>
      </c>
      <c r="E41">
        <f>C41/SUM(C41:C42)</f>
        <v>0</v>
      </c>
      <c r="F41">
        <f>D41</f>
        <v>1.085905506981903E-07</v>
      </c>
    </row>
    <row r="42" spans="1:4" ht="12.75">
      <c r="A42" t="s">
        <v>108</v>
      </c>
      <c r="B42" t="s">
        <v>114</v>
      </c>
      <c r="C42">
        <v>43</v>
      </c>
      <c r="D42">
        <f>Solver!L36</f>
        <v>0.9999998914094493</v>
      </c>
    </row>
    <row r="43" spans="1:6" ht="12.75">
      <c r="A43" t="s">
        <v>109</v>
      </c>
      <c r="B43" t="s">
        <v>113</v>
      </c>
      <c r="C43">
        <v>13</v>
      </c>
      <c r="D43">
        <f>Solver!L37</f>
        <v>0.18539578647440103</v>
      </c>
      <c r="E43">
        <f>C43/SUM(C43:C44)</f>
        <v>0.18055555555555555</v>
      </c>
      <c r="F43">
        <f>D43</f>
        <v>0.18539578647440103</v>
      </c>
    </row>
    <row r="44" spans="1:4" ht="12.75">
      <c r="A44" t="s">
        <v>109</v>
      </c>
      <c r="B44" t="s">
        <v>114</v>
      </c>
      <c r="C44">
        <v>59</v>
      </c>
      <c r="D44">
        <f>Solver!L38</f>
        <v>0.8146042135255991</v>
      </c>
    </row>
    <row r="45" spans="1:5" ht="12.75">
      <c r="A45" t="s">
        <v>110</v>
      </c>
      <c r="B45" t="s">
        <v>113</v>
      </c>
      <c r="C45">
        <v>0</v>
      </c>
      <c r="D45">
        <f>Solver!L39</f>
        <v>3.922885838773796E-06</v>
      </c>
      <c r="E45">
        <f>C45/SUM(C45:C46)</f>
        <v>0</v>
      </c>
    </row>
    <row r="46" spans="1:4" ht="12.75">
      <c r="A46" t="s">
        <v>110</v>
      </c>
      <c r="B46" t="s">
        <v>114</v>
      </c>
      <c r="C46">
        <v>119</v>
      </c>
      <c r="D46">
        <f>Solver!L40</f>
        <v>0.9999960771141613</v>
      </c>
    </row>
    <row r="47" spans="1:4" ht="12.75">
      <c r="A47" t="s">
        <v>111</v>
      </c>
      <c r="B47" t="s">
        <v>113</v>
      </c>
      <c r="C47">
        <v>0</v>
      </c>
      <c r="D47">
        <f>Solver!L41</f>
        <v>8.588653695250082E-23</v>
      </c>
    </row>
    <row r="48" spans="1:4" ht="12.75">
      <c r="A48" t="s">
        <v>111</v>
      </c>
      <c r="B48" t="s">
        <v>114</v>
      </c>
      <c r="C48">
        <v>119</v>
      </c>
      <c r="D48">
        <f>Solver!L42</f>
        <v>1</v>
      </c>
    </row>
    <row r="49" spans="1:6" ht="12.75">
      <c r="A49" t="s">
        <v>112</v>
      </c>
      <c r="B49" t="s">
        <v>113</v>
      </c>
      <c r="C49">
        <v>17</v>
      </c>
      <c r="D49">
        <f>Solver!L43</f>
        <v>0.06176911313720418</v>
      </c>
      <c r="E49">
        <f>C49/SUM(C49:C50)</f>
        <v>0.136</v>
      </c>
      <c r="F49">
        <f>D49</f>
        <v>0.06176911313720418</v>
      </c>
    </row>
    <row r="50" spans="1:4" ht="12.75">
      <c r="A50" t="s">
        <v>112</v>
      </c>
      <c r="B50" t="s">
        <v>114</v>
      </c>
      <c r="C50">
        <v>108</v>
      </c>
      <c r="D50">
        <f>Solver!L44</f>
        <v>0.9382308868627959</v>
      </c>
    </row>
    <row r="51" spans="1:6" ht="12.75">
      <c r="A51" t="s">
        <v>24</v>
      </c>
      <c r="B51" t="s">
        <v>113</v>
      </c>
      <c r="C51">
        <v>0</v>
      </c>
      <c r="D51">
        <f>Solver!L45</f>
        <v>2.4810746288849475E-07</v>
      </c>
      <c r="E51">
        <f>C51/SUM(C51:C52)</f>
        <v>0</v>
      </c>
      <c r="F51" s="17">
        <f>D51</f>
        <v>2.4810746288849475E-07</v>
      </c>
    </row>
    <row r="52" spans="1:6" ht="12.75">
      <c r="A52" t="s">
        <v>24</v>
      </c>
      <c r="B52" t="s">
        <v>114</v>
      </c>
      <c r="C52">
        <v>484</v>
      </c>
      <c r="D52">
        <f>Solver!L46</f>
        <v>0.999999751892537</v>
      </c>
      <c r="E52" s="2"/>
      <c r="F52" s="2"/>
    </row>
    <row r="53" spans="1:6" ht="12.75">
      <c r="A53" t="s">
        <v>25</v>
      </c>
      <c r="B53" t="s">
        <v>113</v>
      </c>
      <c r="C53">
        <v>0</v>
      </c>
      <c r="D53">
        <f>Solver!L47</f>
        <v>6.792945041025862E-38</v>
      </c>
      <c r="E53">
        <f>C53/SUM(C53:C54)</f>
        <v>0</v>
      </c>
      <c r="F53" s="17">
        <f>D53</f>
        <v>6.792945041025862E-38</v>
      </c>
    </row>
    <row r="54" spans="1:6" ht="12.75">
      <c r="A54" t="s">
        <v>25</v>
      </c>
      <c r="B54" t="s">
        <v>114</v>
      </c>
      <c r="C54">
        <v>375</v>
      </c>
      <c r="D54">
        <f>Solver!L48</f>
        <v>1</v>
      </c>
      <c r="E54" s="2"/>
      <c r="F54" s="2"/>
    </row>
    <row r="55" spans="1:6" ht="12.75">
      <c r="A55" t="s">
        <v>26</v>
      </c>
      <c r="B55" t="s">
        <v>113</v>
      </c>
      <c r="C55">
        <v>0</v>
      </c>
      <c r="D55">
        <f>Solver!L49</f>
        <v>0.01868860624081449</v>
      </c>
      <c r="E55">
        <f>C55/SUM(C55:C56)</f>
        <v>0</v>
      </c>
      <c r="F55" s="17">
        <f>D55</f>
        <v>0.01868860624081449</v>
      </c>
    </row>
    <row r="56" spans="1:15" ht="12.75">
      <c r="A56" t="s">
        <v>26</v>
      </c>
      <c r="B56" t="s">
        <v>114</v>
      </c>
      <c r="C56">
        <v>161</v>
      </c>
      <c r="D56">
        <f>Solver!L50</f>
        <v>0.9813113937591855</v>
      </c>
      <c r="E56" s="2"/>
      <c r="F56" s="2"/>
      <c r="I56" t="s">
        <v>12</v>
      </c>
      <c r="J56" t="s">
        <v>13</v>
      </c>
      <c r="K56" t="s">
        <v>14</v>
      </c>
      <c r="L56" t="s">
        <v>15</v>
      </c>
      <c r="M56" t="s">
        <v>16</v>
      </c>
      <c r="N56" t="s">
        <v>17</v>
      </c>
      <c r="O56" t="s">
        <v>18</v>
      </c>
    </row>
    <row r="57" spans="1:14" ht="12.75">
      <c r="A57" t="s">
        <v>27</v>
      </c>
      <c r="B57" t="s">
        <v>113</v>
      </c>
      <c r="C57">
        <v>0</v>
      </c>
      <c r="D57">
        <f>Solver!L51</f>
        <v>2.4810746288849475E-07</v>
      </c>
      <c r="E57">
        <f>C57/SUM(C57:C58)</f>
        <v>0</v>
      </c>
      <c r="F57" s="17">
        <f>D57</f>
        <v>2.4810746288849475E-07</v>
      </c>
      <c r="H57" t="s">
        <v>140</v>
      </c>
      <c r="I57">
        <f>D57</f>
        <v>2.4810746288849475E-07</v>
      </c>
      <c r="J57">
        <f>D63</f>
        <v>2.4810746288849475E-07</v>
      </c>
      <c r="K57">
        <f>D69</f>
        <v>2.4810746288849475E-07</v>
      </c>
      <c r="L57">
        <f>D75</f>
        <v>2.4810746288849475E-07</v>
      </c>
      <c r="M57">
        <f>D81</f>
        <v>2.4810746288849475E-07</v>
      </c>
      <c r="N57">
        <f>D87</f>
        <v>2.4810746288849475E-07</v>
      </c>
    </row>
    <row r="58" spans="1:14" ht="12.75">
      <c r="A58" t="s">
        <v>27</v>
      </c>
      <c r="B58" t="s">
        <v>114</v>
      </c>
      <c r="C58">
        <v>175</v>
      </c>
      <c r="D58">
        <f>Solver!L52</f>
        <v>0.999999751892537</v>
      </c>
      <c r="E58" s="2"/>
      <c r="F58" s="2"/>
      <c r="H58" t="s">
        <v>141</v>
      </c>
      <c r="I58">
        <f>E57</f>
        <v>0</v>
      </c>
      <c r="J58">
        <f>E63</f>
        <v>0</v>
      </c>
      <c r="K58">
        <f>E69</f>
        <v>0</v>
      </c>
      <c r="L58">
        <f>E75</f>
        <v>0</v>
      </c>
      <c r="M58">
        <f>E81</f>
        <v>0</v>
      </c>
      <c r="N58">
        <f>E87</f>
        <v>0</v>
      </c>
    </row>
    <row r="59" spans="1:14" ht="12.75">
      <c r="A59" t="s">
        <v>28</v>
      </c>
      <c r="B59" t="s">
        <v>113</v>
      </c>
      <c r="C59">
        <v>0</v>
      </c>
      <c r="D59">
        <f>Solver!L53</f>
        <v>6.792945041025862E-38</v>
      </c>
      <c r="E59">
        <f>C59/SUM(C59:C60)</f>
        <v>0</v>
      </c>
      <c r="F59" s="17">
        <f>D59</f>
        <v>6.792945041025862E-38</v>
      </c>
      <c r="H59" t="s">
        <v>8</v>
      </c>
      <c r="I59">
        <f>D59</f>
        <v>6.792945041025862E-38</v>
      </c>
      <c r="J59">
        <f>D65</f>
        <v>6.792945041025862E-38</v>
      </c>
      <c r="K59">
        <f>D71</f>
        <v>6.792945041025862E-38</v>
      </c>
      <c r="L59">
        <f>D77</f>
        <v>6.792945041025862E-38</v>
      </c>
      <c r="M59">
        <f>D83</f>
        <v>6.792945041025862E-38</v>
      </c>
      <c r="N59">
        <f>D89</f>
        <v>6.792945041025862E-38</v>
      </c>
    </row>
    <row r="60" spans="1:14" ht="12.75">
      <c r="A60" t="s">
        <v>28</v>
      </c>
      <c r="B60" t="s">
        <v>114</v>
      </c>
      <c r="C60">
        <v>169</v>
      </c>
      <c r="D60">
        <f>Solver!L54</f>
        <v>1</v>
      </c>
      <c r="E60" s="2"/>
      <c r="F60" s="2"/>
      <c r="H60" t="s">
        <v>9</v>
      </c>
      <c r="I60">
        <f>E59</f>
        <v>0</v>
      </c>
      <c r="J60">
        <f>E65</f>
        <v>0</v>
      </c>
      <c r="K60">
        <f>E71</f>
        <v>0</v>
      </c>
      <c r="L60">
        <f>E77</f>
        <v>0</v>
      </c>
      <c r="M60">
        <f>E83</f>
        <v>0</v>
      </c>
      <c r="N60">
        <f>E89</f>
        <v>0</v>
      </c>
    </row>
    <row r="61" spans="1:15" ht="12.75">
      <c r="A61" t="s">
        <v>29</v>
      </c>
      <c r="B61" t="s">
        <v>113</v>
      </c>
      <c r="C61">
        <v>0</v>
      </c>
      <c r="D61">
        <f>Solver!L55</f>
        <v>0.01868860624081449</v>
      </c>
      <c r="E61">
        <f>C61/SUM(C61:C62)</f>
        <v>0</v>
      </c>
      <c r="F61" s="17">
        <f>D61</f>
        <v>0.01868860624081449</v>
      </c>
      <c r="H61" t="s">
        <v>10</v>
      </c>
      <c r="I61">
        <f>D61</f>
        <v>0.01868860624081449</v>
      </c>
      <c r="J61">
        <f>D67</f>
        <v>0.01868860624081449</v>
      </c>
      <c r="K61">
        <f>D73</f>
        <v>0.01868860624081449</v>
      </c>
      <c r="L61">
        <f>D79</f>
        <v>0.01868860624081449</v>
      </c>
      <c r="M61">
        <f>D85</f>
        <v>0.01868860624081449</v>
      </c>
      <c r="N61">
        <f>D91</f>
        <v>0.01868860624081449</v>
      </c>
      <c r="O61" s="8">
        <f>F91</f>
        <v>0.01868860624081449</v>
      </c>
    </row>
    <row r="62" spans="1:15" ht="12.75">
      <c r="A62" t="s">
        <v>29</v>
      </c>
      <c r="B62" t="s">
        <v>114</v>
      </c>
      <c r="C62">
        <v>146</v>
      </c>
      <c r="D62">
        <f>Solver!L56</f>
        <v>0.9813113937591855</v>
      </c>
      <c r="E62" s="2"/>
      <c r="F62" s="2"/>
      <c r="H62" t="s">
        <v>11</v>
      </c>
      <c r="I62">
        <f>E61</f>
        <v>0</v>
      </c>
      <c r="J62">
        <f>E67</f>
        <v>0</v>
      </c>
      <c r="K62">
        <f>E73</f>
        <v>0.03076923076923077</v>
      </c>
      <c r="L62">
        <f>E79</f>
        <v>0.011363636363636364</v>
      </c>
      <c r="M62">
        <f>E85</f>
        <v>0.032520325203252036</v>
      </c>
      <c r="N62">
        <f>E91</f>
        <v>0</v>
      </c>
      <c r="O62">
        <f>E97</f>
        <v>0</v>
      </c>
    </row>
    <row r="63" spans="1:6" ht="12.75">
      <c r="A63" t="s">
        <v>30</v>
      </c>
      <c r="B63" t="s">
        <v>113</v>
      </c>
      <c r="C63">
        <v>0</v>
      </c>
      <c r="D63">
        <f>Solver!L57</f>
        <v>2.4810746288849475E-07</v>
      </c>
      <c r="E63">
        <f>C63/SUM(C63:C64)</f>
        <v>0</v>
      </c>
      <c r="F63" s="17">
        <f>D63</f>
        <v>2.4810746288849475E-07</v>
      </c>
    </row>
    <row r="64" spans="1:14" ht="12.75">
      <c r="A64" t="s">
        <v>30</v>
      </c>
      <c r="B64" t="s">
        <v>114</v>
      </c>
      <c r="C64">
        <v>90</v>
      </c>
      <c r="D64">
        <f>Solver!L58</f>
        <v>0.999999751892537</v>
      </c>
      <c r="E64" s="2"/>
      <c r="F64" s="2"/>
      <c r="H64" s="9" t="s">
        <v>21</v>
      </c>
      <c r="I64">
        <f aca="true" t="shared" si="3" ref="I64:N64">ABS(I57-I58)</f>
        <v>2.4810746288849475E-07</v>
      </c>
      <c r="J64">
        <f t="shared" si="3"/>
        <v>2.4810746288849475E-07</v>
      </c>
      <c r="K64">
        <f t="shared" si="3"/>
        <v>2.4810746288849475E-07</v>
      </c>
      <c r="L64">
        <f t="shared" si="3"/>
        <v>2.4810746288849475E-07</v>
      </c>
      <c r="M64">
        <f t="shared" si="3"/>
        <v>2.4810746288849475E-07</v>
      </c>
      <c r="N64">
        <f t="shared" si="3"/>
        <v>2.4810746288849475E-07</v>
      </c>
    </row>
    <row r="65" spans="1:6" ht="12.75">
      <c r="A65" t="s">
        <v>31</v>
      </c>
      <c r="B65" t="s">
        <v>113</v>
      </c>
      <c r="C65">
        <v>0</v>
      </c>
      <c r="D65">
        <f>Solver!L59</f>
        <v>6.792945041025862E-38</v>
      </c>
      <c r="E65">
        <f>C65/SUM(C65:C66)</f>
        <v>0</v>
      </c>
      <c r="F65" s="17">
        <f>D65</f>
        <v>6.792945041025862E-38</v>
      </c>
    </row>
    <row r="66" spans="1:14" ht="12.75">
      <c r="A66" t="s">
        <v>31</v>
      </c>
      <c r="B66" t="s">
        <v>114</v>
      </c>
      <c r="C66">
        <v>108</v>
      </c>
      <c r="D66">
        <f>Solver!L60</f>
        <v>1</v>
      </c>
      <c r="E66" s="2"/>
      <c r="F66" s="2"/>
      <c r="H66" s="9">
        <f>SUM(I64:O68)</f>
        <v>0.10799322697606725</v>
      </c>
      <c r="I66">
        <f aca="true" t="shared" si="4" ref="I66:N66">ABS(I59-I60)</f>
        <v>6.792945041025862E-38</v>
      </c>
      <c r="J66">
        <f t="shared" si="4"/>
        <v>6.792945041025862E-38</v>
      </c>
      <c r="K66">
        <f t="shared" si="4"/>
        <v>6.792945041025862E-38</v>
      </c>
      <c r="L66">
        <f t="shared" si="4"/>
        <v>6.792945041025862E-38</v>
      </c>
      <c r="M66">
        <f t="shared" si="4"/>
        <v>6.792945041025862E-38</v>
      </c>
      <c r="N66">
        <f t="shared" si="4"/>
        <v>6.792945041025862E-38</v>
      </c>
    </row>
    <row r="67" spans="1:6" ht="12.75">
      <c r="A67" t="s">
        <v>32</v>
      </c>
      <c r="B67" t="s">
        <v>113</v>
      </c>
      <c r="C67">
        <v>0</v>
      </c>
      <c r="D67">
        <f>Solver!L61</f>
        <v>0.01868860624081449</v>
      </c>
      <c r="E67">
        <f>C67/SUM(C67:C68)</f>
        <v>0</v>
      </c>
      <c r="F67" s="17">
        <f>D67</f>
        <v>0.01868860624081449</v>
      </c>
    </row>
    <row r="68" spans="1:15" ht="12.75">
      <c r="A68" t="s">
        <v>32</v>
      </c>
      <c r="B68" t="s">
        <v>114</v>
      </c>
      <c r="C68">
        <v>107</v>
      </c>
      <c r="D68">
        <f>Solver!L62</f>
        <v>0.9813113937591855</v>
      </c>
      <c r="E68" s="2"/>
      <c r="F68" s="2"/>
      <c r="I68">
        <f aca="true" t="shared" si="5" ref="I68:O68">ABS(I61-I62)</f>
        <v>0.01868860624081449</v>
      </c>
      <c r="J68">
        <f t="shared" si="5"/>
        <v>0.01868860624081449</v>
      </c>
      <c r="K68">
        <f t="shared" si="5"/>
        <v>0.012080624528416281</v>
      </c>
      <c r="L68">
        <f t="shared" si="5"/>
        <v>0.007324969877178126</v>
      </c>
      <c r="M68">
        <f t="shared" si="5"/>
        <v>0.013831718962437546</v>
      </c>
      <c r="N68">
        <f t="shared" si="5"/>
        <v>0.01868860624081449</v>
      </c>
      <c r="O68">
        <f t="shared" si="5"/>
        <v>0.01868860624081449</v>
      </c>
    </row>
    <row r="69" spans="1:6" ht="12.75">
      <c r="A69" t="s">
        <v>33</v>
      </c>
      <c r="B69" t="s">
        <v>113</v>
      </c>
      <c r="C69">
        <v>0</v>
      </c>
      <c r="D69">
        <f>Solver!L63</f>
        <v>2.4810746288849475E-07</v>
      </c>
      <c r="E69">
        <f>C69/SUM(C69:C70)</f>
        <v>0</v>
      </c>
      <c r="F69" s="17">
        <f>D69</f>
        <v>2.4810746288849475E-07</v>
      </c>
    </row>
    <row r="70" spans="1:6" ht="12.75">
      <c r="A70" t="s">
        <v>33</v>
      </c>
      <c r="B70" t="s">
        <v>114</v>
      </c>
      <c r="C70">
        <v>108</v>
      </c>
      <c r="D70">
        <f>Solver!L64</f>
        <v>0.999999751892537</v>
      </c>
      <c r="E70" s="2"/>
      <c r="F70" s="2"/>
    </row>
    <row r="71" spans="1:6" ht="12.75">
      <c r="A71" t="s">
        <v>34</v>
      </c>
      <c r="B71" t="s">
        <v>113</v>
      </c>
      <c r="C71">
        <v>0</v>
      </c>
      <c r="D71">
        <f>Solver!L65</f>
        <v>6.792945041025862E-38</v>
      </c>
      <c r="E71">
        <f>C71/SUM(C71:C72)</f>
        <v>0</v>
      </c>
      <c r="F71" s="17">
        <f>D71</f>
        <v>6.792945041025862E-38</v>
      </c>
    </row>
    <row r="72" spans="1:6" ht="12.75">
      <c r="A72" t="s">
        <v>34</v>
      </c>
      <c r="B72" t="s">
        <v>114</v>
      </c>
      <c r="C72">
        <v>92</v>
      </c>
      <c r="D72">
        <f>Solver!L66</f>
        <v>1</v>
      </c>
      <c r="E72" s="2"/>
      <c r="F72" s="2"/>
    </row>
    <row r="73" spans="1:6" ht="12.75">
      <c r="A73" t="s">
        <v>35</v>
      </c>
      <c r="B73" t="s">
        <v>113</v>
      </c>
      <c r="C73">
        <v>2</v>
      </c>
      <c r="D73">
        <f>Solver!L67</f>
        <v>0.01868860624081449</v>
      </c>
      <c r="E73">
        <f>C73/SUM(C73:C74)</f>
        <v>0.03076923076923077</v>
      </c>
      <c r="F73" s="17">
        <f>D73</f>
        <v>0.01868860624081449</v>
      </c>
    </row>
    <row r="74" spans="1:6" ht="12.75">
      <c r="A74" t="s">
        <v>35</v>
      </c>
      <c r="B74" t="s">
        <v>114</v>
      </c>
      <c r="C74">
        <v>63</v>
      </c>
      <c r="D74">
        <f>Solver!L68</f>
        <v>0.9813113937591855</v>
      </c>
      <c r="E74" s="2"/>
      <c r="F74" s="2"/>
    </row>
    <row r="75" spans="1:6" ht="12.75">
      <c r="A75" t="s">
        <v>144</v>
      </c>
      <c r="B75" t="s">
        <v>113</v>
      </c>
      <c r="C75">
        <v>0</v>
      </c>
      <c r="D75">
        <f>Solver!L69</f>
        <v>2.4810746288849475E-07</v>
      </c>
      <c r="E75">
        <f>C75/SUM(C75:C76)</f>
        <v>0</v>
      </c>
      <c r="F75" s="17">
        <f>D75</f>
        <v>2.4810746288849475E-07</v>
      </c>
    </row>
    <row r="76" spans="1:6" ht="12.75">
      <c r="A76" t="s">
        <v>144</v>
      </c>
      <c r="B76" t="s">
        <v>114</v>
      </c>
      <c r="C76">
        <v>516</v>
      </c>
      <c r="D76">
        <f>Solver!L70</f>
        <v>0.999999751892537</v>
      </c>
      <c r="E76" s="2"/>
      <c r="F76" s="2"/>
    </row>
    <row r="77" spans="1:6" ht="12.75">
      <c r="A77" t="s">
        <v>145</v>
      </c>
      <c r="B77" t="s">
        <v>113</v>
      </c>
      <c r="C77">
        <v>0</v>
      </c>
      <c r="D77">
        <f>Solver!L71</f>
        <v>6.792945041025862E-38</v>
      </c>
      <c r="E77">
        <f>C77/SUM(C77:C78)</f>
        <v>0</v>
      </c>
      <c r="F77" s="17">
        <f>D77</f>
        <v>6.792945041025862E-38</v>
      </c>
    </row>
    <row r="78" spans="1:6" ht="12.75">
      <c r="A78" t="s">
        <v>145</v>
      </c>
      <c r="B78" t="s">
        <v>114</v>
      </c>
      <c r="C78">
        <v>448</v>
      </c>
      <c r="D78">
        <f>Solver!L72</f>
        <v>1</v>
      </c>
      <c r="E78" s="2"/>
      <c r="F78" s="2"/>
    </row>
    <row r="79" spans="1:6" ht="12.75">
      <c r="A79" t="s">
        <v>146</v>
      </c>
      <c r="B79" t="s">
        <v>113</v>
      </c>
      <c r="C79">
        <v>5</v>
      </c>
      <c r="D79">
        <f>Solver!L73</f>
        <v>0.01868860624081449</v>
      </c>
      <c r="E79">
        <f>C79/SUM(C79:C80)</f>
        <v>0.011363636363636364</v>
      </c>
      <c r="F79" s="17">
        <f>D79</f>
        <v>0.01868860624081449</v>
      </c>
    </row>
    <row r="80" spans="1:6" ht="12.75">
      <c r="A80" t="s">
        <v>146</v>
      </c>
      <c r="B80" t="s">
        <v>114</v>
      </c>
      <c r="C80">
        <v>435</v>
      </c>
      <c r="D80">
        <f>Solver!L74</f>
        <v>0.9813113937591855</v>
      </c>
      <c r="E80" s="2"/>
      <c r="F80" s="2"/>
    </row>
    <row r="81" spans="1:6" ht="12.75">
      <c r="A81" t="s">
        <v>147</v>
      </c>
      <c r="B81" t="s">
        <v>113</v>
      </c>
      <c r="C81">
        <v>0</v>
      </c>
      <c r="D81">
        <f>Solver!L75</f>
        <v>2.4810746288849475E-07</v>
      </c>
      <c r="E81">
        <f>C81/SUM(C81:C82)</f>
        <v>0</v>
      </c>
      <c r="F81" s="17">
        <f>D81</f>
        <v>2.4810746288849475E-07</v>
      </c>
    </row>
    <row r="82" spans="1:6" ht="12.75">
      <c r="A82" t="s">
        <v>147</v>
      </c>
      <c r="B82" t="s">
        <v>114</v>
      </c>
      <c r="C82">
        <v>153</v>
      </c>
      <c r="D82">
        <f>Solver!L76</f>
        <v>0.999999751892537</v>
      </c>
      <c r="E82" s="2"/>
      <c r="F82" s="2"/>
    </row>
    <row r="83" spans="1:6" ht="12.75">
      <c r="A83" t="s">
        <v>1</v>
      </c>
      <c r="B83" t="s">
        <v>113</v>
      </c>
      <c r="C83">
        <v>0</v>
      </c>
      <c r="D83">
        <f>Solver!L77</f>
        <v>6.792945041025862E-38</v>
      </c>
      <c r="E83">
        <f>C83/SUM(C83:C84)</f>
        <v>0</v>
      </c>
      <c r="F83" s="17">
        <f>D83</f>
        <v>6.792945041025862E-38</v>
      </c>
    </row>
    <row r="84" spans="1:6" ht="12.75">
      <c r="A84" t="s">
        <v>1</v>
      </c>
      <c r="B84" t="s">
        <v>114</v>
      </c>
      <c r="C84">
        <v>152</v>
      </c>
      <c r="D84">
        <f>Solver!L78</f>
        <v>1</v>
      </c>
      <c r="E84" s="2"/>
      <c r="F84" s="2"/>
    </row>
    <row r="85" spans="1:6" ht="12.75">
      <c r="A85" t="s">
        <v>2</v>
      </c>
      <c r="B85" t="s">
        <v>113</v>
      </c>
      <c r="C85">
        <v>4</v>
      </c>
      <c r="D85">
        <f>Solver!L79</f>
        <v>0.01868860624081449</v>
      </c>
      <c r="E85">
        <f>C85/SUM(C85:C86)</f>
        <v>0.032520325203252036</v>
      </c>
      <c r="F85" s="17">
        <f>D85</f>
        <v>0.01868860624081449</v>
      </c>
    </row>
    <row r="86" spans="1:6" ht="12.75">
      <c r="A86" t="s">
        <v>2</v>
      </c>
      <c r="B86" t="s">
        <v>114</v>
      </c>
      <c r="C86">
        <v>119</v>
      </c>
      <c r="D86">
        <f>Solver!L80</f>
        <v>0.9813113937591855</v>
      </c>
      <c r="E86" s="2"/>
      <c r="F86" s="2"/>
    </row>
    <row r="87" spans="1:6" ht="12.75">
      <c r="A87" t="s">
        <v>3</v>
      </c>
      <c r="B87" t="s">
        <v>113</v>
      </c>
      <c r="C87">
        <v>0</v>
      </c>
      <c r="D87">
        <f>Solver!L81</f>
        <v>2.4810746288849475E-07</v>
      </c>
      <c r="F87" s="17">
        <f>D87</f>
        <v>2.4810746288849475E-07</v>
      </c>
    </row>
    <row r="88" spans="1:6" ht="12.75">
      <c r="A88" t="s">
        <v>3</v>
      </c>
      <c r="B88" t="s">
        <v>114</v>
      </c>
      <c r="C88">
        <v>238</v>
      </c>
      <c r="D88">
        <f>Solver!L82</f>
        <v>0.999999751892537</v>
      </c>
      <c r="E88" s="2"/>
      <c r="F88" s="2"/>
    </row>
    <row r="89" spans="1:6" ht="12.75">
      <c r="A89" t="s">
        <v>4</v>
      </c>
      <c r="B89" t="s">
        <v>113</v>
      </c>
      <c r="C89">
        <v>0</v>
      </c>
      <c r="D89">
        <f>Solver!L83</f>
        <v>6.792945041025862E-38</v>
      </c>
      <c r="F89" s="17">
        <f>D89</f>
        <v>6.792945041025862E-38</v>
      </c>
    </row>
    <row r="90" spans="1:6" ht="12.75">
      <c r="A90" t="s">
        <v>4</v>
      </c>
      <c r="B90" t="s">
        <v>114</v>
      </c>
      <c r="C90">
        <v>0</v>
      </c>
      <c r="D90">
        <f>Solver!L84</f>
        <v>1</v>
      </c>
      <c r="E90" s="2"/>
      <c r="F90" s="2"/>
    </row>
    <row r="91" spans="1:6" ht="12.75">
      <c r="A91" t="s">
        <v>5</v>
      </c>
      <c r="B91" t="s">
        <v>113</v>
      </c>
      <c r="C91">
        <v>0</v>
      </c>
      <c r="D91">
        <f>Solver!L85</f>
        <v>0.01868860624081449</v>
      </c>
      <c r="E91">
        <f>C91/SUM(C91:C92)</f>
        <v>0</v>
      </c>
      <c r="F91" s="17">
        <f>D91</f>
        <v>0.01868860624081449</v>
      </c>
    </row>
    <row r="92" spans="1:6" ht="12.75">
      <c r="A92" t="s">
        <v>5</v>
      </c>
      <c r="B92" t="s">
        <v>114</v>
      </c>
      <c r="C92">
        <v>232</v>
      </c>
      <c r="D92">
        <f>Solver!L86</f>
        <v>0.9813113937591855</v>
      </c>
      <c r="E92" s="2"/>
      <c r="F92" s="2"/>
    </row>
  </sheetData>
  <printOptions/>
  <pageMargins left="0.75" right="0.75" top="1" bottom="1" header="0.5" footer="0.5"/>
  <pageSetup horizontalDpi="1200" verticalDpi="12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workbookViewId="0" topLeftCell="A1">
      <selection activeCell="D26" sqref="D26"/>
    </sheetView>
  </sheetViews>
  <sheetFormatPr defaultColWidth="8.8515625" defaultRowHeight="12.75"/>
  <cols>
    <col min="1" max="1" width="38.28125" style="0" customWidth="1"/>
    <col min="4" max="4" width="9.140625" style="2" customWidth="1"/>
    <col min="5" max="5" width="9.140625" style="4" customWidth="1"/>
    <col min="6" max="6" width="9.140625" style="6" customWidth="1"/>
    <col min="7" max="7" width="9.140625" style="2" customWidth="1"/>
    <col min="13" max="13" width="14.28125" style="0" customWidth="1"/>
    <col min="17" max="17" width="8.8515625" style="4" customWidth="1"/>
    <col min="18" max="19" width="8.8515625" style="13" customWidth="1"/>
  </cols>
  <sheetData>
    <row r="1" spans="4:24" ht="12.75">
      <c r="D1" s="2" t="s">
        <v>115</v>
      </c>
      <c r="E1" s="4" t="s">
        <v>116</v>
      </c>
      <c r="F1" s="6" t="s">
        <v>117</v>
      </c>
      <c r="G1" s="2" t="s">
        <v>121</v>
      </c>
      <c r="H1" s="4" t="s">
        <v>122</v>
      </c>
      <c r="I1" s="6" t="s">
        <v>123</v>
      </c>
      <c r="T1" s="9">
        <f>AVERAGE(S3:S44)</f>
        <v>0.011760638195092078</v>
      </c>
      <c r="V1" s="13">
        <f>AVERAGE(V3:V44)</f>
        <v>0.011722464372802109</v>
      </c>
      <c r="W1" s="13">
        <f>AVERAGE(W3:W44)</f>
        <v>1.931234402620207E-08</v>
      </c>
      <c r="X1" s="13">
        <f>AVERAGE(X3:X44)</f>
        <v>0.021879342488308952</v>
      </c>
    </row>
    <row r="2" spans="4:26" ht="12.75">
      <c r="D2" s="19">
        <v>15.209403618430342</v>
      </c>
      <c r="E2" s="20">
        <v>85.58234895412787</v>
      </c>
      <c r="F2" s="21">
        <v>3.9609757877960097</v>
      </c>
      <c r="G2" s="19">
        <v>2.760724549672586</v>
      </c>
      <c r="H2" s="20">
        <v>34.77333380967033</v>
      </c>
      <c r="I2" s="21">
        <v>1.2403831731422845</v>
      </c>
      <c r="J2" t="s">
        <v>20</v>
      </c>
      <c r="K2" t="s">
        <v>97</v>
      </c>
      <c r="L2" t="s">
        <v>98</v>
      </c>
      <c r="M2" t="s">
        <v>99</v>
      </c>
      <c r="N2" s="9" t="s">
        <v>99</v>
      </c>
      <c r="O2" t="s">
        <v>100</v>
      </c>
      <c r="P2" t="s">
        <v>101</v>
      </c>
      <c r="Q2" s="4" t="s">
        <v>105</v>
      </c>
      <c r="R2" s="13" t="s">
        <v>138</v>
      </c>
      <c r="S2" s="13" t="s">
        <v>102</v>
      </c>
      <c r="T2" t="s">
        <v>103</v>
      </c>
      <c r="V2" t="s">
        <v>23</v>
      </c>
      <c r="W2" t="s">
        <v>19</v>
      </c>
      <c r="X2" t="s">
        <v>22</v>
      </c>
      <c r="Z2" t="s">
        <v>104</v>
      </c>
    </row>
    <row r="3" spans="1:26" ht="12.75">
      <c r="A3" t="s">
        <v>60</v>
      </c>
      <c r="B3" t="s">
        <v>113</v>
      </c>
      <c r="C3" s="1">
        <v>151</v>
      </c>
      <c r="D3" s="2">
        <v>1</v>
      </c>
      <c r="H3" s="4"/>
      <c r="I3" s="6"/>
      <c r="J3">
        <f>SUMPRODUCT(D$2:I$2,D3:I3)</f>
        <v>15.209403618430342</v>
      </c>
      <c r="K3">
        <f>EXP(-J3)</f>
        <v>2.4810752444582317E-07</v>
      </c>
      <c r="L3">
        <f>K3/SUM(K3:K4)</f>
        <v>0.9839468727440597</v>
      </c>
      <c r="M3">
        <f>LN(L3)</f>
        <v>-0.016183374501216766</v>
      </c>
      <c r="N3" s="9">
        <f>SUMPRODUCT(C3:C85,M3:M85)</f>
        <v>-494.67598225021595</v>
      </c>
      <c r="O3">
        <v>0.98535460733375</v>
      </c>
      <c r="P3" s="13">
        <f>L3</f>
        <v>0.9839468727440597</v>
      </c>
      <c r="Q3" s="23">
        <f>100*P3</f>
        <v>98.39468727440597</v>
      </c>
      <c r="R3" s="13">
        <f>C3/SUM(C3:C4)</f>
        <v>0.9741935483870968</v>
      </c>
      <c r="S3" s="13">
        <f>ABS(L3-R3)</f>
        <v>0.009753324356962856</v>
      </c>
      <c r="V3" s="13">
        <f>S3</f>
        <v>0.009753324356962856</v>
      </c>
      <c r="Z3" s="18">
        <f>D2</f>
        <v>15.209403618430342</v>
      </c>
    </row>
    <row r="4" spans="2:26" ht="12.75">
      <c r="B4" t="s">
        <v>114</v>
      </c>
      <c r="C4" s="1">
        <v>4</v>
      </c>
      <c r="G4" s="2">
        <v>7</v>
      </c>
      <c r="I4" s="6"/>
      <c r="J4">
        <f>SUMPRODUCT(D$2:I$2,D4:I4)</f>
        <v>19.325071847708102</v>
      </c>
      <c r="K4">
        <f>EXP(-J4)</f>
        <v>4.047882841456182E-09</v>
      </c>
      <c r="L4">
        <f>K4/SUM(K3:K4)</f>
        <v>0.016053127255940422</v>
      </c>
      <c r="M4">
        <f>LN(L4)</f>
        <v>-4.131851603778977</v>
      </c>
      <c r="O4">
        <v>0.0146453926662494</v>
      </c>
      <c r="P4" s="13">
        <f aca="true" t="shared" si="0" ref="P4:P67">L4</f>
        <v>0.016053127255940422</v>
      </c>
      <c r="R4" s="13">
        <f>1-R3</f>
        <v>0.02580645161290318</v>
      </c>
      <c r="Z4" s="18">
        <f>E2</f>
        <v>85.58234895412787</v>
      </c>
    </row>
    <row r="5" spans="1:26" ht="12.75">
      <c r="A5" t="s">
        <v>61</v>
      </c>
      <c r="B5" t="s">
        <v>113</v>
      </c>
      <c r="C5" s="1">
        <v>264</v>
      </c>
      <c r="E5" s="4">
        <v>1</v>
      </c>
      <c r="I5" s="6"/>
      <c r="J5">
        <f>SUMPRODUCT(D$2:I$2,D5:I5)</f>
        <v>85.58234895412787</v>
      </c>
      <c r="K5">
        <f>EXP(-J5)</f>
        <v>6.792945041025862E-38</v>
      </c>
      <c r="L5">
        <f>K5/SUM(K5:K6)</f>
        <v>1</v>
      </c>
      <c r="M5">
        <f>LN(L5)</f>
        <v>0</v>
      </c>
      <c r="O5">
        <v>1</v>
      </c>
      <c r="P5" s="13">
        <f t="shared" si="0"/>
        <v>1</v>
      </c>
      <c r="Q5" s="23">
        <f>100*P5</f>
        <v>100</v>
      </c>
      <c r="R5" s="13">
        <f>C5/SUM(C5:C6)</f>
        <v>1</v>
      </c>
      <c r="S5" s="13">
        <f>ABS(L5-R5)</f>
        <v>0</v>
      </c>
      <c r="W5" s="13">
        <f>S5</f>
        <v>0</v>
      </c>
      <c r="Z5" s="18">
        <f>F2</f>
        <v>3.9609757877960097</v>
      </c>
    </row>
    <row r="6" spans="2:26" ht="12.75">
      <c r="B6" t="s">
        <v>114</v>
      </c>
      <c r="C6" s="1">
        <v>0</v>
      </c>
      <c r="G6" s="3"/>
      <c r="H6" s="4">
        <v>7</v>
      </c>
      <c r="J6">
        <f>SUMPRODUCT(D$2:I$2,D6:I6)</f>
        <v>243.41333666769233</v>
      </c>
      <c r="K6">
        <f>EXP(-J6)</f>
        <v>1.9361146161842824E-106</v>
      </c>
      <c r="L6">
        <f>K6/SUM(K5:K6)</f>
        <v>2.850184425887675E-69</v>
      </c>
      <c r="M6">
        <f>LN(L6)</f>
        <v>-157.83098771356447</v>
      </c>
      <c r="O6" s="8">
        <v>5.97525848264636E-42</v>
      </c>
      <c r="P6" s="13">
        <f t="shared" si="0"/>
        <v>2.850184425887675E-69</v>
      </c>
      <c r="R6" s="13">
        <f>1-R5</f>
        <v>0</v>
      </c>
      <c r="Z6" s="18">
        <f>G2</f>
        <v>2.760724549672586</v>
      </c>
    </row>
    <row r="7" spans="1:26" ht="12.75">
      <c r="A7" t="s">
        <v>62</v>
      </c>
      <c r="B7" t="s">
        <v>113</v>
      </c>
      <c r="C7" s="1">
        <v>470</v>
      </c>
      <c r="F7" s="6">
        <v>1</v>
      </c>
      <c r="G7" s="3"/>
      <c r="H7" s="4"/>
      <c r="J7">
        <f aca="true" t="shared" si="1" ref="J7:J44">SUMPRODUCT(D$2:I$2,D7:I7)</f>
        <v>3.9609757877960097</v>
      </c>
      <c r="K7">
        <f aca="true" t="shared" si="2" ref="K7:K70">EXP(-J7)</f>
        <v>0.01904452180996554</v>
      </c>
      <c r="L7">
        <f>K7/SUM(K7:K8)</f>
        <v>0.9911785324266346</v>
      </c>
      <c r="M7">
        <f aca="true" t="shared" si="3" ref="M7:M70">LN(L7)</f>
        <v>-0.008860607066965176</v>
      </c>
      <c r="O7">
        <v>0.991246934349717</v>
      </c>
      <c r="P7" s="13">
        <f t="shared" si="0"/>
        <v>0.9911785324266346</v>
      </c>
      <c r="Q7" s="23">
        <f>100*P7</f>
        <v>99.11785324266346</v>
      </c>
      <c r="R7" s="13">
        <f>C7/SUM(C7:C8)</f>
        <v>0.9832635983263598</v>
      </c>
      <c r="S7" s="13">
        <f>ABS(L7-R7)</f>
        <v>0.007914934100274773</v>
      </c>
      <c r="X7" s="13">
        <f>S7</f>
        <v>0.007914934100274773</v>
      </c>
      <c r="Z7" s="18">
        <f>E2</f>
        <v>85.58234895412787</v>
      </c>
    </row>
    <row r="8" spans="2:26" ht="12.75">
      <c r="B8" t="s">
        <v>114</v>
      </c>
      <c r="C8" s="1">
        <v>8</v>
      </c>
      <c r="G8" s="3"/>
      <c r="H8" s="5"/>
      <c r="I8" s="6">
        <v>7</v>
      </c>
      <c r="J8">
        <f t="shared" si="1"/>
        <v>8.682682211995992</v>
      </c>
      <c r="K8">
        <f t="shared" si="2"/>
        <v>0.0001694958335967553</v>
      </c>
      <c r="L8">
        <f>K8/SUM(K7:K8)</f>
        <v>0.008821467573365391</v>
      </c>
      <c r="M8">
        <f t="shared" si="3"/>
        <v>-4.730567031266948</v>
      </c>
      <c r="O8">
        <v>0.00875306565028244</v>
      </c>
      <c r="P8" s="13">
        <f t="shared" si="0"/>
        <v>0.008821467573365391</v>
      </c>
      <c r="R8" s="13">
        <f>1-R7</f>
        <v>0.01673640167364021</v>
      </c>
      <c r="Z8" s="18">
        <f>H2</f>
        <v>34.77333380967033</v>
      </c>
    </row>
    <row r="9" spans="1:22" ht="12.75">
      <c r="A9" t="s">
        <v>63</v>
      </c>
      <c r="B9" t="s">
        <v>113</v>
      </c>
      <c r="C9" s="1">
        <v>57</v>
      </c>
      <c r="D9" s="2">
        <v>1</v>
      </c>
      <c r="G9" s="3"/>
      <c r="H9" s="5"/>
      <c r="I9" s="6"/>
      <c r="J9">
        <f t="shared" si="1"/>
        <v>15.209403618430342</v>
      </c>
      <c r="K9">
        <f t="shared" si="2"/>
        <v>2.4810752444582317E-07</v>
      </c>
      <c r="L9">
        <f>K9/SUM(K9:K10)</f>
        <v>0.7949366841430929</v>
      </c>
      <c r="M9">
        <f t="shared" si="3"/>
        <v>-0.2294928100867489</v>
      </c>
      <c r="O9">
        <v>0.808024375922784</v>
      </c>
      <c r="P9" s="13">
        <f t="shared" si="0"/>
        <v>0.7949366841430929</v>
      </c>
      <c r="Q9" s="23">
        <f>100*P9</f>
        <v>79.4936684143093</v>
      </c>
      <c r="R9" s="13">
        <f>C9/SUM(C9:C10)</f>
        <v>0.8507462686567164</v>
      </c>
      <c r="S9" s="13">
        <f>ABS(L9-R9)</f>
        <v>0.0558095845136235</v>
      </c>
      <c r="V9" s="13">
        <f>S9</f>
        <v>0.0558095845136235</v>
      </c>
    </row>
    <row r="10" spans="2:20" ht="12.75">
      <c r="B10" t="s">
        <v>114</v>
      </c>
      <c r="C10" s="1">
        <v>10</v>
      </c>
      <c r="G10" s="3">
        <v>6</v>
      </c>
      <c r="H10" s="5"/>
      <c r="I10" s="7"/>
      <c r="J10">
        <f t="shared" si="1"/>
        <v>16.564347298035514</v>
      </c>
      <c r="K10">
        <f t="shared" si="2"/>
        <v>6.400226919550595E-08</v>
      </c>
      <c r="L10">
        <f>K10/SUM(K9:K10)</f>
        <v>0.20506331585690704</v>
      </c>
      <c r="M10">
        <f t="shared" si="3"/>
        <v>-1.5844364896919214</v>
      </c>
      <c r="N10" s="1"/>
      <c r="O10">
        <v>0.191975624077215</v>
      </c>
      <c r="P10" s="13">
        <f t="shared" si="0"/>
        <v>0.20506331585690704</v>
      </c>
      <c r="Q10" s="5"/>
      <c r="R10" s="13">
        <f>1-R9</f>
        <v>0.14925373134328357</v>
      </c>
      <c r="T10" s="1"/>
    </row>
    <row r="11" spans="1:23" ht="12.75">
      <c r="A11" t="s">
        <v>64</v>
      </c>
      <c r="B11" t="s">
        <v>113</v>
      </c>
      <c r="C11" s="1">
        <v>73</v>
      </c>
      <c r="E11" s="4">
        <v>1</v>
      </c>
      <c r="G11" s="3"/>
      <c r="H11" s="5"/>
      <c r="I11" s="7"/>
      <c r="J11">
        <f t="shared" si="1"/>
        <v>85.58234895412787</v>
      </c>
      <c r="K11">
        <f t="shared" si="2"/>
        <v>6.792945041025862E-38</v>
      </c>
      <c r="L11">
        <f>K11/SUM(K11:K12)</f>
        <v>1</v>
      </c>
      <c r="M11">
        <f t="shared" si="3"/>
        <v>0</v>
      </c>
      <c r="N11" s="1"/>
      <c r="O11">
        <v>1</v>
      </c>
      <c r="P11" s="13">
        <f t="shared" si="0"/>
        <v>1</v>
      </c>
      <c r="Q11" s="23">
        <f>100*P11</f>
        <v>100</v>
      </c>
      <c r="R11" s="13">
        <f>C11/SUM(C11:C12)</f>
        <v>1</v>
      </c>
      <c r="S11" s="13">
        <f>ABS(L11-R11)</f>
        <v>0</v>
      </c>
      <c r="T11" s="1"/>
      <c r="W11" s="13">
        <f>S11</f>
        <v>0</v>
      </c>
    </row>
    <row r="12" spans="2:20" ht="12.75">
      <c r="B12" t="s">
        <v>114</v>
      </c>
      <c r="C12" s="1">
        <v>0</v>
      </c>
      <c r="H12" s="5">
        <v>6</v>
      </c>
      <c r="I12" s="7"/>
      <c r="J12">
        <f t="shared" si="1"/>
        <v>208.640002858022</v>
      </c>
      <c r="K12">
        <f t="shared" si="2"/>
        <v>2.4479247001544413E-91</v>
      </c>
      <c r="L12">
        <f>K12/SUM(K11:K12)</f>
        <v>3.60362800724906E-54</v>
      </c>
      <c r="M12">
        <f t="shared" si="3"/>
        <v>-123.05765390389413</v>
      </c>
      <c r="O12" s="8">
        <v>6.89363504116404E-33</v>
      </c>
      <c r="P12" s="13">
        <f t="shared" si="0"/>
        <v>3.60362800724906E-54</v>
      </c>
      <c r="Q12" s="5"/>
      <c r="R12" s="13">
        <f>1-R11</f>
        <v>0</v>
      </c>
      <c r="T12" s="1"/>
    </row>
    <row r="13" spans="1:24" ht="12.75">
      <c r="A13" t="s">
        <v>65</v>
      </c>
      <c r="B13" t="s">
        <v>113</v>
      </c>
      <c r="C13" s="1">
        <v>95</v>
      </c>
      <c r="F13" s="6">
        <v>1</v>
      </c>
      <c r="H13" s="5"/>
      <c r="I13" s="7"/>
      <c r="J13">
        <f t="shared" si="1"/>
        <v>3.9609757877960097</v>
      </c>
      <c r="K13">
        <f t="shared" si="2"/>
        <v>0.01904452180996554</v>
      </c>
      <c r="L13">
        <f>K13/SUM(K13:K14)</f>
        <v>0.9701516619739758</v>
      </c>
      <c r="M13">
        <f t="shared" si="3"/>
        <v>-0.030302867156004085</v>
      </c>
      <c r="N13" s="1"/>
      <c r="O13">
        <v>0.969893466705995</v>
      </c>
      <c r="P13" s="13">
        <f t="shared" si="0"/>
        <v>0.9701516619739758</v>
      </c>
      <c r="Q13" s="23">
        <f>100*P13</f>
        <v>97.01516619739759</v>
      </c>
      <c r="R13" s="13">
        <f>C13/SUM(C13:C14)</f>
        <v>0.9895833333333334</v>
      </c>
      <c r="S13" s="13">
        <f>ABS(L13-R13)</f>
        <v>0.019431671359357527</v>
      </c>
      <c r="T13" s="1"/>
      <c r="X13" s="13">
        <f>S13</f>
        <v>0.019431671359357527</v>
      </c>
    </row>
    <row r="14" spans="2:20" ht="12.75">
      <c r="B14" t="s">
        <v>114</v>
      </c>
      <c r="C14" s="1">
        <v>1</v>
      </c>
      <c r="H14" s="4"/>
      <c r="I14" s="7">
        <v>6</v>
      </c>
      <c r="J14">
        <f t="shared" si="1"/>
        <v>7.442299038853707</v>
      </c>
      <c r="K14">
        <f t="shared" si="2"/>
        <v>0.0005859365569412296</v>
      </c>
      <c r="L14">
        <f>K14/SUM(K13:K14)</f>
        <v>0.029848338026024268</v>
      </c>
      <c r="M14">
        <f t="shared" si="3"/>
        <v>-3.5116261182137016</v>
      </c>
      <c r="N14" s="1"/>
      <c r="O14">
        <v>0.0301065332940049</v>
      </c>
      <c r="P14" s="13">
        <f t="shared" si="0"/>
        <v>0.029848338026024268</v>
      </c>
      <c r="Q14" s="5"/>
      <c r="R14" s="13">
        <f>1-R13</f>
        <v>0.01041666666666663</v>
      </c>
      <c r="T14" s="1"/>
    </row>
    <row r="15" spans="1:22" ht="12.75">
      <c r="A15" t="s">
        <v>66</v>
      </c>
      <c r="B15" t="s">
        <v>113</v>
      </c>
      <c r="C15" s="1">
        <v>12</v>
      </c>
      <c r="D15" s="2">
        <v>1</v>
      </c>
      <c r="H15" s="4"/>
      <c r="I15" s="7"/>
      <c r="J15">
        <f t="shared" si="1"/>
        <v>15.209403618430342</v>
      </c>
      <c r="K15">
        <f t="shared" si="2"/>
        <v>2.4810752444582317E-07</v>
      </c>
      <c r="L15">
        <f>K15/SUM(K15:K16)</f>
        <v>0.19690037690119858</v>
      </c>
      <c r="M15">
        <f t="shared" si="3"/>
        <v>-1.6250573791631728</v>
      </c>
      <c r="N15" s="1"/>
      <c r="O15">
        <v>0.208427840416259</v>
      </c>
      <c r="P15" s="13">
        <f t="shared" si="0"/>
        <v>0.19690037690119858</v>
      </c>
      <c r="Q15" s="23">
        <f>100*P15</f>
        <v>19.69003769011986</v>
      </c>
      <c r="R15" s="13">
        <f>C15/SUM(C15:C16)</f>
        <v>0.19672131147540983</v>
      </c>
      <c r="S15" s="13">
        <f>ABS(L15-R15)</f>
        <v>0.00017906542578874363</v>
      </c>
      <c r="T15" s="1"/>
      <c r="V15" s="13">
        <f>S15</f>
        <v>0.00017906542578874363</v>
      </c>
    </row>
    <row r="16" spans="2:18" ht="12.75">
      <c r="B16" t="s">
        <v>114</v>
      </c>
      <c r="C16" s="1">
        <v>49</v>
      </c>
      <c r="G16" s="2">
        <v>5</v>
      </c>
      <c r="H16" s="4"/>
      <c r="I16" s="6"/>
      <c r="J16">
        <f t="shared" si="1"/>
        <v>13.80362274836293</v>
      </c>
      <c r="K16">
        <f t="shared" si="2"/>
        <v>1.0119587504416014E-06</v>
      </c>
      <c r="L16">
        <f>K16/SUM(K15:K16)</f>
        <v>0.8030996230988015</v>
      </c>
      <c r="M16">
        <f t="shared" si="3"/>
        <v>-0.21927650909576063</v>
      </c>
      <c r="O16">
        <v>0.79157215958374</v>
      </c>
      <c r="P16" s="13">
        <f t="shared" si="0"/>
        <v>0.8030996230988015</v>
      </c>
      <c r="R16" s="13">
        <f>1-R15</f>
        <v>0.8032786885245902</v>
      </c>
    </row>
    <row r="17" spans="1:23" ht="12.75">
      <c r="A17" t="s">
        <v>67</v>
      </c>
      <c r="B17" t="s">
        <v>113</v>
      </c>
      <c r="C17" s="1">
        <v>43</v>
      </c>
      <c r="E17" s="4">
        <v>1</v>
      </c>
      <c r="H17" s="4"/>
      <c r="I17" s="6"/>
      <c r="J17">
        <f t="shared" si="1"/>
        <v>85.58234895412787</v>
      </c>
      <c r="K17">
        <f t="shared" si="2"/>
        <v>6.792945041025862E-38</v>
      </c>
      <c r="L17">
        <f>K17/SUM(K17:K18)</f>
        <v>1</v>
      </c>
      <c r="M17">
        <f t="shared" si="3"/>
        <v>0</v>
      </c>
      <c r="O17">
        <v>1</v>
      </c>
      <c r="P17" s="13">
        <f t="shared" si="0"/>
        <v>1</v>
      </c>
      <c r="Q17" s="23">
        <f>100*P17</f>
        <v>100</v>
      </c>
      <c r="R17" s="13">
        <f>C17/SUM(C17:C18)</f>
        <v>1</v>
      </c>
      <c r="S17" s="13">
        <f>ABS(L17-R17)</f>
        <v>0</v>
      </c>
      <c r="W17" s="13">
        <f>S17</f>
        <v>0</v>
      </c>
    </row>
    <row r="18" spans="2:20" ht="12.75">
      <c r="B18" t="s">
        <v>114</v>
      </c>
      <c r="C18" s="1">
        <v>0</v>
      </c>
      <c r="H18" s="4">
        <v>5</v>
      </c>
      <c r="I18" s="6"/>
      <c r="J18">
        <f t="shared" si="1"/>
        <v>173.86666904835167</v>
      </c>
      <c r="K18">
        <f t="shared" si="2"/>
        <v>3.095031300076633E-76</v>
      </c>
      <c r="L18">
        <f>K18/SUM(K17:K18)</f>
        <v>4.5562436931025505E-39</v>
      </c>
      <c r="M18">
        <f t="shared" si="3"/>
        <v>-88.2843200942238</v>
      </c>
      <c r="N18" s="1"/>
      <c r="O18" s="8">
        <v>7.95316289977744E-24</v>
      </c>
      <c r="P18" s="13">
        <f t="shared" si="0"/>
        <v>4.5562436931025505E-39</v>
      </c>
      <c r="Q18" s="5"/>
      <c r="R18" s="13">
        <f>1-R17</f>
        <v>0</v>
      </c>
      <c r="T18" s="1"/>
    </row>
    <row r="19" spans="1:24" ht="12.75">
      <c r="A19" t="s">
        <v>68</v>
      </c>
      <c r="B19" t="s">
        <v>113</v>
      </c>
      <c r="C19" s="1">
        <v>40</v>
      </c>
      <c r="F19" s="6">
        <v>1</v>
      </c>
      <c r="H19" s="4"/>
      <c r="I19" s="6"/>
      <c r="J19">
        <f t="shared" si="1"/>
        <v>3.9609757877960097</v>
      </c>
      <c r="K19">
        <f t="shared" si="2"/>
        <v>0.01904452180996554</v>
      </c>
      <c r="L19">
        <f>K19/SUM(K19:K20)</f>
        <v>0.9038661746646105</v>
      </c>
      <c r="M19">
        <f t="shared" si="3"/>
        <v>-0.10107396642393118</v>
      </c>
      <c r="O19">
        <v>0.901617585277855</v>
      </c>
      <c r="P19" s="13">
        <f t="shared" si="0"/>
        <v>0.9038661746646105</v>
      </c>
      <c r="Q19" s="23">
        <f>100*P19</f>
        <v>90.38661746646105</v>
      </c>
      <c r="R19" s="13">
        <f>C19/SUM(C19:C20)</f>
        <v>0.9090909090909091</v>
      </c>
      <c r="S19" s="13">
        <f>ABS(L19-R19)</f>
        <v>0.005224734426298561</v>
      </c>
      <c r="X19" s="13">
        <f>S19</f>
        <v>0.005224734426298561</v>
      </c>
    </row>
    <row r="20" spans="2:20" ht="12.75">
      <c r="B20" t="s">
        <v>114</v>
      </c>
      <c r="C20" s="1">
        <v>4</v>
      </c>
      <c r="H20" s="4"/>
      <c r="I20" s="6">
        <v>5</v>
      </c>
      <c r="J20">
        <f t="shared" si="1"/>
        <v>6.201915865711422</v>
      </c>
      <c r="K20">
        <f t="shared" si="2"/>
        <v>0.0020255462419031113</v>
      </c>
      <c r="L20">
        <f>K20/SUM(K19:K20)</f>
        <v>0.09613382533538949</v>
      </c>
      <c r="M20">
        <f t="shared" si="3"/>
        <v>-2.3420140443393436</v>
      </c>
      <c r="N20" s="1"/>
      <c r="O20">
        <v>0.0983824147221444</v>
      </c>
      <c r="P20" s="13">
        <f t="shared" si="0"/>
        <v>0.09613382533538949</v>
      </c>
      <c r="Q20" s="5"/>
      <c r="R20" s="13">
        <f>1-R19</f>
        <v>0.09090909090909094</v>
      </c>
      <c r="T20" s="1"/>
    </row>
    <row r="21" spans="1:22" ht="12.75">
      <c r="A21" t="s">
        <v>69</v>
      </c>
      <c r="B21" t="s">
        <v>113</v>
      </c>
      <c r="C21" s="1">
        <v>0</v>
      </c>
      <c r="D21" s="2">
        <v>1</v>
      </c>
      <c r="H21" s="4"/>
      <c r="I21" s="6"/>
      <c r="J21">
        <f t="shared" si="1"/>
        <v>15.209403618430342</v>
      </c>
      <c r="K21">
        <f t="shared" si="2"/>
        <v>2.4810752444582317E-07</v>
      </c>
      <c r="L21">
        <f>K21/SUM(K21:K22)</f>
        <v>0.015269578267106369</v>
      </c>
      <c r="M21">
        <f t="shared" si="3"/>
        <v>-4.181892778528121</v>
      </c>
      <c r="O21">
        <v>0.0162052803170609</v>
      </c>
      <c r="P21" s="13">
        <f t="shared" si="0"/>
        <v>0.015269578267106369</v>
      </c>
      <c r="Q21" s="23">
        <f>100*P21</f>
        <v>1.526957826710637</v>
      </c>
      <c r="R21" s="13">
        <f>C21/SUM(C21:C22)</f>
        <v>0</v>
      </c>
      <c r="S21" s="13">
        <f>ABS(L21-R21)</f>
        <v>0.015269578267106369</v>
      </c>
      <c r="V21" s="13">
        <f>S21</f>
        <v>0.015269578267106369</v>
      </c>
    </row>
    <row r="22" spans="2:20" ht="12.75">
      <c r="B22" t="s">
        <v>114</v>
      </c>
      <c r="C22" s="1">
        <v>15</v>
      </c>
      <c r="G22" s="2">
        <v>4</v>
      </c>
      <c r="H22" s="4"/>
      <c r="I22" s="6"/>
      <c r="J22">
        <f t="shared" si="1"/>
        <v>11.042898198690343</v>
      </c>
      <c r="K22">
        <f t="shared" si="2"/>
        <v>1.6000378197016103E-05</v>
      </c>
      <c r="L22">
        <f>K22/SUM(K21:K22)</f>
        <v>0.9847304217328936</v>
      </c>
      <c r="M22">
        <f t="shared" si="3"/>
        <v>-0.01538735878812229</v>
      </c>
      <c r="N22" s="1"/>
      <c r="O22">
        <v>0.983794719682939</v>
      </c>
      <c r="P22" s="13">
        <f t="shared" si="0"/>
        <v>0.9847304217328936</v>
      </c>
      <c r="Q22" s="5"/>
      <c r="R22" s="13">
        <f>1-R21</f>
        <v>1</v>
      </c>
      <c r="T22" s="1"/>
    </row>
    <row r="23" spans="1:23" ht="12.75">
      <c r="A23" t="s">
        <v>70</v>
      </c>
      <c r="B23" t="s">
        <v>113</v>
      </c>
      <c r="C23" s="1">
        <v>31</v>
      </c>
      <c r="E23" s="4">
        <v>1</v>
      </c>
      <c r="H23" s="4"/>
      <c r="I23" s="6"/>
      <c r="J23">
        <f t="shared" si="1"/>
        <v>85.58234895412787</v>
      </c>
      <c r="K23">
        <f t="shared" si="2"/>
        <v>6.792945041025862E-38</v>
      </c>
      <c r="L23">
        <f>K23/SUM(K23:K24)</f>
        <v>1</v>
      </c>
      <c r="M23">
        <f t="shared" si="3"/>
        <v>0</v>
      </c>
      <c r="O23">
        <v>0.99999999999999</v>
      </c>
      <c r="P23" s="13">
        <f t="shared" si="0"/>
        <v>1</v>
      </c>
      <c r="Q23" s="23">
        <f>100*P23</f>
        <v>100</v>
      </c>
      <c r="R23" s="13">
        <f>C23/SUM(C23:C24)</f>
        <v>1</v>
      </c>
      <c r="S23" s="13">
        <f>ABS(L23-R23)</f>
        <v>0</v>
      </c>
      <c r="T23" s="1"/>
      <c r="W23" s="13">
        <f>S23</f>
        <v>0</v>
      </c>
    </row>
    <row r="24" spans="2:18" ht="12.75">
      <c r="B24" t="s">
        <v>114</v>
      </c>
      <c r="C24" s="1">
        <v>0</v>
      </c>
      <c r="H24" s="4">
        <v>4</v>
      </c>
      <c r="I24" s="6"/>
      <c r="J24">
        <f t="shared" si="1"/>
        <v>139.09333523868133</v>
      </c>
      <c r="K24">
        <f t="shared" si="2"/>
        <v>3.91319992312251E-61</v>
      </c>
      <c r="L24">
        <f>K24/SUM(K23:K24)</f>
        <v>5.760682442576547E-24</v>
      </c>
      <c r="M24">
        <f t="shared" si="3"/>
        <v>-53.51098628455347</v>
      </c>
      <c r="O24" s="8">
        <v>9.17553652502554E-15</v>
      </c>
      <c r="P24" s="13">
        <f t="shared" si="0"/>
        <v>5.760682442576547E-24</v>
      </c>
      <c r="R24" s="13">
        <f>1-R23</f>
        <v>0</v>
      </c>
    </row>
    <row r="25" spans="1:24" ht="12.75">
      <c r="A25" t="s">
        <v>71</v>
      </c>
      <c r="B25" t="s">
        <v>113</v>
      </c>
      <c r="C25" s="1">
        <v>40</v>
      </c>
      <c r="F25" s="6">
        <v>1</v>
      </c>
      <c r="H25" s="4"/>
      <c r="I25" s="6"/>
      <c r="J25">
        <f t="shared" si="1"/>
        <v>3.9609757877960097</v>
      </c>
      <c r="K25">
        <f t="shared" si="2"/>
        <v>0.01904452180996554</v>
      </c>
      <c r="L25">
        <f>K25/SUM(K25:K26)</f>
        <v>0.7311680586636208</v>
      </c>
      <c r="M25">
        <f t="shared" si="3"/>
        <v>-0.3131119432432545</v>
      </c>
      <c r="O25">
        <v>0.722763824463287</v>
      </c>
      <c r="P25" s="13">
        <f t="shared" si="0"/>
        <v>0.7311680586636208</v>
      </c>
      <c r="Q25" s="23">
        <f>100*P25</f>
        <v>73.11680586636207</v>
      </c>
      <c r="R25" s="13">
        <f>C25/SUM(C25:C26)</f>
        <v>0.6896551724137931</v>
      </c>
      <c r="S25" s="13">
        <f>ABS(L25-R25)</f>
        <v>0.04151288624982763</v>
      </c>
      <c r="X25" s="13">
        <f>S25</f>
        <v>0.04151288624982763</v>
      </c>
    </row>
    <row r="26" spans="2:18" ht="12.75">
      <c r="B26" t="s">
        <v>114</v>
      </c>
      <c r="C26" s="1">
        <v>18</v>
      </c>
      <c r="H26" s="4"/>
      <c r="I26" s="6">
        <v>4</v>
      </c>
      <c r="J26">
        <f t="shared" si="1"/>
        <v>4.961532692569138</v>
      </c>
      <c r="K26">
        <f t="shared" si="2"/>
        <v>0.007002187403199243</v>
      </c>
      <c r="L26">
        <f>K26/SUM(K25:K26)</f>
        <v>0.26883194133637917</v>
      </c>
      <c r="M26">
        <f t="shared" si="3"/>
        <v>-1.3136688480163832</v>
      </c>
      <c r="O26">
        <v>0.277236175536712</v>
      </c>
      <c r="P26" s="13">
        <f t="shared" si="0"/>
        <v>0.26883194133637917</v>
      </c>
      <c r="R26" s="13">
        <f>1-R25</f>
        <v>0.31034482758620685</v>
      </c>
    </row>
    <row r="27" spans="1:22" ht="12.75">
      <c r="A27" t="s">
        <v>72</v>
      </c>
      <c r="B27" t="s">
        <v>113</v>
      </c>
      <c r="C27" s="1">
        <v>0</v>
      </c>
      <c r="D27" s="2">
        <v>1</v>
      </c>
      <c r="H27" s="4"/>
      <c r="I27" s="6"/>
      <c r="J27">
        <f t="shared" si="1"/>
        <v>15.209403618430342</v>
      </c>
      <c r="K27">
        <f t="shared" si="2"/>
        <v>2.4810752444582317E-07</v>
      </c>
      <c r="L27">
        <f>K27/SUM(K27:K28)</f>
        <v>0.0009797528592489072</v>
      </c>
      <c r="M27">
        <f t="shared" si="3"/>
        <v>-6.92821020254339</v>
      </c>
      <c r="O27">
        <v>0.00102941763284042</v>
      </c>
      <c r="P27" s="13">
        <f t="shared" si="0"/>
        <v>0.0009797528592489072</v>
      </c>
      <c r="Q27" s="23">
        <f>100*P27</f>
        <v>0.09797528592489073</v>
      </c>
      <c r="R27" s="13">
        <f>C27/SUM(C27:C28)</f>
        <v>0</v>
      </c>
      <c r="S27" s="13">
        <f>ABS(L27-R27)</f>
        <v>0.0009797528592489072</v>
      </c>
      <c r="V27" s="13">
        <f>S27</f>
        <v>0.0009797528592489072</v>
      </c>
    </row>
    <row r="28" spans="2:18" ht="12.75">
      <c r="B28" t="s">
        <v>114</v>
      </c>
      <c r="C28" s="1">
        <v>167</v>
      </c>
      <c r="G28" s="2">
        <v>3</v>
      </c>
      <c r="H28" s="4"/>
      <c r="I28" s="6"/>
      <c r="J28">
        <f t="shared" si="1"/>
        <v>8.282173649017757</v>
      </c>
      <c r="K28">
        <f t="shared" si="2"/>
        <v>0.00025298669766512616</v>
      </c>
      <c r="L28">
        <f>K28/SUM(K27:K28)</f>
        <v>0.999020247140751</v>
      </c>
      <c r="M28">
        <f t="shared" si="3"/>
        <v>-0.0009802331308055219</v>
      </c>
      <c r="O28">
        <v>0.998970582367159</v>
      </c>
      <c r="P28" s="13">
        <f t="shared" si="0"/>
        <v>0.999020247140751</v>
      </c>
      <c r="R28" s="13">
        <f>1-R27</f>
        <v>1</v>
      </c>
    </row>
    <row r="29" spans="1:23" ht="12.75">
      <c r="A29" t="s">
        <v>0</v>
      </c>
      <c r="B29" t="s">
        <v>113</v>
      </c>
      <c r="C29" s="1">
        <v>235</v>
      </c>
      <c r="E29" s="4">
        <v>1</v>
      </c>
      <c r="H29" s="4"/>
      <c r="I29" s="6"/>
      <c r="J29">
        <f t="shared" si="1"/>
        <v>85.58234895412787</v>
      </c>
      <c r="K29">
        <f t="shared" si="2"/>
        <v>6.792945041025862E-38</v>
      </c>
      <c r="L29">
        <f>K29/SUM(K29:K30)</f>
        <v>0.9999999927164865</v>
      </c>
      <c r="M29">
        <f t="shared" si="3"/>
        <v>-7.283513485546902E-09</v>
      </c>
      <c r="O29">
        <v>0.999989414327309</v>
      </c>
      <c r="P29" s="13">
        <f t="shared" si="0"/>
        <v>0.9999999927164865</v>
      </c>
      <c r="Q29" s="23">
        <f>100*P29</f>
        <v>99.99999927164865</v>
      </c>
      <c r="R29" s="13">
        <f>C29/SUM(C29:C30)</f>
        <v>1</v>
      </c>
      <c r="S29" s="13">
        <f>ABS(L29-R29)</f>
        <v>7.283513459022117E-09</v>
      </c>
      <c r="W29" s="13">
        <f>S29</f>
        <v>7.283513459022117E-09</v>
      </c>
    </row>
    <row r="30" spans="2:18" ht="12.75">
      <c r="B30" t="s">
        <v>114</v>
      </c>
      <c r="C30" s="1">
        <v>0</v>
      </c>
      <c r="H30" s="4">
        <v>3</v>
      </c>
      <c r="I30" s="6"/>
      <c r="J30">
        <f t="shared" si="1"/>
        <v>104.320001429011</v>
      </c>
      <c r="K30">
        <f t="shared" si="2"/>
        <v>4.947650654759733E-46</v>
      </c>
      <c r="L30">
        <f>K30/SUM(K29:K30)</f>
        <v>7.283513393443066E-09</v>
      </c>
      <c r="M30">
        <f t="shared" si="3"/>
        <v>-18.73765248216665</v>
      </c>
      <c r="O30" s="8">
        <v>1.05856726902539E-05</v>
      </c>
      <c r="P30" s="13">
        <f t="shared" si="0"/>
        <v>7.283513393443066E-09</v>
      </c>
      <c r="R30" s="13">
        <f>1-R29</f>
        <v>0</v>
      </c>
    </row>
    <row r="31" spans="1:24" ht="12.75">
      <c r="A31" t="s">
        <v>106</v>
      </c>
      <c r="B31" t="s">
        <v>113</v>
      </c>
      <c r="C31" s="1">
        <v>107</v>
      </c>
      <c r="F31" s="6">
        <v>1</v>
      </c>
      <c r="H31" s="4"/>
      <c r="I31" s="6"/>
      <c r="J31">
        <f t="shared" si="1"/>
        <v>3.9609757877960097</v>
      </c>
      <c r="K31">
        <f t="shared" si="2"/>
        <v>0.01904452180996554</v>
      </c>
      <c r="L31">
        <f>K31/SUM(K31:K32)</f>
        <v>0.440329164606233</v>
      </c>
      <c r="M31">
        <f t="shared" si="3"/>
        <v>-0.8202327303803821</v>
      </c>
      <c r="O31">
        <v>0.425825700548669</v>
      </c>
      <c r="P31" s="13">
        <f t="shared" si="0"/>
        <v>0.440329164606233</v>
      </c>
      <c r="Q31" s="23">
        <f>100*P31</f>
        <v>44.0329164606233</v>
      </c>
      <c r="R31" s="13">
        <f>C31/SUM(C31:C32)</f>
        <v>0.4403292181069959</v>
      </c>
      <c r="S31" s="13">
        <f>ABS(L31-R31)</f>
        <v>5.350076287546912E-08</v>
      </c>
      <c r="X31" s="13">
        <f>S31</f>
        <v>5.350076287546912E-08</v>
      </c>
    </row>
    <row r="32" spans="2:18" ht="12.75">
      <c r="B32" t="s">
        <v>114</v>
      </c>
      <c r="C32" s="1">
        <v>136</v>
      </c>
      <c r="H32" s="4"/>
      <c r="I32" s="6">
        <v>3</v>
      </c>
      <c r="J32">
        <f t="shared" si="1"/>
        <v>3.7211495194268536</v>
      </c>
      <c r="K32">
        <f t="shared" si="2"/>
        <v>0.024206126434050318</v>
      </c>
      <c r="L32">
        <f>K32/SUM(K31:K32)</f>
        <v>0.559670835393767</v>
      </c>
      <c r="M32">
        <f t="shared" si="3"/>
        <v>-0.580406462011226</v>
      </c>
      <c r="O32">
        <v>0.57417429945133</v>
      </c>
      <c r="P32" s="13">
        <f t="shared" si="0"/>
        <v>0.559670835393767</v>
      </c>
      <c r="R32" s="13">
        <f>1-R31</f>
        <v>0.5596707818930041</v>
      </c>
    </row>
    <row r="33" spans="1:22" ht="12.75">
      <c r="A33" t="s">
        <v>107</v>
      </c>
      <c r="B33" t="s">
        <v>113</v>
      </c>
      <c r="C33" s="1">
        <v>0</v>
      </c>
      <c r="D33" s="2">
        <v>1</v>
      </c>
      <c r="H33" s="4"/>
      <c r="I33" s="6"/>
      <c r="J33">
        <f t="shared" si="1"/>
        <v>15.209403618430342</v>
      </c>
      <c r="K33">
        <f t="shared" si="2"/>
        <v>2.4810752444582317E-07</v>
      </c>
      <c r="L33">
        <f>K33/SUM(K33:K34)</f>
        <v>6.20223010456071E-05</v>
      </c>
      <c r="M33">
        <f t="shared" si="3"/>
        <v>-9.688016543309677</v>
      </c>
      <c r="O33" s="8">
        <v>6.44611057071653E-05</v>
      </c>
      <c r="P33" s="13">
        <f t="shared" si="0"/>
        <v>6.20223010456071E-05</v>
      </c>
      <c r="Q33" s="23">
        <f>100*P33</f>
        <v>0.00620223010456071</v>
      </c>
      <c r="R33" s="13">
        <f>C33/SUM(C33:C34)</f>
        <v>0</v>
      </c>
      <c r="S33" s="13">
        <f>ABS(L33-R33)</f>
        <v>6.20223010456071E-05</v>
      </c>
      <c r="V33" s="13">
        <f>S33</f>
        <v>6.20223010456071E-05</v>
      </c>
    </row>
    <row r="34" spans="2:18" ht="12.75">
      <c r="B34" t="s">
        <v>114</v>
      </c>
      <c r="C34" s="1">
        <v>42</v>
      </c>
      <c r="G34" s="2">
        <v>2</v>
      </c>
      <c r="H34" s="4"/>
      <c r="I34" s="6"/>
      <c r="J34">
        <f t="shared" si="1"/>
        <v>5.521449099345172</v>
      </c>
      <c r="K34">
        <f t="shared" si="2"/>
        <v>0.0040000472743476545</v>
      </c>
      <c r="L34">
        <f>K34/SUM(K33:K34)</f>
        <v>0.9999379776989544</v>
      </c>
      <c r="M34">
        <f t="shared" si="3"/>
        <v>-6.202422450801789E-05</v>
      </c>
      <c r="O34">
        <v>0.999935538894292</v>
      </c>
      <c r="P34" s="13">
        <f t="shared" si="0"/>
        <v>0.9999379776989544</v>
      </c>
      <c r="R34" s="13">
        <f>1-R33</f>
        <v>1</v>
      </c>
    </row>
    <row r="35" spans="1:23" ht="12.75">
      <c r="A35" t="s">
        <v>108</v>
      </c>
      <c r="B35" t="s">
        <v>113</v>
      </c>
      <c r="C35" s="1">
        <v>0</v>
      </c>
      <c r="E35" s="4">
        <v>1</v>
      </c>
      <c r="H35" s="4"/>
      <c r="I35" s="6"/>
      <c r="J35">
        <f t="shared" si="1"/>
        <v>85.58234895412787</v>
      </c>
      <c r="K35">
        <f t="shared" si="2"/>
        <v>6.792945041025862E-38</v>
      </c>
      <c r="L35">
        <f>K35/SUM(K35:K36)</f>
        <v>1.085905506981903E-07</v>
      </c>
      <c r="M35">
        <f t="shared" si="3"/>
        <v>-16.035681443377754</v>
      </c>
      <c r="O35" s="8">
        <v>8.18747131834174E-05</v>
      </c>
      <c r="P35" s="13">
        <f t="shared" si="0"/>
        <v>1.085905506981903E-07</v>
      </c>
      <c r="Q35" s="23">
        <f>100*P35</f>
        <v>1.085905506981903E-05</v>
      </c>
      <c r="R35" s="13">
        <f>C35/SUM(C35:C36)</f>
        <v>0</v>
      </c>
      <c r="S35" s="13">
        <f>ABS(L35-R35)</f>
        <v>1.085905506981903E-07</v>
      </c>
      <c r="W35" s="13">
        <f>S35</f>
        <v>1.085905506981903E-07</v>
      </c>
    </row>
    <row r="36" spans="2:18" ht="12.75">
      <c r="B36" t="s">
        <v>114</v>
      </c>
      <c r="C36" s="1">
        <v>43</v>
      </c>
      <c r="H36" s="4">
        <v>2</v>
      </c>
      <c r="I36" s="6"/>
      <c r="J36">
        <f t="shared" si="1"/>
        <v>69.54666761934067</v>
      </c>
      <c r="K36">
        <f t="shared" si="2"/>
        <v>6.255557467662263E-31</v>
      </c>
      <c r="L36">
        <f>K36/SUM(K35:K36)</f>
        <v>0.9999998914094493</v>
      </c>
      <c r="M36">
        <f t="shared" si="3"/>
        <v>-1.0859055655854488E-07</v>
      </c>
      <c r="O36">
        <v>0.999918125286816</v>
      </c>
      <c r="P36" s="13">
        <f t="shared" si="0"/>
        <v>0.9999998914094493</v>
      </c>
      <c r="R36" s="13">
        <f>1-R35</f>
        <v>1</v>
      </c>
    </row>
    <row r="37" spans="1:24" ht="12.75">
      <c r="A37" t="s">
        <v>109</v>
      </c>
      <c r="B37" t="s">
        <v>113</v>
      </c>
      <c r="C37" s="1">
        <v>13</v>
      </c>
      <c r="F37" s="6">
        <v>1</v>
      </c>
      <c r="H37" s="4"/>
      <c r="I37" s="6"/>
      <c r="J37">
        <f t="shared" si="1"/>
        <v>3.9609757877960097</v>
      </c>
      <c r="K37">
        <f t="shared" si="2"/>
        <v>0.01904452180996554</v>
      </c>
      <c r="L37">
        <f>K37/SUM(K37:K38)</f>
        <v>0.18539578647440103</v>
      </c>
      <c r="M37">
        <f t="shared" si="3"/>
        <v>-1.685262352783928</v>
      </c>
      <c r="O37">
        <v>0.174218702593353</v>
      </c>
      <c r="P37" s="13">
        <f t="shared" si="0"/>
        <v>0.18539578647440103</v>
      </c>
      <c r="Q37" s="23">
        <f>100*P37</f>
        <v>18.539578647440102</v>
      </c>
      <c r="R37" s="13">
        <f>C37/SUM(C37:C38)</f>
        <v>0.18055555555555555</v>
      </c>
      <c r="S37" s="13">
        <f>ABS(L37-R37)</f>
        <v>0.004840230918845473</v>
      </c>
      <c r="X37" s="13">
        <f>S37</f>
        <v>0.004840230918845473</v>
      </c>
    </row>
    <row r="38" spans="2:18" ht="12.75">
      <c r="B38" t="s">
        <v>114</v>
      </c>
      <c r="C38" s="1">
        <v>59</v>
      </c>
      <c r="H38" s="4"/>
      <c r="I38" s="6">
        <v>2</v>
      </c>
      <c r="J38">
        <f t="shared" si="1"/>
        <v>2.480766346284569</v>
      </c>
      <c r="K38">
        <f t="shared" si="2"/>
        <v>0.08367907386676339</v>
      </c>
      <c r="L38">
        <f>K38/SUM(K37:K38)</f>
        <v>0.8146042135255991</v>
      </c>
      <c r="M38">
        <f t="shared" si="3"/>
        <v>-0.20505291127248743</v>
      </c>
      <c r="O38">
        <v>0.825781297406646</v>
      </c>
      <c r="P38" s="13">
        <f t="shared" si="0"/>
        <v>0.8146042135255991</v>
      </c>
      <c r="R38" s="13">
        <f>1-R37</f>
        <v>0.8194444444444444</v>
      </c>
    </row>
    <row r="39" spans="1:22" ht="12.75">
      <c r="A39" t="s">
        <v>110</v>
      </c>
      <c r="B39" t="s">
        <v>113</v>
      </c>
      <c r="C39" s="1">
        <v>0</v>
      </c>
      <c r="D39" s="2">
        <v>1</v>
      </c>
      <c r="H39" s="4"/>
      <c r="I39" s="6"/>
      <c r="J39">
        <f t="shared" si="1"/>
        <v>15.209403618430342</v>
      </c>
      <c r="K39">
        <f t="shared" si="2"/>
        <v>2.4810752444582317E-07</v>
      </c>
      <c r="L39">
        <f>K39/SUM(K39:K40)</f>
        <v>3.922885838773796E-06</v>
      </c>
      <c r="M39">
        <f t="shared" si="3"/>
        <v>-12.448682991651289</v>
      </c>
      <c r="O39" s="8">
        <v>4.03283857320438E-06</v>
      </c>
      <c r="P39" s="13">
        <f t="shared" si="0"/>
        <v>3.922885838773796E-06</v>
      </c>
      <c r="Q39" s="23">
        <f>100*P39</f>
        <v>0.0003922885838773796</v>
      </c>
      <c r="R39" s="13">
        <f>C39/SUM(C39:C40)</f>
        <v>0</v>
      </c>
      <c r="S39" s="13">
        <f>ABS(L39-R39)</f>
        <v>3.922885838773796E-06</v>
      </c>
      <c r="V39" s="13">
        <f>S39</f>
        <v>3.922885838773796E-06</v>
      </c>
    </row>
    <row r="40" spans="2:18" ht="12.75">
      <c r="B40" t="s">
        <v>114</v>
      </c>
      <c r="C40" s="1">
        <v>119</v>
      </c>
      <c r="G40" s="2">
        <v>1</v>
      </c>
      <c r="H40" s="4"/>
      <c r="I40" s="6"/>
      <c r="J40">
        <f t="shared" si="1"/>
        <v>2.760724549672586</v>
      </c>
      <c r="K40">
        <f t="shared" si="2"/>
        <v>0.06324592693879705</v>
      </c>
      <c r="L40">
        <f>K40/SUM(K39:K40)</f>
        <v>0.9999960771141613</v>
      </c>
      <c r="M40">
        <f t="shared" si="3"/>
        <v>-3.922893533262018E-06</v>
      </c>
      <c r="O40">
        <v>0.999995967161426</v>
      </c>
      <c r="P40" s="13">
        <f t="shared" si="0"/>
        <v>0.9999960771141613</v>
      </c>
      <c r="R40" s="13">
        <f>1-R39</f>
        <v>1</v>
      </c>
    </row>
    <row r="41" spans="1:23" ht="12.75">
      <c r="A41" t="s">
        <v>111</v>
      </c>
      <c r="B41" t="s">
        <v>113</v>
      </c>
      <c r="C41" s="1">
        <v>0</v>
      </c>
      <c r="E41" s="4">
        <v>1</v>
      </c>
      <c r="H41" s="4"/>
      <c r="I41" s="6"/>
      <c r="J41">
        <f t="shared" si="1"/>
        <v>85.58234895412787</v>
      </c>
      <c r="K41">
        <f t="shared" si="2"/>
        <v>6.792945041025862E-38</v>
      </c>
      <c r="L41">
        <f>K41/SUM(K41:K42)</f>
        <v>8.588653695250082E-23</v>
      </c>
      <c r="M41">
        <f t="shared" si="3"/>
        <v>-50.80901514445753</v>
      </c>
      <c r="O41" s="8">
        <v>7.09730976153524E-14</v>
      </c>
      <c r="P41" s="13">
        <f t="shared" si="0"/>
        <v>8.588653695250082E-23</v>
      </c>
      <c r="Q41" s="23">
        <f>100*P41</f>
        <v>8.588653695250082E-21</v>
      </c>
      <c r="R41" s="13">
        <f>C41/SUM(C41:C42)</f>
        <v>0</v>
      </c>
      <c r="W41" s="13"/>
    </row>
    <row r="42" spans="2:18" ht="12.75">
      <c r="B42" t="s">
        <v>114</v>
      </c>
      <c r="C42" s="1">
        <v>119</v>
      </c>
      <c r="H42" s="4">
        <v>1</v>
      </c>
      <c r="I42" s="6"/>
      <c r="J42">
        <f t="shared" si="1"/>
        <v>34.77333380967033</v>
      </c>
      <c r="K42">
        <f t="shared" si="2"/>
        <v>7.909208220588368E-16</v>
      </c>
      <c r="L42">
        <f>K42/SUM(K41:K42)</f>
        <v>1</v>
      </c>
      <c r="M42">
        <f t="shared" si="3"/>
        <v>0</v>
      </c>
      <c r="O42">
        <v>0.999999999999929</v>
      </c>
      <c r="P42" s="13">
        <f t="shared" si="0"/>
        <v>1</v>
      </c>
      <c r="R42" s="13">
        <f>1-R41</f>
        <v>1</v>
      </c>
    </row>
    <row r="43" spans="1:24" ht="12.75">
      <c r="A43" t="s">
        <v>112</v>
      </c>
      <c r="B43" t="s">
        <v>113</v>
      </c>
      <c r="C43" s="1">
        <v>17</v>
      </c>
      <c r="F43" s="6">
        <v>1</v>
      </c>
      <c r="H43" s="4"/>
      <c r="I43" s="6"/>
      <c r="J43">
        <f t="shared" si="1"/>
        <v>3.9609757877960097</v>
      </c>
      <c r="K43">
        <f t="shared" si="2"/>
        <v>0.01904452180996554</v>
      </c>
      <c r="L43">
        <f aca="true" t="shared" si="4" ref="L43:L85">K43/SUM(K43:K44)</f>
        <v>0.06176911313720418</v>
      </c>
      <c r="M43">
        <f t="shared" si="3"/>
        <v>-2.784351826877736</v>
      </c>
      <c r="O43">
        <v>0.0566185419214347</v>
      </c>
      <c r="P43" s="13">
        <f t="shared" si="0"/>
        <v>0.06176911313720418</v>
      </c>
      <c r="Q43" s="23">
        <f>100*P43</f>
        <v>6.176911313720418</v>
      </c>
      <c r="R43" s="13">
        <f>C43/SUM(C43:C44)</f>
        <v>0.136</v>
      </c>
      <c r="S43" s="13">
        <f>ABS(L43-R43)</f>
        <v>0.07423088686279583</v>
      </c>
      <c r="X43" s="13">
        <f>S43</f>
        <v>0.07423088686279583</v>
      </c>
    </row>
    <row r="44" spans="2:18" ht="12.75">
      <c r="B44" t="s">
        <v>114</v>
      </c>
      <c r="C44" s="1">
        <v>108</v>
      </c>
      <c r="H44" s="4"/>
      <c r="I44" s="6">
        <v>1</v>
      </c>
      <c r="J44">
        <f t="shared" si="1"/>
        <v>1.2403831731422845</v>
      </c>
      <c r="K44">
        <f t="shared" si="2"/>
        <v>0.2892733549201575</v>
      </c>
      <c r="L44">
        <f aca="true" t="shared" si="5" ref="L44:L86">K44/SUM(K43:K44)</f>
        <v>0.9382308868627959</v>
      </c>
      <c r="M44">
        <f t="shared" si="3"/>
        <v>-0.06375921222401094</v>
      </c>
      <c r="O44">
        <v>0.943381458078565</v>
      </c>
      <c r="P44" s="13">
        <f t="shared" si="0"/>
        <v>0.9382308868627959</v>
      </c>
      <c r="R44" s="13">
        <f>1-R43</f>
        <v>0.864</v>
      </c>
    </row>
    <row r="45" spans="1:17" ht="12.75">
      <c r="A45" s="4" t="s">
        <v>24</v>
      </c>
      <c r="B45" s="4" t="s">
        <v>113</v>
      </c>
      <c r="C45" s="5">
        <v>0</v>
      </c>
      <c r="D45" s="2">
        <v>1</v>
      </c>
      <c r="H45" s="4"/>
      <c r="I45" s="6"/>
      <c r="J45">
        <f aca="true" t="shared" si="6" ref="J45:J86">SUMPRODUCT(D$2:I$2,D45:I45)</f>
        <v>15.209403618430342</v>
      </c>
      <c r="K45">
        <f t="shared" si="2"/>
        <v>2.4810752444582317E-07</v>
      </c>
      <c r="L45">
        <f t="shared" si="4"/>
        <v>2.4810746288849475E-07</v>
      </c>
      <c r="M45">
        <f t="shared" si="3"/>
        <v>-15.209403866537835</v>
      </c>
      <c r="O45">
        <v>0.0566185419214347</v>
      </c>
      <c r="P45" s="13">
        <f t="shared" si="0"/>
        <v>2.4810746288849475E-07</v>
      </c>
      <c r="Q45" s="5"/>
    </row>
    <row r="46" spans="1:16" ht="12.75">
      <c r="A46" s="4"/>
      <c r="B46" s="4" t="s">
        <v>114</v>
      </c>
      <c r="C46" s="5">
        <v>484</v>
      </c>
      <c r="H46" s="4"/>
      <c r="I46" s="6"/>
      <c r="J46">
        <f t="shared" si="6"/>
        <v>0</v>
      </c>
      <c r="K46">
        <f t="shared" si="2"/>
        <v>1</v>
      </c>
      <c r="L46">
        <f t="shared" si="5"/>
        <v>0.999999751892537</v>
      </c>
      <c r="M46">
        <f t="shared" si="3"/>
        <v>-2.481074937976156E-07</v>
      </c>
      <c r="O46">
        <v>0.943381458078565</v>
      </c>
      <c r="P46" s="13">
        <f t="shared" si="0"/>
        <v>0.999999751892537</v>
      </c>
    </row>
    <row r="47" spans="1:16" ht="12.75">
      <c r="A47" s="4" t="s">
        <v>25</v>
      </c>
      <c r="B47" s="4" t="s">
        <v>113</v>
      </c>
      <c r="C47" s="5">
        <v>0</v>
      </c>
      <c r="E47" s="4">
        <v>1</v>
      </c>
      <c r="J47">
        <f t="shared" si="6"/>
        <v>85.58234895412787</v>
      </c>
      <c r="K47">
        <f t="shared" si="2"/>
        <v>6.792945041025862E-38</v>
      </c>
      <c r="L47">
        <f t="shared" si="4"/>
        <v>6.792945041025862E-38</v>
      </c>
      <c r="M47">
        <f t="shared" si="3"/>
        <v>-85.58234895412787</v>
      </c>
      <c r="O47">
        <v>0.0566185419214347</v>
      </c>
      <c r="P47" s="13">
        <f t="shared" si="0"/>
        <v>6.792945041025862E-38</v>
      </c>
    </row>
    <row r="48" spans="1:16" ht="12.75">
      <c r="A48" s="4"/>
      <c r="B48" s="4" t="s">
        <v>114</v>
      </c>
      <c r="C48" s="5">
        <v>375</v>
      </c>
      <c r="J48">
        <f t="shared" si="6"/>
        <v>0</v>
      </c>
      <c r="K48">
        <f t="shared" si="2"/>
        <v>1</v>
      </c>
      <c r="L48">
        <f t="shared" si="5"/>
        <v>1</v>
      </c>
      <c r="M48">
        <f t="shared" si="3"/>
        <v>0</v>
      </c>
      <c r="O48">
        <v>0.943381458078565</v>
      </c>
      <c r="P48" s="13">
        <f t="shared" si="0"/>
        <v>1</v>
      </c>
    </row>
    <row r="49" spans="1:16" ht="12.75">
      <c r="A49" s="4" t="s">
        <v>26</v>
      </c>
      <c r="B49" s="4" t="s">
        <v>113</v>
      </c>
      <c r="C49" s="5">
        <v>0</v>
      </c>
      <c r="F49" s="6">
        <v>1</v>
      </c>
      <c r="J49">
        <f t="shared" si="6"/>
        <v>3.9609757877960097</v>
      </c>
      <c r="K49">
        <f t="shared" si="2"/>
        <v>0.01904452180996554</v>
      </c>
      <c r="L49">
        <f t="shared" si="4"/>
        <v>0.01868860624081449</v>
      </c>
      <c r="M49">
        <f t="shared" si="3"/>
        <v>-3.9798412327504127</v>
      </c>
      <c r="O49">
        <v>0.0566185419214347</v>
      </c>
      <c r="P49" s="13">
        <f t="shared" si="0"/>
        <v>0.01868860624081449</v>
      </c>
    </row>
    <row r="50" spans="1:16" ht="12.75">
      <c r="A50" s="4"/>
      <c r="B50" s="4" t="s">
        <v>114</v>
      </c>
      <c r="C50" s="5">
        <v>161</v>
      </c>
      <c r="J50">
        <f t="shared" si="6"/>
        <v>0</v>
      </c>
      <c r="K50">
        <f t="shared" si="2"/>
        <v>1</v>
      </c>
      <c r="L50">
        <f t="shared" si="5"/>
        <v>0.9813113937591855</v>
      </c>
      <c r="M50">
        <f t="shared" si="3"/>
        <v>-0.018865444954403048</v>
      </c>
      <c r="O50">
        <v>0.943381458078565</v>
      </c>
      <c r="P50" s="13">
        <f t="shared" si="0"/>
        <v>0.9813113937591855</v>
      </c>
    </row>
    <row r="51" spans="1:16" ht="12.75">
      <c r="A51" s="4" t="s">
        <v>27</v>
      </c>
      <c r="B51" s="4" t="s">
        <v>113</v>
      </c>
      <c r="C51" s="5">
        <v>0</v>
      </c>
      <c r="D51" s="2">
        <v>1</v>
      </c>
      <c r="J51">
        <f t="shared" si="6"/>
        <v>15.209403618430342</v>
      </c>
      <c r="K51">
        <f t="shared" si="2"/>
        <v>2.4810752444582317E-07</v>
      </c>
      <c r="L51">
        <f t="shared" si="4"/>
        <v>2.4810746288849475E-07</v>
      </c>
      <c r="M51">
        <f t="shared" si="3"/>
        <v>-15.209403866537835</v>
      </c>
      <c r="O51">
        <v>0.0566185419214347</v>
      </c>
      <c r="P51" s="13">
        <f t="shared" si="0"/>
        <v>2.4810746288849475E-07</v>
      </c>
    </row>
    <row r="52" spans="1:16" ht="12.75">
      <c r="A52" s="4"/>
      <c r="B52" s="4" t="s">
        <v>114</v>
      </c>
      <c r="C52" s="5">
        <v>175</v>
      </c>
      <c r="J52">
        <f t="shared" si="6"/>
        <v>0</v>
      </c>
      <c r="K52">
        <f t="shared" si="2"/>
        <v>1</v>
      </c>
      <c r="L52">
        <f t="shared" si="5"/>
        <v>0.999999751892537</v>
      </c>
      <c r="M52">
        <f t="shared" si="3"/>
        <v>-2.481074937976156E-07</v>
      </c>
      <c r="O52">
        <v>0.943381458078565</v>
      </c>
      <c r="P52" s="13">
        <f t="shared" si="0"/>
        <v>0.999999751892537</v>
      </c>
    </row>
    <row r="53" spans="1:16" ht="12.75">
      <c r="A53" s="4" t="s">
        <v>28</v>
      </c>
      <c r="B53" s="4" t="s">
        <v>113</v>
      </c>
      <c r="C53" s="5">
        <v>0</v>
      </c>
      <c r="E53" s="4">
        <v>1</v>
      </c>
      <c r="J53">
        <f t="shared" si="6"/>
        <v>85.58234895412787</v>
      </c>
      <c r="K53">
        <f t="shared" si="2"/>
        <v>6.792945041025862E-38</v>
      </c>
      <c r="L53">
        <f t="shared" si="4"/>
        <v>6.792945041025862E-38</v>
      </c>
      <c r="M53">
        <f t="shared" si="3"/>
        <v>-85.58234895412787</v>
      </c>
      <c r="O53">
        <v>0.0566185419214347</v>
      </c>
      <c r="P53" s="13">
        <f t="shared" si="0"/>
        <v>6.792945041025862E-38</v>
      </c>
    </row>
    <row r="54" spans="1:16" ht="12.75">
      <c r="A54" s="4"/>
      <c r="B54" s="4" t="s">
        <v>114</v>
      </c>
      <c r="C54" s="5">
        <v>169</v>
      </c>
      <c r="J54">
        <f t="shared" si="6"/>
        <v>0</v>
      </c>
      <c r="K54">
        <f t="shared" si="2"/>
        <v>1</v>
      </c>
      <c r="L54">
        <f t="shared" si="5"/>
        <v>1</v>
      </c>
      <c r="M54">
        <f t="shared" si="3"/>
        <v>0</v>
      </c>
      <c r="O54">
        <v>0.943381458078565</v>
      </c>
      <c r="P54" s="13">
        <f t="shared" si="0"/>
        <v>1</v>
      </c>
    </row>
    <row r="55" spans="1:16" ht="12.75">
      <c r="A55" s="4" t="s">
        <v>29</v>
      </c>
      <c r="B55" s="4" t="s">
        <v>113</v>
      </c>
      <c r="C55" s="5">
        <v>0</v>
      </c>
      <c r="F55" s="6">
        <v>1</v>
      </c>
      <c r="J55">
        <f t="shared" si="6"/>
        <v>3.9609757877960097</v>
      </c>
      <c r="K55">
        <f t="shared" si="2"/>
        <v>0.01904452180996554</v>
      </c>
      <c r="L55">
        <f t="shared" si="4"/>
        <v>0.01868860624081449</v>
      </c>
      <c r="M55">
        <f t="shared" si="3"/>
        <v>-3.9798412327504127</v>
      </c>
      <c r="O55">
        <v>0.0566185419214347</v>
      </c>
      <c r="P55" s="13">
        <f t="shared" si="0"/>
        <v>0.01868860624081449</v>
      </c>
    </row>
    <row r="56" spans="1:16" ht="12.75">
      <c r="A56" s="4"/>
      <c r="B56" s="4" t="s">
        <v>114</v>
      </c>
      <c r="C56" s="5">
        <v>146</v>
      </c>
      <c r="J56">
        <f t="shared" si="6"/>
        <v>0</v>
      </c>
      <c r="K56">
        <f t="shared" si="2"/>
        <v>1</v>
      </c>
      <c r="L56">
        <f t="shared" si="5"/>
        <v>0.9813113937591855</v>
      </c>
      <c r="M56">
        <f t="shared" si="3"/>
        <v>-0.018865444954403048</v>
      </c>
      <c r="O56">
        <v>0.943381458078565</v>
      </c>
      <c r="P56" s="13">
        <f t="shared" si="0"/>
        <v>0.9813113937591855</v>
      </c>
    </row>
    <row r="57" spans="1:16" ht="12.75">
      <c r="A57" s="4" t="s">
        <v>30</v>
      </c>
      <c r="B57" s="4" t="s">
        <v>113</v>
      </c>
      <c r="C57" s="5">
        <v>0</v>
      </c>
      <c r="D57" s="2">
        <v>1</v>
      </c>
      <c r="J57">
        <f t="shared" si="6"/>
        <v>15.209403618430342</v>
      </c>
      <c r="K57">
        <f t="shared" si="2"/>
        <v>2.4810752444582317E-07</v>
      </c>
      <c r="L57">
        <f t="shared" si="4"/>
        <v>2.4810746288849475E-07</v>
      </c>
      <c r="M57">
        <f t="shared" si="3"/>
        <v>-15.209403866537835</v>
      </c>
      <c r="O57">
        <v>0.0566185419214347</v>
      </c>
      <c r="P57" s="13">
        <f t="shared" si="0"/>
        <v>2.4810746288849475E-07</v>
      </c>
    </row>
    <row r="58" spans="1:16" ht="12.75">
      <c r="A58" s="4"/>
      <c r="B58" s="4" t="s">
        <v>114</v>
      </c>
      <c r="C58" s="5">
        <v>90</v>
      </c>
      <c r="J58">
        <f t="shared" si="6"/>
        <v>0</v>
      </c>
      <c r="K58">
        <f t="shared" si="2"/>
        <v>1</v>
      </c>
      <c r="L58">
        <f t="shared" si="5"/>
        <v>0.999999751892537</v>
      </c>
      <c r="M58">
        <f t="shared" si="3"/>
        <v>-2.481074937976156E-07</v>
      </c>
      <c r="O58">
        <v>0.943381458078565</v>
      </c>
      <c r="P58" s="13">
        <f t="shared" si="0"/>
        <v>0.999999751892537</v>
      </c>
    </row>
    <row r="59" spans="1:16" ht="12.75">
      <c r="A59" s="4" t="s">
        <v>31</v>
      </c>
      <c r="B59" s="4" t="s">
        <v>113</v>
      </c>
      <c r="C59" s="5">
        <v>0</v>
      </c>
      <c r="E59" s="4">
        <v>1</v>
      </c>
      <c r="J59">
        <f t="shared" si="6"/>
        <v>85.58234895412787</v>
      </c>
      <c r="K59">
        <f t="shared" si="2"/>
        <v>6.792945041025862E-38</v>
      </c>
      <c r="L59">
        <f t="shared" si="4"/>
        <v>6.792945041025862E-38</v>
      </c>
      <c r="M59">
        <f t="shared" si="3"/>
        <v>-85.58234895412787</v>
      </c>
      <c r="O59">
        <v>0.0566185419214347</v>
      </c>
      <c r="P59" s="13">
        <f t="shared" si="0"/>
        <v>6.792945041025862E-38</v>
      </c>
    </row>
    <row r="60" spans="1:16" ht="12.75">
      <c r="A60" s="4"/>
      <c r="B60" s="4" t="s">
        <v>114</v>
      </c>
      <c r="C60" s="5">
        <v>108</v>
      </c>
      <c r="J60">
        <f t="shared" si="6"/>
        <v>0</v>
      </c>
      <c r="K60">
        <f t="shared" si="2"/>
        <v>1</v>
      </c>
      <c r="L60">
        <f t="shared" si="5"/>
        <v>1</v>
      </c>
      <c r="M60">
        <f t="shared" si="3"/>
        <v>0</v>
      </c>
      <c r="O60">
        <v>0.943381458078565</v>
      </c>
      <c r="P60" s="13">
        <f t="shared" si="0"/>
        <v>1</v>
      </c>
    </row>
    <row r="61" spans="1:16" ht="12.75">
      <c r="A61" s="4" t="s">
        <v>32</v>
      </c>
      <c r="B61" s="4" t="s">
        <v>113</v>
      </c>
      <c r="C61" s="5">
        <v>0</v>
      </c>
      <c r="F61" s="6">
        <v>1</v>
      </c>
      <c r="J61">
        <f t="shared" si="6"/>
        <v>3.9609757877960097</v>
      </c>
      <c r="K61">
        <f t="shared" si="2"/>
        <v>0.01904452180996554</v>
      </c>
      <c r="L61">
        <f t="shared" si="4"/>
        <v>0.01868860624081449</v>
      </c>
      <c r="M61">
        <f t="shared" si="3"/>
        <v>-3.9798412327504127</v>
      </c>
      <c r="O61">
        <v>0.0566185419214347</v>
      </c>
      <c r="P61" s="13">
        <f t="shared" si="0"/>
        <v>0.01868860624081449</v>
      </c>
    </row>
    <row r="62" spans="1:16" ht="12.75">
      <c r="A62" s="4"/>
      <c r="B62" s="4" t="s">
        <v>114</v>
      </c>
      <c r="C62" s="5">
        <v>107</v>
      </c>
      <c r="J62">
        <f t="shared" si="6"/>
        <v>0</v>
      </c>
      <c r="K62">
        <f t="shared" si="2"/>
        <v>1</v>
      </c>
      <c r="L62">
        <f t="shared" si="5"/>
        <v>0.9813113937591855</v>
      </c>
      <c r="M62">
        <f t="shared" si="3"/>
        <v>-0.018865444954403048</v>
      </c>
      <c r="O62">
        <v>0.943381458078565</v>
      </c>
      <c r="P62" s="13">
        <f t="shared" si="0"/>
        <v>0.9813113937591855</v>
      </c>
    </row>
    <row r="63" spans="1:16" ht="12.75">
      <c r="A63" s="4" t="s">
        <v>33</v>
      </c>
      <c r="B63" s="4" t="s">
        <v>113</v>
      </c>
      <c r="C63" s="5">
        <v>0</v>
      </c>
      <c r="D63" s="2">
        <v>1</v>
      </c>
      <c r="J63">
        <f t="shared" si="6"/>
        <v>15.209403618430342</v>
      </c>
      <c r="K63">
        <f t="shared" si="2"/>
        <v>2.4810752444582317E-07</v>
      </c>
      <c r="L63">
        <f t="shared" si="4"/>
        <v>2.4810746288849475E-07</v>
      </c>
      <c r="M63">
        <f t="shared" si="3"/>
        <v>-15.209403866537835</v>
      </c>
      <c r="O63">
        <v>0.0566185419214347</v>
      </c>
      <c r="P63" s="13">
        <f t="shared" si="0"/>
        <v>2.4810746288849475E-07</v>
      </c>
    </row>
    <row r="64" spans="1:16" ht="12.75">
      <c r="A64" s="4"/>
      <c r="B64" s="4" t="s">
        <v>114</v>
      </c>
      <c r="C64" s="5">
        <v>108</v>
      </c>
      <c r="J64">
        <f t="shared" si="6"/>
        <v>0</v>
      </c>
      <c r="K64">
        <f t="shared" si="2"/>
        <v>1</v>
      </c>
      <c r="L64">
        <f t="shared" si="5"/>
        <v>0.999999751892537</v>
      </c>
      <c r="M64">
        <f t="shared" si="3"/>
        <v>-2.481074937976156E-07</v>
      </c>
      <c r="O64">
        <v>0.943381458078565</v>
      </c>
      <c r="P64" s="13">
        <f t="shared" si="0"/>
        <v>0.999999751892537</v>
      </c>
    </row>
    <row r="65" spans="1:16" ht="12.75">
      <c r="A65" s="4" t="s">
        <v>34</v>
      </c>
      <c r="B65" s="4" t="s">
        <v>113</v>
      </c>
      <c r="C65" s="5">
        <v>0</v>
      </c>
      <c r="E65" s="4">
        <v>1</v>
      </c>
      <c r="J65">
        <f t="shared" si="6"/>
        <v>85.58234895412787</v>
      </c>
      <c r="K65">
        <f t="shared" si="2"/>
        <v>6.792945041025862E-38</v>
      </c>
      <c r="L65">
        <f t="shared" si="4"/>
        <v>6.792945041025862E-38</v>
      </c>
      <c r="M65">
        <f t="shared" si="3"/>
        <v>-85.58234895412787</v>
      </c>
      <c r="O65">
        <v>0.0566185419214347</v>
      </c>
      <c r="P65" s="13">
        <f t="shared" si="0"/>
        <v>6.792945041025862E-38</v>
      </c>
    </row>
    <row r="66" spans="1:16" ht="12.75">
      <c r="A66" s="4"/>
      <c r="B66" s="4" t="s">
        <v>114</v>
      </c>
      <c r="C66" s="5">
        <v>92</v>
      </c>
      <c r="J66">
        <f t="shared" si="6"/>
        <v>0</v>
      </c>
      <c r="K66">
        <f t="shared" si="2"/>
        <v>1</v>
      </c>
      <c r="L66">
        <f t="shared" si="5"/>
        <v>1</v>
      </c>
      <c r="M66">
        <f t="shared" si="3"/>
        <v>0</v>
      </c>
      <c r="O66">
        <v>0.943381458078565</v>
      </c>
      <c r="P66" s="13">
        <f t="shared" si="0"/>
        <v>1</v>
      </c>
    </row>
    <row r="67" spans="1:16" ht="12.75">
      <c r="A67" s="4" t="s">
        <v>35</v>
      </c>
      <c r="B67" s="4" t="s">
        <v>113</v>
      </c>
      <c r="C67" s="5">
        <v>2</v>
      </c>
      <c r="F67" s="6">
        <v>1</v>
      </c>
      <c r="J67">
        <f t="shared" si="6"/>
        <v>3.9609757877960097</v>
      </c>
      <c r="K67">
        <f t="shared" si="2"/>
        <v>0.01904452180996554</v>
      </c>
      <c r="L67">
        <f t="shared" si="4"/>
        <v>0.01868860624081449</v>
      </c>
      <c r="M67">
        <f t="shared" si="3"/>
        <v>-3.9798412327504127</v>
      </c>
      <c r="O67">
        <v>0.0566185419214347</v>
      </c>
      <c r="P67" s="13">
        <f t="shared" si="0"/>
        <v>0.01868860624081449</v>
      </c>
    </row>
    <row r="68" spans="1:16" ht="12.75">
      <c r="A68" s="4"/>
      <c r="B68" s="4" t="s">
        <v>114</v>
      </c>
      <c r="C68" s="5">
        <v>63</v>
      </c>
      <c r="J68">
        <f t="shared" si="6"/>
        <v>0</v>
      </c>
      <c r="K68">
        <f t="shared" si="2"/>
        <v>1</v>
      </c>
      <c r="L68">
        <f t="shared" si="5"/>
        <v>0.9813113937591855</v>
      </c>
      <c r="M68">
        <f t="shared" si="3"/>
        <v>-0.018865444954403048</v>
      </c>
      <c r="O68">
        <v>0.943381458078565</v>
      </c>
      <c r="P68" s="13">
        <f aca="true" t="shared" si="7" ref="P68:P86">L68</f>
        <v>0.9813113937591855</v>
      </c>
    </row>
    <row r="69" spans="1:16" ht="12.75">
      <c r="A69" s="4" t="s">
        <v>144</v>
      </c>
      <c r="B69" s="4" t="s">
        <v>113</v>
      </c>
      <c r="C69" s="5">
        <v>0</v>
      </c>
      <c r="D69" s="2">
        <v>1</v>
      </c>
      <c r="J69">
        <f t="shared" si="6"/>
        <v>15.209403618430342</v>
      </c>
      <c r="K69">
        <f t="shared" si="2"/>
        <v>2.4810752444582317E-07</v>
      </c>
      <c r="L69">
        <f t="shared" si="4"/>
        <v>2.4810746288849475E-07</v>
      </c>
      <c r="M69">
        <f t="shared" si="3"/>
        <v>-15.209403866537835</v>
      </c>
      <c r="O69">
        <v>0.0566185419214347</v>
      </c>
      <c r="P69" s="13">
        <f t="shared" si="7"/>
        <v>2.4810746288849475E-07</v>
      </c>
    </row>
    <row r="70" spans="1:16" ht="12.75">
      <c r="A70" s="4"/>
      <c r="B70" s="4" t="s">
        <v>114</v>
      </c>
      <c r="C70" s="5">
        <v>516</v>
      </c>
      <c r="J70">
        <f t="shared" si="6"/>
        <v>0</v>
      </c>
      <c r="K70">
        <f t="shared" si="2"/>
        <v>1</v>
      </c>
      <c r="L70">
        <f t="shared" si="5"/>
        <v>0.999999751892537</v>
      </c>
      <c r="M70">
        <f t="shared" si="3"/>
        <v>-2.481074937976156E-07</v>
      </c>
      <c r="O70">
        <v>0.943381458078565</v>
      </c>
      <c r="P70" s="13">
        <f t="shared" si="7"/>
        <v>0.999999751892537</v>
      </c>
    </row>
    <row r="71" spans="1:16" ht="12.75">
      <c r="A71" s="4" t="s">
        <v>145</v>
      </c>
      <c r="B71" s="4" t="s">
        <v>113</v>
      </c>
      <c r="C71" s="5">
        <v>0</v>
      </c>
      <c r="E71" s="4">
        <v>1</v>
      </c>
      <c r="J71">
        <f t="shared" si="6"/>
        <v>85.58234895412787</v>
      </c>
      <c r="K71">
        <f aca="true" t="shared" si="8" ref="K71:K86">EXP(-J71)</f>
        <v>6.792945041025862E-38</v>
      </c>
      <c r="L71">
        <f t="shared" si="4"/>
        <v>6.792945041025862E-38</v>
      </c>
      <c r="M71">
        <f aca="true" t="shared" si="9" ref="M71:M86">LN(L71)</f>
        <v>-85.58234895412787</v>
      </c>
      <c r="O71">
        <v>0.0566185419214347</v>
      </c>
      <c r="P71" s="13">
        <f t="shared" si="7"/>
        <v>6.792945041025862E-38</v>
      </c>
    </row>
    <row r="72" spans="1:16" ht="12.75">
      <c r="A72" s="4"/>
      <c r="B72" s="4" t="s">
        <v>114</v>
      </c>
      <c r="C72" s="5">
        <v>448</v>
      </c>
      <c r="J72">
        <f t="shared" si="6"/>
        <v>0</v>
      </c>
      <c r="K72">
        <f t="shared" si="8"/>
        <v>1</v>
      </c>
      <c r="L72">
        <f t="shared" si="5"/>
        <v>1</v>
      </c>
      <c r="M72">
        <f t="shared" si="9"/>
        <v>0</v>
      </c>
      <c r="O72">
        <v>0.943381458078565</v>
      </c>
      <c r="P72" s="13">
        <f t="shared" si="7"/>
        <v>1</v>
      </c>
    </row>
    <row r="73" spans="1:16" ht="12.75">
      <c r="A73" s="4" t="s">
        <v>146</v>
      </c>
      <c r="B73" s="4" t="s">
        <v>113</v>
      </c>
      <c r="C73" s="5">
        <v>5</v>
      </c>
      <c r="F73" s="6">
        <v>1</v>
      </c>
      <c r="J73">
        <f t="shared" si="6"/>
        <v>3.9609757877960097</v>
      </c>
      <c r="K73">
        <f t="shared" si="8"/>
        <v>0.01904452180996554</v>
      </c>
      <c r="L73">
        <f t="shared" si="4"/>
        <v>0.01868860624081449</v>
      </c>
      <c r="M73">
        <f t="shared" si="9"/>
        <v>-3.9798412327504127</v>
      </c>
      <c r="O73">
        <v>0.0566185419214347</v>
      </c>
      <c r="P73" s="13">
        <f t="shared" si="7"/>
        <v>0.01868860624081449</v>
      </c>
    </row>
    <row r="74" spans="1:16" ht="12.75">
      <c r="A74" s="4"/>
      <c r="B74" s="4" t="s">
        <v>114</v>
      </c>
      <c r="C74" s="5">
        <v>435</v>
      </c>
      <c r="J74">
        <f t="shared" si="6"/>
        <v>0</v>
      </c>
      <c r="K74">
        <f t="shared" si="8"/>
        <v>1</v>
      </c>
      <c r="L74">
        <f t="shared" si="5"/>
        <v>0.9813113937591855</v>
      </c>
      <c r="M74">
        <f t="shared" si="9"/>
        <v>-0.018865444954403048</v>
      </c>
      <c r="O74">
        <v>0.943381458078565</v>
      </c>
      <c r="P74" s="13">
        <f t="shared" si="7"/>
        <v>0.9813113937591855</v>
      </c>
    </row>
    <row r="75" spans="1:16" ht="12.75">
      <c r="A75" s="4" t="s">
        <v>147</v>
      </c>
      <c r="B75" s="4" t="s">
        <v>113</v>
      </c>
      <c r="C75" s="5">
        <v>0</v>
      </c>
      <c r="D75" s="2">
        <v>1</v>
      </c>
      <c r="J75">
        <f t="shared" si="6"/>
        <v>15.209403618430342</v>
      </c>
      <c r="K75">
        <f t="shared" si="8"/>
        <v>2.4810752444582317E-07</v>
      </c>
      <c r="L75">
        <f t="shared" si="4"/>
        <v>2.4810746288849475E-07</v>
      </c>
      <c r="M75">
        <f t="shared" si="9"/>
        <v>-15.209403866537835</v>
      </c>
      <c r="O75">
        <v>0.0566185419214347</v>
      </c>
      <c r="P75" s="13">
        <f t="shared" si="7"/>
        <v>2.4810746288849475E-07</v>
      </c>
    </row>
    <row r="76" spans="1:16" ht="12.75">
      <c r="A76" s="4"/>
      <c r="B76" s="4" t="s">
        <v>114</v>
      </c>
      <c r="C76" s="5">
        <v>153</v>
      </c>
      <c r="J76">
        <f t="shared" si="6"/>
        <v>0</v>
      </c>
      <c r="K76">
        <f t="shared" si="8"/>
        <v>1</v>
      </c>
      <c r="L76">
        <f t="shared" si="5"/>
        <v>0.999999751892537</v>
      </c>
      <c r="M76">
        <f t="shared" si="9"/>
        <v>-2.481074937976156E-07</v>
      </c>
      <c r="O76">
        <v>0.943381458078565</v>
      </c>
      <c r="P76" s="13">
        <f t="shared" si="7"/>
        <v>0.999999751892537</v>
      </c>
    </row>
    <row r="77" spans="1:16" ht="12.75">
      <c r="A77" s="4" t="s">
        <v>1</v>
      </c>
      <c r="B77" s="4" t="s">
        <v>113</v>
      </c>
      <c r="C77" s="5">
        <v>0</v>
      </c>
      <c r="E77" s="4">
        <v>1</v>
      </c>
      <c r="J77">
        <f t="shared" si="6"/>
        <v>85.58234895412787</v>
      </c>
      <c r="K77">
        <f t="shared" si="8"/>
        <v>6.792945041025862E-38</v>
      </c>
      <c r="L77">
        <f t="shared" si="4"/>
        <v>6.792945041025862E-38</v>
      </c>
      <c r="M77">
        <f t="shared" si="9"/>
        <v>-85.58234895412787</v>
      </c>
      <c r="O77">
        <v>0.0566185419214347</v>
      </c>
      <c r="P77" s="13">
        <f t="shared" si="7"/>
        <v>6.792945041025862E-38</v>
      </c>
    </row>
    <row r="78" spans="1:16" ht="12.75">
      <c r="A78" s="4"/>
      <c r="B78" s="4" t="s">
        <v>114</v>
      </c>
      <c r="C78" s="5">
        <v>152</v>
      </c>
      <c r="J78">
        <f t="shared" si="6"/>
        <v>0</v>
      </c>
      <c r="K78">
        <f t="shared" si="8"/>
        <v>1</v>
      </c>
      <c r="L78">
        <f t="shared" si="5"/>
        <v>1</v>
      </c>
      <c r="M78">
        <f t="shared" si="9"/>
        <v>0</v>
      </c>
      <c r="O78">
        <v>0.943381458078565</v>
      </c>
      <c r="P78" s="13">
        <f t="shared" si="7"/>
        <v>1</v>
      </c>
    </row>
    <row r="79" spans="1:16" ht="12.75">
      <c r="A79" s="4" t="s">
        <v>2</v>
      </c>
      <c r="B79" s="4" t="s">
        <v>113</v>
      </c>
      <c r="C79" s="5">
        <v>4</v>
      </c>
      <c r="F79" s="6">
        <v>1</v>
      </c>
      <c r="J79">
        <f t="shared" si="6"/>
        <v>3.9609757877960097</v>
      </c>
      <c r="K79">
        <f t="shared" si="8"/>
        <v>0.01904452180996554</v>
      </c>
      <c r="L79">
        <f t="shared" si="4"/>
        <v>0.01868860624081449</v>
      </c>
      <c r="M79">
        <f t="shared" si="9"/>
        <v>-3.9798412327504127</v>
      </c>
      <c r="O79">
        <v>0.0566185419214347</v>
      </c>
      <c r="P79" s="13">
        <f t="shared" si="7"/>
        <v>0.01868860624081449</v>
      </c>
    </row>
    <row r="80" spans="1:16" ht="12.75">
      <c r="A80" s="4"/>
      <c r="B80" s="4" t="s">
        <v>114</v>
      </c>
      <c r="C80" s="5">
        <v>119</v>
      </c>
      <c r="J80">
        <f t="shared" si="6"/>
        <v>0</v>
      </c>
      <c r="K80">
        <f t="shared" si="8"/>
        <v>1</v>
      </c>
      <c r="L80">
        <f t="shared" si="5"/>
        <v>0.9813113937591855</v>
      </c>
      <c r="M80">
        <f t="shared" si="9"/>
        <v>-0.018865444954403048</v>
      </c>
      <c r="O80">
        <v>0.943381458078565</v>
      </c>
      <c r="P80" s="13">
        <f t="shared" si="7"/>
        <v>0.9813113937591855</v>
      </c>
    </row>
    <row r="81" spans="1:16" ht="12.75">
      <c r="A81" s="4" t="s">
        <v>3</v>
      </c>
      <c r="B81" s="4" t="s">
        <v>113</v>
      </c>
      <c r="C81" s="5">
        <v>0</v>
      </c>
      <c r="D81" s="2">
        <v>1</v>
      </c>
      <c r="J81">
        <f t="shared" si="6"/>
        <v>15.209403618430342</v>
      </c>
      <c r="K81">
        <f t="shared" si="8"/>
        <v>2.4810752444582317E-07</v>
      </c>
      <c r="L81">
        <f t="shared" si="4"/>
        <v>2.4810746288849475E-07</v>
      </c>
      <c r="M81">
        <f t="shared" si="9"/>
        <v>-15.209403866537835</v>
      </c>
      <c r="O81">
        <v>0.0566185419214347</v>
      </c>
      <c r="P81" s="13">
        <f t="shared" si="7"/>
        <v>2.4810746288849475E-07</v>
      </c>
    </row>
    <row r="82" spans="1:16" ht="12.75">
      <c r="A82" s="4"/>
      <c r="B82" s="4" t="s">
        <v>114</v>
      </c>
      <c r="C82" s="5">
        <v>238</v>
      </c>
      <c r="J82">
        <f t="shared" si="6"/>
        <v>0</v>
      </c>
      <c r="K82">
        <f t="shared" si="8"/>
        <v>1</v>
      </c>
      <c r="L82">
        <f t="shared" si="5"/>
        <v>0.999999751892537</v>
      </c>
      <c r="M82">
        <f t="shared" si="9"/>
        <v>-2.481074937976156E-07</v>
      </c>
      <c r="O82">
        <v>0.943381458078565</v>
      </c>
      <c r="P82" s="13">
        <f t="shared" si="7"/>
        <v>0.999999751892537</v>
      </c>
    </row>
    <row r="83" spans="1:16" ht="12.75">
      <c r="A83" s="4" t="s">
        <v>4</v>
      </c>
      <c r="B83" s="4" t="s">
        <v>113</v>
      </c>
      <c r="C83" s="5">
        <v>0</v>
      </c>
      <c r="E83" s="4">
        <v>1</v>
      </c>
      <c r="J83">
        <f t="shared" si="6"/>
        <v>85.58234895412787</v>
      </c>
      <c r="K83">
        <f t="shared" si="8"/>
        <v>6.792945041025862E-38</v>
      </c>
      <c r="L83">
        <f t="shared" si="4"/>
        <v>6.792945041025862E-38</v>
      </c>
      <c r="M83">
        <f t="shared" si="9"/>
        <v>-85.58234895412787</v>
      </c>
      <c r="O83">
        <v>0.0566185419214347</v>
      </c>
      <c r="P83" s="13">
        <f t="shared" si="7"/>
        <v>6.792945041025862E-38</v>
      </c>
    </row>
    <row r="84" spans="1:16" ht="12.75">
      <c r="A84" s="4"/>
      <c r="B84" s="4" t="s">
        <v>114</v>
      </c>
      <c r="C84" s="5">
        <v>0</v>
      </c>
      <c r="J84">
        <f t="shared" si="6"/>
        <v>0</v>
      </c>
      <c r="K84">
        <f t="shared" si="8"/>
        <v>1</v>
      </c>
      <c r="L84">
        <f t="shared" si="5"/>
        <v>1</v>
      </c>
      <c r="M84">
        <f t="shared" si="9"/>
        <v>0</v>
      </c>
      <c r="O84">
        <v>0.943381458078565</v>
      </c>
      <c r="P84" s="13">
        <f t="shared" si="7"/>
        <v>1</v>
      </c>
    </row>
    <row r="85" spans="1:16" ht="12.75">
      <c r="A85" s="4" t="s">
        <v>5</v>
      </c>
      <c r="B85" s="4" t="s">
        <v>113</v>
      </c>
      <c r="C85" s="5">
        <v>0</v>
      </c>
      <c r="F85" s="6">
        <v>1</v>
      </c>
      <c r="J85">
        <f t="shared" si="6"/>
        <v>3.9609757877960097</v>
      </c>
      <c r="K85">
        <f t="shared" si="8"/>
        <v>0.01904452180996554</v>
      </c>
      <c r="L85">
        <f t="shared" si="4"/>
        <v>0.01868860624081449</v>
      </c>
      <c r="M85">
        <f t="shared" si="9"/>
        <v>-3.9798412327504127</v>
      </c>
      <c r="O85">
        <v>0.0566185419214347</v>
      </c>
      <c r="P85" s="13">
        <f t="shared" si="7"/>
        <v>0.01868860624081449</v>
      </c>
    </row>
    <row r="86" spans="1:16" ht="12.75">
      <c r="A86" s="4"/>
      <c r="B86" s="4" t="s">
        <v>114</v>
      </c>
      <c r="C86" s="5">
        <v>232</v>
      </c>
      <c r="J86">
        <f t="shared" si="6"/>
        <v>0</v>
      </c>
      <c r="K86">
        <f t="shared" si="8"/>
        <v>1</v>
      </c>
      <c r="L86">
        <f t="shared" si="5"/>
        <v>0.9813113937591855</v>
      </c>
      <c r="M86">
        <f t="shared" si="9"/>
        <v>-0.018865444954403048</v>
      </c>
      <c r="O86">
        <v>0.943381458078565</v>
      </c>
      <c r="P86" s="13">
        <f t="shared" si="7"/>
        <v>0.9813113937591855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Ewen, C.J.</dc:creator>
  <cp:keywords/>
  <dc:description/>
  <cp:lastModifiedBy>Colin Ewen</cp:lastModifiedBy>
  <dcterms:created xsi:type="dcterms:W3CDTF">1996-10-14T23:33:28Z</dcterms:created>
  <dcterms:modified xsi:type="dcterms:W3CDTF">2016-03-26T17:55:00Z</dcterms:modified>
  <cp:category/>
  <cp:version/>
  <cp:contentType/>
  <cp:contentStatus/>
</cp:coreProperties>
</file>