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195" windowHeight="12330"/>
  </bookViews>
  <sheets>
    <sheet name="Derby" sheetId="1" r:id="rId1"/>
    <sheet name="Broome" sheetId="2" r:id="rId2"/>
    <sheet name="Port Hedland" sheetId="3" r:id="rId3"/>
    <sheet name="Mandurah" sheetId="4" r:id="rId4"/>
    <sheet name="Capel" sheetId="5" r:id="rId5"/>
    <sheet name="Weekly Calculator" sheetId="6" r:id="rId6"/>
  </sheets>
  <calcPr calcId="145621"/>
</workbook>
</file>

<file path=xl/calcChain.xml><?xml version="1.0" encoding="utf-8"?>
<calcChain xmlns="http://schemas.openxmlformats.org/spreadsheetml/2006/main">
  <c r="C13" i="6" l="1"/>
  <c r="F13" i="6"/>
  <c r="E13" i="6"/>
  <c r="D13" i="6"/>
  <c r="B13" i="6"/>
  <c r="H13" i="4" l="1"/>
  <c r="G20" i="5"/>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20" i="2"/>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20" i="1"/>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H20" i="5"/>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14" i="3"/>
  <c r="I12" i="4" l="1"/>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12" i="4"/>
</calcChain>
</file>

<file path=xl/comments1.xml><?xml version="1.0" encoding="utf-8"?>
<comments xmlns="http://schemas.openxmlformats.org/spreadsheetml/2006/main">
  <authors>
    <author>Iain Koolhof</author>
  </authors>
  <commentList>
    <comment ref="B1" authorId="0">
      <text>
        <r>
          <rPr>
            <b/>
            <sz val="9"/>
            <color indexed="81"/>
            <rFont val="Tahoma"/>
            <family val="2"/>
          </rPr>
          <t>Iain Koolhof:</t>
        </r>
        <r>
          <rPr>
            <sz val="9"/>
            <color indexed="81"/>
            <rFont val="Tahoma"/>
            <family val="2"/>
          </rPr>
          <t xml:space="preserve">
Dates are Mondays and represent the week just passed for the purpose of entering environmental data. 
Enter in environmental data for the previous week before this date.
RRV forecasting is made 1 week in advance after 10 weeks of </t>
        </r>
      </text>
    </comment>
    <comment ref="C1" authorId="0">
      <text>
        <r>
          <rPr>
            <b/>
            <sz val="9"/>
            <color indexed="81"/>
            <rFont val="Tahoma"/>
            <family val="2"/>
          </rPr>
          <t>Iain Koolhof:</t>
        </r>
        <r>
          <rPr>
            <sz val="9"/>
            <color indexed="81"/>
            <rFont val="Tahoma"/>
            <family val="2"/>
          </rPr>
          <t xml:space="preserve">
Weekly Mean Minimum Temperature</t>
        </r>
      </text>
    </comment>
    <comment ref="D1" authorId="0">
      <text>
        <r>
          <rPr>
            <b/>
            <sz val="9"/>
            <color indexed="81"/>
            <rFont val="Tahoma"/>
            <family val="2"/>
          </rPr>
          <t>Iain Koolhof:</t>
        </r>
        <r>
          <rPr>
            <sz val="9"/>
            <color indexed="81"/>
            <rFont val="Tahoma"/>
            <family val="2"/>
          </rPr>
          <t xml:space="preserve">
Weekly Maximum mean Temperature</t>
        </r>
      </text>
    </comment>
    <comment ref="E1" authorId="0">
      <text>
        <r>
          <rPr>
            <b/>
            <sz val="9"/>
            <color indexed="81"/>
            <rFont val="Tahoma"/>
            <family val="2"/>
          </rPr>
          <t>Iain Koolhof:</t>
        </r>
        <r>
          <rPr>
            <sz val="9"/>
            <color indexed="81"/>
            <rFont val="Tahoma"/>
            <family val="2"/>
          </rPr>
          <t xml:space="preserve">
Highest weekly tide measurement</t>
        </r>
      </text>
    </comment>
    <comment ref="F1" authorId="0">
      <text>
        <r>
          <rPr>
            <b/>
            <sz val="9"/>
            <color indexed="81"/>
            <rFont val="Tahoma"/>
            <family val="2"/>
          </rPr>
          <t>Iain Koolhof:</t>
        </r>
        <r>
          <rPr>
            <sz val="9"/>
            <color indexed="81"/>
            <rFont val="Tahoma"/>
            <family val="2"/>
          </rPr>
          <t xml:space="preserve">
Weekly total precipitation</t>
        </r>
      </text>
    </comment>
    <comment ref="H1" authorId="0">
      <text>
        <r>
          <rPr>
            <b/>
            <sz val="9"/>
            <color indexed="81"/>
            <rFont val="Tahoma"/>
            <family val="2"/>
          </rPr>
          <t>Iain Koolhof:</t>
        </r>
        <r>
          <rPr>
            <sz val="9"/>
            <color indexed="81"/>
            <rFont val="Tahoma"/>
            <family val="2"/>
          </rPr>
          <t xml:space="preserve">
Outbreak probabaility between 0 - 1, with 1 equalling a 100% probability.
Forecasts appear after 10 weeks of environmental data has been entered</t>
        </r>
      </text>
    </comment>
    <comment ref="I1" authorId="0">
      <text>
        <r>
          <rPr>
            <b/>
            <sz val="9"/>
            <color indexed="81"/>
            <rFont val="Tahoma"/>
            <family val="2"/>
          </rPr>
          <t>Iain Koolhof:</t>
        </r>
        <r>
          <rPr>
            <sz val="9"/>
            <color indexed="81"/>
            <rFont val="Tahoma"/>
            <family val="2"/>
          </rPr>
          <t xml:space="preserve">
Incidence adjusted for the population of Mandurah between 1991 - 2014
Forecasts appear after 10 weeks of environmental data has been entered</t>
        </r>
      </text>
    </comment>
  </commentList>
</comments>
</file>

<file path=xl/sharedStrings.xml><?xml version="1.0" encoding="utf-8"?>
<sst xmlns="http://schemas.openxmlformats.org/spreadsheetml/2006/main" count="55" uniqueCount="21">
  <si>
    <t>Date</t>
  </si>
  <si>
    <t>Min Temp (°C)</t>
  </si>
  <si>
    <r>
      <t>Max Temp (</t>
    </r>
    <r>
      <rPr>
        <b/>
        <sz val="11"/>
        <color theme="1"/>
        <rFont val="Calibri"/>
        <family val="2"/>
      </rPr>
      <t>°</t>
    </r>
    <r>
      <rPr>
        <b/>
        <sz val="9.35"/>
        <color theme="1"/>
        <rFont val="Calibri"/>
        <family val="2"/>
      </rPr>
      <t>C)</t>
    </r>
  </si>
  <si>
    <t>Min Tide (mm)</t>
  </si>
  <si>
    <t>Max Tide (mm)</t>
  </si>
  <si>
    <t>Total Rainfall (mm)</t>
  </si>
  <si>
    <t>Outbreak Probability</t>
  </si>
  <si>
    <t>Outbreak Severity (per/1000)</t>
  </si>
  <si>
    <t>Max Temp (°C)</t>
  </si>
  <si>
    <t>Year</t>
  </si>
  <si>
    <t xml:space="preserve">NOTE: All daily environmental data can be found here: </t>
  </si>
  <si>
    <t>http://www.bom.gov.au/climate/data/</t>
  </si>
  <si>
    <t>Day</t>
  </si>
  <si>
    <t>1 - Mon</t>
  </si>
  <si>
    <t>2 - Tues</t>
  </si>
  <si>
    <t>3 - Wed</t>
  </si>
  <si>
    <t>4 - Thur</t>
  </si>
  <si>
    <t>5 - Fri</t>
  </si>
  <si>
    <t>6 - Sat</t>
  </si>
  <si>
    <t>7 - Sun</t>
  </si>
  <si>
    <t>Weekly Data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</si>
</sst>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sz val="11"/>
      <color theme="1"/>
      <name val="Calibri"/>
      <family val="2"/>
    </font>
    <font>
      <b/>
      <sz val="9.35"/>
      <color theme="1"/>
      <name val="Calibri"/>
      <family val="2"/>
    </font>
    <font>
      <sz val="11"/>
      <color theme="0" tint="-0.249977111117893"/>
      <name val="Calibri"/>
      <family val="2"/>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0" fillId="0" borderId="0" xfId="0" applyProtection="1">
      <protection locked="0"/>
    </xf>
    <xf numFmtId="0" fontId="4" fillId="0" borderId="0" xfId="1" applyProtection="1">
      <protection locked="0"/>
    </xf>
    <xf numFmtId="0" fontId="0" fillId="0" borderId="0" xfId="0" applyAlignment="1" applyProtection="1">
      <alignment horizontal="left"/>
      <protection locked="0"/>
    </xf>
    <xf numFmtId="0" fontId="1" fillId="0" borderId="1" xfId="0" applyFont="1" applyBorder="1" applyAlignment="1" applyProtection="1">
      <alignment wrapText="1"/>
      <protection locked="0"/>
    </xf>
    <xf numFmtId="0" fontId="1" fillId="0" borderId="1" xfId="0" applyFont="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2" xfId="0" applyBorder="1" applyProtection="1">
      <protection locked="0"/>
    </xf>
    <xf numFmtId="0" fontId="1" fillId="0" borderId="3" xfId="0" applyFont="1" applyBorder="1" applyAlignment="1" applyProtection="1">
      <alignment horizontal="center"/>
      <protection locked="0"/>
    </xf>
    <xf numFmtId="0" fontId="1" fillId="0" borderId="3" xfId="0" applyFont="1" applyBorder="1" applyProtection="1"/>
    <xf numFmtId="0" fontId="1" fillId="0" borderId="1" xfId="0" applyFont="1" applyBorder="1" applyAlignment="1" applyProtection="1">
      <alignment horizontal="center"/>
      <protection locked="0"/>
    </xf>
    <xf numFmtId="0" fontId="7" fillId="2" borderId="0" xfId="0" applyFont="1" applyFill="1" applyProtection="1"/>
    <xf numFmtId="2" fontId="0" fillId="0" borderId="0" xfId="0" applyNumberFormat="1" applyProtection="1"/>
    <xf numFmtId="2" fontId="7" fillId="2" borderId="0" xfId="0" applyNumberFormat="1" applyFont="1" applyFill="1" applyProtection="1"/>
    <xf numFmtId="0" fontId="1" fillId="0" borderId="3" xfId="0" applyFont="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www.bom.gov.au/climate/dat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5"/>
  <sheetViews>
    <sheetView tabSelected="1" workbookViewId="0">
      <selection activeCell="L13" sqref="L13"/>
    </sheetView>
  </sheetViews>
  <sheetFormatPr defaultRowHeight="15" x14ac:dyDescent="0.25"/>
  <cols>
    <col min="1" max="2" width="9.140625" style="1"/>
    <col min="3" max="3" width="10.5703125" style="1" customWidth="1"/>
    <col min="4" max="4" width="11.5703125" style="1" customWidth="1"/>
    <col min="5" max="5" width="9.140625" style="1"/>
    <col min="6" max="6" width="13" style="1" customWidth="1"/>
    <col min="7" max="7" width="2.28515625" style="1" customWidth="1"/>
    <col min="8" max="8" width="13.42578125" style="1" customWidth="1"/>
    <col min="9" max="9" width="18.28515625" style="1" customWidth="1"/>
    <col min="10" max="16384" width="9.140625" style="1"/>
  </cols>
  <sheetData>
    <row r="1" spans="1:9" ht="30" x14ac:dyDescent="0.25">
      <c r="A1" s="8" t="s">
        <v>9</v>
      </c>
      <c r="B1" s="10" t="s">
        <v>0</v>
      </c>
      <c r="C1" s="5" t="s">
        <v>1</v>
      </c>
      <c r="D1" s="5" t="s">
        <v>8</v>
      </c>
      <c r="E1" s="5" t="s">
        <v>4</v>
      </c>
      <c r="F1" s="5" t="s">
        <v>5</v>
      </c>
      <c r="H1" s="5" t="s">
        <v>6</v>
      </c>
      <c r="I1" s="5" t="s">
        <v>7</v>
      </c>
    </row>
    <row r="2" spans="1:9" x14ac:dyDescent="0.25">
      <c r="H2" s="11"/>
      <c r="I2" s="11"/>
    </row>
    <row r="3" spans="1:9" x14ac:dyDescent="0.25">
      <c r="H3" s="11"/>
      <c r="I3" s="11"/>
    </row>
    <row r="4" spans="1:9" x14ac:dyDescent="0.25">
      <c r="H4" s="11"/>
      <c r="I4" s="11"/>
    </row>
    <row r="5" spans="1:9" x14ac:dyDescent="0.25">
      <c r="H5" s="11"/>
      <c r="I5" s="11"/>
    </row>
    <row r="6" spans="1:9" x14ac:dyDescent="0.25">
      <c r="H6" s="11"/>
      <c r="I6" s="11"/>
    </row>
    <row r="7" spans="1:9" x14ac:dyDescent="0.25">
      <c r="H7" s="11"/>
      <c r="I7" s="11"/>
    </row>
    <row r="8" spans="1:9" x14ac:dyDescent="0.25">
      <c r="H8" s="11"/>
      <c r="I8" s="11"/>
    </row>
    <row r="9" spans="1:9" x14ac:dyDescent="0.25">
      <c r="H9" s="11"/>
      <c r="I9" s="11"/>
    </row>
    <row r="10" spans="1:9" x14ac:dyDescent="0.25">
      <c r="H10" s="11"/>
      <c r="I10" s="11"/>
    </row>
    <row r="11" spans="1:9" x14ac:dyDescent="0.25">
      <c r="H11" s="11"/>
      <c r="I11" s="11"/>
    </row>
    <row r="12" spans="1:9" x14ac:dyDescent="0.25">
      <c r="H12" s="11"/>
      <c r="I12" s="11"/>
    </row>
    <row r="13" spans="1:9" x14ac:dyDescent="0.25">
      <c r="H13" s="11"/>
      <c r="I13" s="11"/>
    </row>
    <row r="14" spans="1:9" x14ac:dyDescent="0.25">
      <c r="H14" s="11"/>
      <c r="I14" s="11"/>
    </row>
    <row r="15" spans="1:9" x14ac:dyDescent="0.25">
      <c r="H15" s="11"/>
      <c r="I15" s="11"/>
    </row>
    <row r="16" spans="1:9" x14ac:dyDescent="0.25">
      <c r="H16" s="11"/>
      <c r="I16" s="11"/>
    </row>
    <row r="17" spans="8:9" x14ac:dyDescent="0.25">
      <c r="H17" s="11"/>
      <c r="I17" s="11"/>
    </row>
    <row r="18" spans="8:9" x14ac:dyDescent="0.25">
      <c r="H18" s="11"/>
      <c r="I18" s="11"/>
    </row>
    <row r="19" spans="8:9" x14ac:dyDescent="0.25">
      <c r="H19" s="11"/>
      <c r="I19" s="11"/>
    </row>
    <row r="20" spans="8:9" x14ac:dyDescent="0.25">
      <c r="H20" s="12">
        <f>(EXP(-36.07334+((0.4949795*C10)+(0.2592151*D2)+(0.01688364*E18)+(0.003517084*F14))))/(1+(EXP(-36.07334+((0.4949795*C10)+(0.2592151*D2)+(0.01688364*E18)+(0.003517084*F14)))))</f>
        <v>2.1554973545557765E-16</v>
      </c>
      <c r="I20" s="12">
        <f>(-0.1903053+((0.0009301462*C10)+(0.001602625*D2)+(0.0001153478*E18)+(0.0002291273*F14)))</f>
        <v>-0.19030530000000001</v>
      </c>
    </row>
    <row r="21" spans="8:9" x14ac:dyDescent="0.25">
      <c r="H21" s="12">
        <f t="shared" ref="H21:H55" si="0">(EXP(-36.07334+((0.4949795*C11)+(0.2592151*D3)+(0.01688364*E19)+(0.003517084*F15))))/(1+(EXP(-36.07334+((0.4949795*C11)+(0.2592151*D3)+(0.01688364*E19)+(0.003517084*F15)))))</f>
        <v>2.1554973545557765E-16</v>
      </c>
      <c r="I21" s="12">
        <f t="shared" ref="I21:I55" si="1">(-0.1903053+((0.0009301462*C11)+(0.001602625*D3)+(0.0001153478*E19)+(0.0002291273*F15)))</f>
        <v>-0.19030530000000001</v>
      </c>
    </row>
    <row r="22" spans="8:9" x14ac:dyDescent="0.25">
      <c r="H22" s="12">
        <f t="shared" si="0"/>
        <v>2.1554973545557765E-16</v>
      </c>
      <c r="I22" s="12">
        <f t="shared" si="1"/>
        <v>-0.19030530000000001</v>
      </c>
    </row>
    <row r="23" spans="8:9" x14ac:dyDescent="0.25">
      <c r="H23" s="12">
        <f t="shared" si="0"/>
        <v>2.1554973545557765E-16</v>
      </c>
      <c r="I23" s="12">
        <f t="shared" si="1"/>
        <v>-0.19030530000000001</v>
      </c>
    </row>
    <row r="24" spans="8:9" x14ac:dyDescent="0.25">
      <c r="H24" s="12">
        <f t="shared" si="0"/>
        <v>2.1554973545557765E-16</v>
      </c>
      <c r="I24" s="12">
        <f t="shared" si="1"/>
        <v>-0.19030530000000001</v>
      </c>
    </row>
    <row r="25" spans="8:9" x14ac:dyDescent="0.25">
      <c r="H25" s="12">
        <f t="shared" si="0"/>
        <v>2.1554973545557765E-16</v>
      </c>
      <c r="I25" s="12">
        <f t="shared" si="1"/>
        <v>-0.19030530000000001</v>
      </c>
    </row>
    <row r="26" spans="8:9" x14ac:dyDescent="0.25">
      <c r="H26" s="12">
        <f t="shared" si="0"/>
        <v>2.1554973545557765E-16</v>
      </c>
      <c r="I26" s="12">
        <f t="shared" si="1"/>
        <v>-0.19030530000000001</v>
      </c>
    </row>
    <row r="27" spans="8:9" x14ac:dyDescent="0.25">
      <c r="H27" s="12">
        <f t="shared" si="0"/>
        <v>2.1554973545557765E-16</v>
      </c>
      <c r="I27" s="12">
        <f t="shared" si="1"/>
        <v>-0.19030530000000001</v>
      </c>
    </row>
    <row r="28" spans="8:9" x14ac:dyDescent="0.25">
      <c r="H28" s="12">
        <f t="shared" si="0"/>
        <v>2.1554973545557765E-16</v>
      </c>
      <c r="I28" s="12">
        <f t="shared" si="1"/>
        <v>-0.19030530000000001</v>
      </c>
    </row>
    <row r="29" spans="8:9" x14ac:dyDescent="0.25">
      <c r="H29" s="12">
        <f t="shared" si="0"/>
        <v>2.1554973545557765E-16</v>
      </c>
      <c r="I29" s="12">
        <f t="shared" si="1"/>
        <v>-0.19030530000000001</v>
      </c>
    </row>
    <row r="30" spans="8:9" x14ac:dyDescent="0.25">
      <c r="H30" s="12">
        <f t="shared" si="0"/>
        <v>2.1554973545557765E-16</v>
      </c>
      <c r="I30" s="12">
        <f t="shared" si="1"/>
        <v>-0.19030530000000001</v>
      </c>
    </row>
    <row r="31" spans="8:9" x14ac:dyDescent="0.25">
      <c r="H31" s="12">
        <f t="shared" si="0"/>
        <v>2.1554973545557765E-16</v>
      </c>
      <c r="I31" s="12">
        <f t="shared" si="1"/>
        <v>-0.19030530000000001</v>
      </c>
    </row>
    <row r="32" spans="8:9" x14ac:dyDescent="0.25">
      <c r="H32" s="12">
        <f t="shared" si="0"/>
        <v>2.1554973545557765E-16</v>
      </c>
      <c r="I32" s="12">
        <f t="shared" si="1"/>
        <v>-0.19030530000000001</v>
      </c>
    </row>
    <row r="33" spans="8:9" x14ac:dyDescent="0.25">
      <c r="H33" s="12">
        <f t="shared" si="0"/>
        <v>2.1554973545557765E-16</v>
      </c>
      <c r="I33" s="12">
        <f t="shared" si="1"/>
        <v>-0.19030530000000001</v>
      </c>
    </row>
    <row r="34" spans="8:9" x14ac:dyDescent="0.25">
      <c r="H34" s="12">
        <f t="shared" si="0"/>
        <v>2.1554973545557765E-16</v>
      </c>
      <c r="I34" s="12">
        <f t="shared" si="1"/>
        <v>-0.19030530000000001</v>
      </c>
    </row>
    <row r="35" spans="8:9" x14ac:dyDescent="0.25">
      <c r="H35" s="12">
        <f t="shared" si="0"/>
        <v>2.1554973545557765E-16</v>
      </c>
      <c r="I35" s="12">
        <f t="shared" si="1"/>
        <v>-0.19030530000000001</v>
      </c>
    </row>
    <row r="36" spans="8:9" x14ac:dyDescent="0.25">
      <c r="H36" s="12">
        <f t="shared" si="0"/>
        <v>2.1554973545557765E-16</v>
      </c>
      <c r="I36" s="12">
        <f t="shared" si="1"/>
        <v>-0.19030530000000001</v>
      </c>
    </row>
    <row r="37" spans="8:9" x14ac:dyDescent="0.25">
      <c r="H37" s="12">
        <f t="shared" si="0"/>
        <v>2.1554973545557765E-16</v>
      </c>
      <c r="I37" s="12">
        <f t="shared" si="1"/>
        <v>-0.19030530000000001</v>
      </c>
    </row>
    <row r="38" spans="8:9" x14ac:dyDescent="0.25">
      <c r="H38" s="12">
        <f t="shared" si="0"/>
        <v>2.1554973545557765E-16</v>
      </c>
      <c r="I38" s="12">
        <f t="shared" si="1"/>
        <v>-0.19030530000000001</v>
      </c>
    </row>
    <row r="39" spans="8:9" x14ac:dyDescent="0.25">
      <c r="H39" s="12">
        <f t="shared" si="0"/>
        <v>2.1554973545557765E-16</v>
      </c>
      <c r="I39" s="12">
        <f t="shared" si="1"/>
        <v>-0.19030530000000001</v>
      </c>
    </row>
    <row r="40" spans="8:9" x14ac:dyDescent="0.25">
      <c r="H40" s="12">
        <f t="shared" si="0"/>
        <v>2.1554973545557765E-16</v>
      </c>
      <c r="I40" s="12">
        <f t="shared" si="1"/>
        <v>-0.19030530000000001</v>
      </c>
    </row>
    <row r="41" spans="8:9" x14ac:dyDescent="0.25">
      <c r="H41" s="12">
        <f t="shared" si="0"/>
        <v>2.1554973545557765E-16</v>
      </c>
      <c r="I41" s="12">
        <f t="shared" si="1"/>
        <v>-0.19030530000000001</v>
      </c>
    </row>
    <row r="42" spans="8:9" x14ac:dyDescent="0.25">
      <c r="H42" s="12">
        <f t="shared" si="0"/>
        <v>2.1554973545557765E-16</v>
      </c>
      <c r="I42" s="12">
        <f t="shared" si="1"/>
        <v>-0.19030530000000001</v>
      </c>
    </row>
    <row r="43" spans="8:9" x14ac:dyDescent="0.25">
      <c r="H43" s="12">
        <f t="shared" si="0"/>
        <v>2.1554973545557765E-16</v>
      </c>
      <c r="I43" s="12">
        <f t="shared" si="1"/>
        <v>-0.19030530000000001</v>
      </c>
    </row>
    <row r="44" spans="8:9" x14ac:dyDescent="0.25">
      <c r="H44" s="12">
        <f t="shared" si="0"/>
        <v>2.1554973545557765E-16</v>
      </c>
      <c r="I44" s="12">
        <f t="shared" si="1"/>
        <v>-0.19030530000000001</v>
      </c>
    </row>
    <row r="45" spans="8:9" x14ac:dyDescent="0.25">
      <c r="H45" s="12">
        <f t="shared" si="0"/>
        <v>2.1554973545557765E-16</v>
      </c>
      <c r="I45" s="12">
        <f t="shared" si="1"/>
        <v>-0.19030530000000001</v>
      </c>
    </row>
    <row r="46" spans="8:9" x14ac:dyDescent="0.25">
      <c r="H46" s="12">
        <f t="shared" si="0"/>
        <v>2.1554973545557765E-16</v>
      </c>
      <c r="I46" s="12">
        <f t="shared" si="1"/>
        <v>-0.19030530000000001</v>
      </c>
    </row>
    <row r="47" spans="8:9" x14ac:dyDescent="0.25">
      <c r="H47" s="12">
        <f t="shared" si="0"/>
        <v>2.1554973545557765E-16</v>
      </c>
      <c r="I47" s="12">
        <f t="shared" si="1"/>
        <v>-0.19030530000000001</v>
      </c>
    </row>
    <row r="48" spans="8:9" x14ac:dyDescent="0.25">
      <c r="H48" s="12">
        <f t="shared" si="0"/>
        <v>2.1554973545557765E-16</v>
      </c>
      <c r="I48" s="12">
        <f t="shared" si="1"/>
        <v>-0.19030530000000001</v>
      </c>
    </row>
    <row r="49" spans="8:9" x14ac:dyDescent="0.25">
      <c r="H49" s="12">
        <f t="shared" si="0"/>
        <v>2.1554973545557765E-16</v>
      </c>
      <c r="I49" s="12">
        <f t="shared" si="1"/>
        <v>-0.19030530000000001</v>
      </c>
    </row>
    <row r="50" spans="8:9" x14ac:dyDescent="0.25">
      <c r="H50" s="12">
        <f t="shared" si="0"/>
        <v>2.1554973545557765E-16</v>
      </c>
      <c r="I50" s="12">
        <f t="shared" si="1"/>
        <v>-0.19030530000000001</v>
      </c>
    </row>
    <row r="51" spans="8:9" x14ac:dyDescent="0.25">
      <c r="H51" s="12">
        <f t="shared" si="0"/>
        <v>2.1554973545557765E-16</v>
      </c>
      <c r="I51" s="12">
        <f t="shared" si="1"/>
        <v>-0.19030530000000001</v>
      </c>
    </row>
    <row r="52" spans="8:9" x14ac:dyDescent="0.25">
      <c r="H52" s="12">
        <f t="shared" si="0"/>
        <v>2.1554973545557765E-16</v>
      </c>
      <c r="I52" s="12">
        <f t="shared" si="1"/>
        <v>-0.19030530000000001</v>
      </c>
    </row>
    <row r="53" spans="8:9" x14ac:dyDescent="0.25">
      <c r="H53" s="12">
        <f t="shared" si="0"/>
        <v>2.1554973545557765E-16</v>
      </c>
      <c r="I53" s="12">
        <f t="shared" si="1"/>
        <v>-0.19030530000000001</v>
      </c>
    </row>
    <row r="54" spans="8:9" x14ac:dyDescent="0.25">
      <c r="H54" s="12">
        <f t="shared" si="0"/>
        <v>2.1554973545557765E-16</v>
      </c>
      <c r="I54" s="12">
        <f t="shared" si="1"/>
        <v>-0.19030530000000001</v>
      </c>
    </row>
    <row r="55" spans="8:9" x14ac:dyDescent="0.25">
      <c r="H55" s="12">
        <f t="shared" si="0"/>
        <v>2.1554973545557765E-16</v>
      </c>
      <c r="I55" s="12">
        <f t="shared" si="1"/>
        <v>-0.19030530000000001</v>
      </c>
    </row>
  </sheetData>
  <sheetProtection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H2" sqref="H2:I54"/>
    </sheetView>
  </sheetViews>
  <sheetFormatPr defaultRowHeight="15" x14ac:dyDescent="0.25"/>
  <cols>
    <col min="1" max="1" width="9.140625" style="1"/>
    <col min="2" max="2" width="11.28515625" style="1" customWidth="1"/>
    <col min="3" max="3" width="10.5703125" style="1" customWidth="1"/>
    <col min="4" max="5" width="9.140625" style="1"/>
    <col min="6" max="6" width="12.7109375" style="1" customWidth="1"/>
    <col min="7" max="7" width="3" style="1" customWidth="1"/>
    <col min="8" max="8" width="13" style="1" customWidth="1"/>
    <col min="9" max="9" width="19.42578125" style="1" customWidth="1"/>
    <col min="10" max="16384" width="9.140625" style="1"/>
  </cols>
  <sheetData>
    <row r="1" spans="1:9" ht="32.25" customHeight="1" x14ac:dyDescent="0.25">
      <c r="A1" s="10" t="s">
        <v>0</v>
      </c>
      <c r="B1" s="5" t="s">
        <v>1</v>
      </c>
      <c r="C1" s="5" t="s">
        <v>8</v>
      </c>
      <c r="D1" s="5" t="s">
        <v>3</v>
      </c>
      <c r="E1" s="5" t="s">
        <v>4</v>
      </c>
      <c r="F1" s="5" t="s">
        <v>5</v>
      </c>
      <c r="G1" s="5"/>
      <c r="H1" s="5" t="s">
        <v>6</v>
      </c>
      <c r="I1" s="5" t="s">
        <v>7</v>
      </c>
    </row>
    <row r="2" spans="1:9" x14ac:dyDescent="0.25">
      <c r="H2" s="11"/>
      <c r="I2" s="11"/>
    </row>
    <row r="3" spans="1:9" x14ac:dyDescent="0.25">
      <c r="H3" s="11"/>
      <c r="I3" s="11"/>
    </row>
    <row r="4" spans="1:9" x14ac:dyDescent="0.25">
      <c r="H4" s="11"/>
      <c r="I4" s="11"/>
    </row>
    <row r="5" spans="1:9" x14ac:dyDescent="0.25">
      <c r="H5" s="11"/>
      <c r="I5" s="11"/>
    </row>
    <row r="6" spans="1:9" x14ac:dyDescent="0.25">
      <c r="H6" s="11"/>
      <c r="I6" s="11"/>
    </row>
    <row r="7" spans="1:9" x14ac:dyDescent="0.25">
      <c r="H7" s="11"/>
      <c r="I7" s="11"/>
    </row>
    <row r="8" spans="1:9" x14ac:dyDescent="0.25">
      <c r="H8" s="11"/>
      <c r="I8" s="11"/>
    </row>
    <row r="9" spans="1:9" x14ac:dyDescent="0.25">
      <c r="H9" s="11"/>
      <c r="I9" s="11"/>
    </row>
    <row r="10" spans="1:9" x14ac:dyDescent="0.25">
      <c r="H10" s="11"/>
      <c r="I10" s="11"/>
    </row>
    <row r="11" spans="1:9" x14ac:dyDescent="0.25">
      <c r="H11" s="11"/>
      <c r="I11" s="11"/>
    </row>
    <row r="12" spans="1:9" x14ac:dyDescent="0.25">
      <c r="H12" s="11"/>
      <c r="I12" s="11"/>
    </row>
    <row r="13" spans="1:9" x14ac:dyDescent="0.25">
      <c r="H13" s="11"/>
      <c r="I13" s="11"/>
    </row>
    <row r="14" spans="1:9" x14ac:dyDescent="0.25">
      <c r="H14" s="11"/>
      <c r="I14" s="11"/>
    </row>
    <row r="15" spans="1:9" x14ac:dyDescent="0.25">
      <c r="H15" s="11"/>
      <c r="I15" s="11"/>
    </row>
    <row r="16" spans="1:9" x14ac:dyDescent="0.25">
      <c r="H16" s="11"/>
      <c r="I16" s="11"/>
    </row>
    <row r="17" spans="8:9" x14ac:dyDescent="0.25">
      <c r="H17" s="11"/>
      <c r="I17" s="11"/>
    </row>
    <row r="18" spans="8:9" x14ac:dyDescent="0.25">
      <c r="H18" s="11"/>
      <c r="I18" s="11"/>
    </row>
    <row r="19" spans="8:9" x14ac:dyDescent="0.25">
      <c r="H19" s="11"/>
      <c r="I19" s="11"/>
    </row>
    <row r="20" spans="8:9" x14ac:dyDescent="0.25">
      <c r="H20" s="12">
        <f>(EXP(-22.99259+((0.3698236*B7)+(0.08652714*C2)+(-0.001040956*D4)+(0.01202661*E19)+(0.01098714*F12))))/(1+(EXP(-22.99259+((0.3698236*B7)+(0.08652714*C2)+(-0.001040956*D4)+(0.01202661*E19)+(0.01098714*F12)))))</f>
        <v>1.0338202586025027E-10</v>
      </c>
      <c r="I20" s="12">
        <f>(-0.2780547+((0.004159279*B7)+(0.0019038851*C2)+(0.0000549533*D4)+(0.0002160545*E19)+(0.0007035511*F12)))</f>
        <v>-0.27805469999999999</v>
      </c>
    </row>
    <row r="21" spans="8:9" x14ac:dyDescent="0.25">
      <c r="H21" s="12">
        <f t="shared" ref="H21:H54" si="0">(EXP(-22.99259+((0.3698236*B8)+(0.08652714*C3)+(-0.001040956*D5)+(0.01202661*E20)+(0.01098714*F13))))/(1+(EXP(-22.99259+((0.3698236*B8)+(0.08652714*C3)+(-0.001040956*D5)+(0.01202661*E20)+(0.01098714*F13)))))</f>
        <v>1.0338202586025027E-10</v>
      </c>
      <c r="I21" s="12">
        <f t="shared" ref="I21:I54" si="1">(-0.2780547+((0.004159279*B8)+(0.0019038851*C3)+(0.0000549533*D5)+(0.0002160545*E20)+(0.0007035511*F13)))</f>
        <v>-0.27805469999999999</v>
      </c>
    </row>
    <row r="22" spans="8:9" x14ac:dyDescent="0.25">
      <c r="H22" s="12">
        <f t="shared" si="0"/>
        <v>1.0338202586025027E-10</v>
      </c>
      <c r="I22" s="12">
        <f t="shared" si="1"/>
        <v>-0.27805469999999999</v>
      </c>
    </row>
    <row r="23" spans="8:9" x14ac:dyDescent="0.25">
      <c r="H23" s="12">
        <f t="shared" si="0"/>
        <v>1.0338202586025027E-10</v>
      </c>
      <c r="I23" s="12">
        <f t="shared" si="1"/>
        <v>-0.27805469999999999</v>
      </c>
    </row>
    <row r="24" spans="8:9" x14ac:dyDescent="0.25">
      <c r="H24" s="12">
        <f t="shared" si="0"/>
        <v>1.0338202586025027E-10</v>
      </c>
      <c r="I24" s="12">
        <f t="shared" si="1"/>
        <v>-0.27805469999999999</v>
      </c>
    </row>
    <row r="25" spans="8:9" x14ac:dyDescent="0.25">
      <c r="H25" s="12">
        <f t="shared" si="0"/>
        <v>1.0338202586025027E-10</v>
      </c>
      <c r="I25" s="12">
        <f t="shared" si="1"/>
        <v>-0.27805469999999999</v>
      </c>
    </row>
    <row r="26" spans="8:9" x14ac:dyDescent="0.25">
      <c r="H26" s="12">
        <f t="shared" si="0"/>
        <v>1.0338202586025027E-10</v>
      </c>
      <c r="I26" s="12">
        <f t="shared" si="1"/>
        <v>-0.27805469999999999</v>
      </c>
    </row>
    <row r="27" spans="8:9" x14ac:dyDescent="0.25">
      <c r="H27" s="12">
        <f t="shared" si="0"/>
        <v>1.0338202586025027E-10</v>
      </c>
      <c r="I27" s="12">
        <f t="shared" si="1"/>
        <v>-0.27805469999999999</v>
      </c>
    </row>
    <row r="28" spans="8:9" x14ac:dyDescent="0.25">
      <c r="H28" s="12">
        <f t="shared" si="0"/>
        <v>1.0338202586025027E-10</v>
      </c>
      <c r="I28" s="12">
        <f t="shared" si="1"/>
        <v>-0.27805469999999999</v>
      </c>
    </row>
    <row r="29" spans="8:9" x14ac:dyDescent="0.25">
      <c r="H29" s="12">
        <f t="shared" si="0"/>
        <v>1.0338202586025027E-10</v>
      </c>
      <c r="I29" s="12">
        <f t="shared" si="1"/>
        <v>-0.27805469999999999</v>
      </c>
    </row>
    <row r="30" spans="8:9" x14ac:dyDescent="0.25">
      <c r="H30" s="12">
        <f t="shared" si="0"/>
        <v>1.0338202586025027E-10</v>
      </c>
      <c r="I30" s="12">
        <f t="shared" si="1"/>
        <v>-0.27805469999999999</v>
      </c>
    </row>
    <row r="31" spans="8:9" x14ac:dyDescent="0.25">
      <c r="H31" s="12">
        <f t="shared" si="0"/>
        <v>1.0338202586025027E-10</v>
      </c>
      <c r="I31" s="12">
        <f t="shared" si="1"/>
        <v>-0.27805469999999999</v>
      </c>
    </row>
    <row r="32" spans="8:9" x14ac:dyDescent="0.25">
      <c r="H32" s="12">
        <f t="shared" si="0"/>
        <v>1.0338202586025027E-10</v>
      </c>
      <c r="I32" s="12">
        <f t="shared" si="1"/>
        <v>-0.27805469999999999</v>
      </c>
    </row>
    <row r="33" spans="8:9" x14ac:dyDescent="0.25">
      <c r="H33" s="12">
        <f t="shared" si="0"/>
        <v>1.0338202586025027E-10</v>
      </c>
      <c r="I33" s="12">
        <f t="shared" si="1"/>
        <v>-0.27805469999999999</v>
      </c>
    </row>
    <row r="34" spans="8:9" x14ac:dyDescent="0.25">
      <c r="H34" s="12">
        <f t="shared" si="0"/>
        <v>1.0338202586025027E-10</v>
      </c>
      <c r="I34" s="12">
        <f t="shared" si="1"/>
        <v>-0.27805469999999999</v>
      </c>
    </row>
    <row r="35" spans="8:9" x14ac:dyDescent="0.25">
      <c r="H35" s="12">
        <f t="shared" si="0"/>
        <v>1.0338202586025027E-10</v>
      </c>
      <c r="I35" s="12">
        <f t="shared" si="1"/>
        <v>-0.27805469999999999</v>
      </c>
    </row>
    <row r="36" spans="8:9" x14ac:dyDescent="0.25">
      <c r="H36" s="12">
        <f t="shared" si="0"/>
        <v>1.0338202586025027E-10</v>
      </c>
      <c r="I36" s="12">
        <f t="shared" si="1"/>
        <v>-0.27805469999999999</v>
      </c>
    </row>
    <row r="37" spans="8:9" x14ac:dyDescent="0.25">
      <c r="H37" s="12">
        <f t="shared" si="0"/>
        <v>1.0338202586025027E-10</v>
      </c>
      <c r="I37" s="12">
        <f t="shared" si="1"/>
        <v>-0.27805469999999999</v>
      </c>
    </row>
    <row r="38" spans="8:9" x14ac:dyDescent="0.25">
      <c r="H38" s="12">
        <f t="shared" si="0"/>
        <v>1.0338202586025027E-10</v>
      </c>
      <c r="I38" s="12">
        <f t="shared" si="1"/>
        <v>-0.27805469999999999</v>
      </c>
    </row>
    <row r="39" spans="8:9" x14ac:dyDescent="0.25">
      <c r="H39" s="12">
        <f t="shared" si="0"/>
        <v>1.0338202586025027E-10</v>
      </c>
      <c r="I39" s="12">
        <f t="shared" si="1"/>
        <v>-0.27805469999999999</v>
      </c>
    </row>
    <row r="40" spans="8:9" x14ac:dyDescent="0.25">
      <c r="H40" s="12">
        <f t="shared" si="0"/>
        <v>1.0338202586025027E-10</v>
      </c>
      <c r="I40" s="12">
        <f t="shared" si="1"/>
        <v>-0.27805469999999999</v>
      </c>
    </row>
    <row r="41" spans="8:9" x14ac:dyDescent="0.25">
      <c r="H41" s="12">
        <f t="shared" si="0"/>
        <v>1.0338202586025027E-10</v>
      </c>
      <c r="I41" s="12">
        <f t="shared" si="1"/>
        <v>-0.27805469999999999</v>
      </c>
    </row>
    <row r="42" spans="8:9" x14ac:dyDescent="0.25">
      <c r="H42" s="12">
        <f t="shared" si="0"/>
        <v>1.0338202586025027E-10</v>
      </c>
      <c r="I42" s="12">
        <f t="shared" si="1"/>
        <v>-0.27805469999999999</v>
      </c>
    </row>
    <row r="43" spans="8:9" x14ac:dyDescent="0.25">
      <c r="H43" s="12">
        <f t="shared" si="0"/>
        <v>1.0338202586025027E-10</v>
      </c>
      <c r="I43" s="12">
        <f t="shared" si="1"/>
        <v>-0.27805469999999999</v>
      </c>
    </row>
    <row r="44" spans="8:9" x14ac:dyDescent="0.25">
      <c r="H44" s="12">
        <f t="shared" si="0"/>
        <v>1.0338202586025027E-10</v>
      </c>
      <c r="I44" s="12">
        <f t="shared" si="1"/>
        <v>-0.27805469999999999</v>
      </c>
    </row>
    <row r="45" spans="8:9" x14ac:dyDescent="0.25">
      <c r="H45" s="12">
        <f t="shared" si="0"/>
        <v>1.0338202586025027E-10</v>
      </c>
      <c r="I45" s="12">
        <f t="shared" si="1"/>
        <v>-0.27805469999999999</v>
      </c>
    </row>
    <row r="46" spans="8:9" x14ac:dyDescent="0.25">
      <c r="H46" s="12">
        <f t="shared" si="0"/>
        <v>1.0338202586025027E-10</v>
      </c>
      <c r="I46" s="12">
        <f t="shared" si="1"/>
        <v>-0.27805469999999999</v>
      </c>
    </row>
    <row r="47" spans="8:9" x14ac:dyDescent="0.25">
      <c r="H47" s="12">
        <f t="shared" si="0"/>
        <v>1.0338202586025027E-10</v>
      </c>
      <c r="I47" s="12">
        <f t="shared" si="1"/>
        <v>-0.27805469999999999</v>
      </c>
    </row>
    <row r="48" spans="8:9" x14ac:dyDescent="0.25">
      <c r="H48" s="12">
        <f t="shared" si="0"/>
        <v>1.0338202586025027E-10</v>
      </c>
      <c r="I48" s="12">
        <f t="shared" si="1"/>
        <v>-0.27805469999999999</v>
      </c>
    </row>
    <row r="49" spans="8:9" x14ac:dyDescent="0.25">
      <c r="H49" s="12">
        <f t="shared" si="0"/>
        <v>1.0338202586025027E-10</v>
      </c>
      <c r="I49" s="12">
        <f t="shared" si="1"/>
        <v>-0.27805469999999999</v>
      </c>
    </row>
    <row r="50" spans="8:9" x14ac:dyDescent="0.25">
      <c r="H50" s="12">
        <f t="shared" si="0"/>
        <v>1.0338202586025027E-10</v>
      </c>
      <c r="I50" s="12">
        <f t="shared" si="1"/>
        <v>-0.27805469999999999</v>
      </c>
    </row>
    <row r="51" spans="8:9" x14ac:dyDescent="0.25">
      <c r="H51" s="12">
        <f t="shared" si="0"/>
        <v>1.0338202586025027E-10</v>
      </c>
      <c r="I51" s="12">
        <f t="shared" si="1"/>
        <v>-0.27805469999999999</v>
      </c>
    </row>
    <row r="52" spans="8:9" x14ac:dyDescent="0.25">
      <c r="H52" s="12">
        <f t="shared" si="0"/>
        <v>1.0338202586025027E-10</v>
      </c>
      <c r="I52" s="12">
        <f t="shared" si="1"/>
        <v>-0.27805469999999999</v>
      </c>
    </row>
    <row r="53" spans="8:9" x14ac:dyDescent="0.25">
      <c r="H53" s="12">
        <f t="shared" si="0"/>
        <v>1.0338202586025027E-10</v>
      </c>
      <c r="I53" s="12">
        <f t="shared" si="1"/>
        <v>-0.27805469999999999</v>
      </c>
    </row>
    <row r="54" spans="8:9" x14ac:dyDescent="0.25">
      <c r="H54" s="12">
        <f t="shared" si="0"/>
        <v>1.0338202586025027E-10</v>
      </c>
      <c r="I54" s="12">
        <f t="shared" si="1"/>
        <v>-0.27805469999999999</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F17" sqref="F17"/>
    </sheetView>
  </sheetViews>
  <sheetFormatPr defaultRowHeight="15" x14ac:dyDescent="0.25"/>
  <cols>
    <col min="1" max="1" width="9.140625" style="1"/>
    <col min="2" max="2" width="11.140625" style="1" customWidth="1"/>
    <col min="3" max="3" width="10.28515625" style="1" customWidth="1"/>
    <col min="4" max="5" width="9.140625" style="1"/>
    <col min="6" max="6" width="13.7109375" style="1" customWidth="1"/>
    <col min="7" max="7" width="2.7109375" style="1" customWidth="1"/>
    <col min="8" max="8" width="12.28515625" style="1" customWidth="1"/>
    <col min="9" max="9" width="17.28515625" style="1" customWidth="1"/>
    <col min="10" max="16384" width="9.140625" style="1"/>
  </cols>
  <sheetData>
    <row r="1" spans="1:9" ht="30" x14ac:dyDescent="0.25">
      <c r="A1" s="10" t="s">
        <v>0</v>
      </c>
      <c r="B1" s="5" t="s">
        <v>1</v>
      </c>
      <c r="C1" s="5" t="s">
        <v>8</v>
      </c>
      <c r="D1" s="5" t="s">
        <v>3</v>
      </c>
      <c r="E1" s="5" t="s">
        <v>4</v>
      </c>
      <c r="F1" s="5" t="s">
        <v>5</v>
      </c>
      <c r="G1" s="5"/>
      <c r="H1" s="5" t="s">
        <v>6</v>
      </c>
      <c r="I1" s="5" t="s">
        <v>7</v>
      </c>
    </row>
    <row r="2" spans="1:9" x14ac:dyDescent="0.25">
      <c r="H2" s="11"/>
      <c r="I2" s="11"/>
    </row>
    <row r="3" spans="1:9" x14ac:dyDescent="0.25">
      <c r="H3" s="11"/>
      <c r="I3" s="11"/>
    </row>
    <row r="4" spans="1:9" x14ac:dyDescent="0.25">
      <c r="H4" s="11"/>
      <c r="I4" s="11"/>
    </row>
    <row r="5" spans="1:9" x14ac:dyDescent="0.25">
      <c r="H5" s="11"/>
      <c r="I5" s="11"/>
    </row>
    <row r="6" spans="1:9" x14ac:dyDescent="0.25">
      <c r="H6" s="11"/>
      <c r="I6" s="11"/>
    </row>
    <row r="7" spans="1:9" x14ac:dyDescent="0.25">
      <c r="H7" s="11"/>
      <c r="I7" s="11"/>
    </row>
    <row r="8" spans="1:9" x14ac:dyDescent="0.25">
      <c r="H8" s="11"/>
      <c r="I8" s="11"/>
    </row>
    <row r="9" spans="1:9" x14ac:dyDescent="0.25">
      <c r="H9" s="11"/>
      <c r="I9" s="11"/>
    </row>
    <row r="10" spans="1:9" x14ac:dyDescent="0.25">
      <c r="H10" s="11"/>
      <c r="I10" s="11"/>
    </row>
    <row r="11" spans="1:9" x14ac:dyDescent="0.25">
      <c r="H11" s="11"/>
      <c r="I11" s="11"/>
    </row>
    <row r="12" spans="1:9" x14ac:dyDescent="0.25">
      <c r="H12" s="11"/>
      <c r="I12" s="11"/>
    </row>
    <row r="13" spans="1:9" x14ac:dyDescent="0.25">
      <c r="H13" s="11"/>
      <c r="I13" s="11"/>
    </row>
    <row r="14" spans="1:9" x14ac:dyDescent="0.25">
      <c r="H14" s="12">
        <f>(EXP(-10.98839+((0.3252761*B4)+(0.055329808*C2)+(0.0022435887*D6)+(0.001944331*E9)+(0.01159883*F9))))/(1+(EXP(-10.98839+((0.3252761*B4)+(0.055329808*C2)+(0.0022435887*D6)+(0.001944331*E9)+(0.01159883*F9)))))</f>
        <v>1.6896452039022739E-5</v>
      </c>
      <c r="I14" s="12">
        <f>(-0.05436039+((0.002872529*C4)+(-0.0002254728*D2)+(0.00004062535*E6)+(0.00005552522*F9)+(0.0006136367*G9)))</f>
        <v>-5.4360390000000001E-2</v>
      </c>
    </row>
    <row r="15" spans="1:9" x14ac:dyDescent="0.25">
      <c r="H15" s="12">
        <f t="shared" ref="H15:H54" si="0">(EXP(-10.98839+((0.3252761*B5)+(0.055329808*C3)+(0.0022435887*D7)+(0.001944331*E10)+(0.01159883*F10))))/(1+(EXP(-10.98839+((0.3252761*B5)+(0.055329808*C3)+(0.0022435887*D7)+(0.001944331*E10)+(0.01159883*F10)))))</f>
        <v>1.6896452039022739E-5</v>
      </c>
      <c r="I15" s="12">
        <f t="shared" ref="I15:I54" si="1">(-0.05436039+((0.002872529*C5)+(-0.0002254728*D3)+(0.00004062535*E7)+(0.00005552522*F10)+(0.0006136367*G10)))</f>
        <v>-5.4360390000000001E-2</v>
      </c>
    </row>
    <row r="16" spans="1:9" x14ac:dyDescent="0.25">
      <c r="H16" s="12">
        <f t="shared" si="0"/>
        <v>1.6896452039022739E-5</v>
      </c>
      <c r="I16" s="12">
        <f t="shared" si="1"/>
        <v>-5.4360390000000001E-2</v>
      </c>
    </row>
    <row r="17" spans="8:9" x14ac:dyDescent="0.25">
      <c r="H17" s="12">
        <f t="shared" si="0"/>
        <v>1.6896452039022739E-5</v>
      </c>
      <c r="I17" s="12">
        <f t="shared" si="1"/>
        <v>-5.4360390000000001E-2</v>
      </c>
    </row>
    <row r="18" spans="8:9" x14ac:dyDescent="0.25">
      <c r="H18" s="12">
        <f t="shared" si="0"/>
        <v>1.6896452039022739E-5</v>
      </c>
      <c r="I18" s="12">
        <f t="shared" si="1"/>
        <v>-5.4360390000000001E-2</v>
      </c>
    </row>
    <row r="19" spans="8:9" x14ac:dyDescent="0.25">
      <c r="H19" s="12">
        <f t="shared" si="0"/>
        <v>1.6896452039022739E-5</v>
      </c>
      <c r="I19" s="12">
        <f t="shared" si="1"/>
        <v>-5.4360390000000001E-2</v>
      </c>
    </row>
    <row r="20" spans="8:9" x14ac:dyDescent="0.25">
      <c r="H20" s="12">
        <f t="shared" si="0"/>
        <v>1.6896452039022739E-5</v>
      </c>
      <c r="I20" s="12">
        <f t="shared" si="1"/>
        <v>-5.4360390000000001E-2</v>
      </c>
    </row>
    <row r="21" spans="8:9" x14ac:dyDescent="0.25">
      <c r="H21" s="12">
        <f t="shared" si="0"/>
        <v>1.6896452039022739E-5</v>
      </c>
      <c r="I21" s="12">
        <f t="shared" si="1"/>
        <v>-5.4360390000000001E-2</v>
      </c>
    </row>
    <row r="22" spans="8:9" x14ac:dyDescent="0.25">
      <c r="H22" s="12">
        <f t="shared" si="0"/>
        <v>1.6896452039022739E-5</v>
      </c>
      <c r="I22" s="12">
        <f t="shared" si="1"/>
        <v>-5.4360390000000001E-2</v>
      </c>
    </row>
    <row r="23" spans="8:9" x14ac:dyDescent="0.25">
      <c r="H23" s="12">
        <f t="shared" si="0"/>
        <v>1.6896452039022739E-5</v>
      </c>
      <c r="I23" s="12">
        <f t="shared" si="1"/>
        <v>-5.4360390000000001E-2</v>
      </c>
    </row>
    <row r="24" spans="8:9" x14ac:dyDescent="0.25">
      <c r="H24" s="12">
        <f t="shared" si="0"/>
        <v>1.6896452039022739E-5</v>
      </c>
      <c r="I24" s="12">
        <f t="shared" si="1"/>
        <v>-5.4360390000000001E-2</v>
      </c>
    </row>
    <row r="25" spans="8:9" x14ac:dyDescent="0.25">
      <c r="H25" s="12">
        <f t="shared" si="0"/>
        <v>1.6896452039022739E-5</v>
      </c>
      <c r="I25" s="12">
        <f t="shared" si="1"/>
        <v>-5.4360390000000001E-2</v>
      </c>
    </row>
    <row r="26" spans="8:9" x14ac:dyDescent="0.25">
      <c r="H26" s="12">
        <f t="shared" si="0"/>
        <v>1.6896452039022739E-5</v>
      </c>
      <c r="I26" s="12">
        <f t="shared" si="1"/>
        <v>-5.4360390000000001E-2</v>
      </c>
    </row>
    <row r="27" spans="8:9" x14ac:dyDescent="0.25">
      <c r="H27" s="12">
        <f t="shared" si="0"/>
        <v>1.6896452039022739E-5</v>
      </c>
      <c r="I27" s="12">
        <f t="shared" si="1"/>
        <v>-5.4360390000000001E-2</v>
      </c>
    </row>
    <row r="28" spans="8:9" x14ac:dyDescent="0.25">
      <c r="H28" s="12">
        <f t="shared" si="0"/>
        <v>1.6896452039022739E-5</v>
      </c>
      <c r="I28" s="12">
        <f t="shared" si="1"/>
        <v>-5.4360390000000001E-2</v>
      </c>
    </row>
    <row r="29" spans="8:9" x14ac:dyDescent="0.25">
      <c r="H29" s="12">
        <f t="shared" si="0"/>
        <v>1.6896452039022739E-5</v>
      </c>
      <c r="I29" s="12">
        <f t="shared" si="1"/>
        <v>-5.4360390000000001E-2</v>
      </c>
    </row>
    <row r="30" spans="8:9" x14ac:dyDescent="0.25">
      <c r="H30" s="12">
        <f t="shared" si="0"/>
        <v>1.6896452039022739E-5</v>
      </c>
      <c r="I30" s="12">
        <f t="shared" si="1"/>
        <v>-5.4360390000000001E-2</v>
      </c>
    </row>
    <row r="31" spans="8:9" x14ac:dyDescent="0.25">
      <c r="H31" s="12">
        <f t="shared" si="0"/>
        <v>1.6896452039022739E-5</v>
      </c>
      <c r="I31" s="12">
        <f t="shared" si="1"/>
        <v>-5.4360390000000001E-2</v>
      </c>
    </row>
    <row r="32" spans="8:9" x14ac:dyDescent="0.25">
      <c r="H32" s="12">
        <f t="shared" si="0"/>
        <v>1.6896452039022739E-5</v>
      </c>
      <c r="I32" s="12">
        <f t="shared" si="1"/>
        <v>-5.4360390000000001E-2</v>
      </c>
    </row>
    <row r="33" spans="8:9" x14ac:dyDescent="0.25">
      <c r="H33" s="12">
        <f t="shared" si="0"/>
        <v>1.6896452039022739E-5</v>
      </c>
      <c r="I33" s="12">
        <f t="shared" si="1"/>
        <v>-5.4360390000000001E-2</v>
      </c>
    </row>
    <row r="34" spans="8:9" x14ac:dyDescent="0.25">
      <c r="H34" s="12">
        <f t="shared" si="0"/>
        <v>1.6896452039022739E-5</v>
      </c>
      <c r="I34" s="12">
        <f t="shared" si="1"/>
        <v>-5.4360390000000001E-2</v>
      </c>
    </row>
    <row r="35" spans="8:9" x14ac:dyDescent="0.25">
      <c r="H35" s="12">
        <f t="shared" si="0"/>
        <v>1.6896452039022739E-5</v>
      </c>
      <c r="I35" s="12">
        <f t="shared" si="1"/>
        <v>-5.4360390000000001E-2</v>
      </c>
    </row>
    <row r="36" spans="8:9" x14ac:dyDescent="0.25">
      <c r="H36" s="12">
        <f t="shared" si="0"/>
        <v>1.6896452039022739E-5</v>
      </c>
      <c r="I36" s="12">
        <f t="shared" si="1"/>
        <v>-5.4360390000000001E-2</v>
      </c>
    </row>
    <row r="37" spans="8:9" x14ac:dyDescent="0.25">
      <c r="H37" s="12">
        <f t="shared" si="0"/>
        <v>1.6896452039022739E-5</v>
      </c>
      <c r="I37" s="12">
        <f t="shared" si="1"/>
        <v>-5.4360390000000001E-2</v>
      </c>
    </row>
    <row r="38" spans="8:9" x14ac:dyDescent="0.25">
      <c r="H38" s="12">
        <f t="shared" si="0"/>
        <v>1.6896452039022739E-5</v>
      </c>
      <c r="I38" s="12">
        <f t="shared" si="1"/>
        <v>-5.4360390000000001E-2</v>
      </c>
    </row>
    <row r="39" spans="8:9" x14ac:dyDescent="0.25">
      <c r="H39" s="12">
        <f t="shared" si="0"/>
        <v>1.6896452039022739E-5</v>
      </c>
      <c r="I39" s="12">
        <f t="shared" si="1"/>
        <v>-5.4360390000000001E-2</v>
      </c>
    </row>
    <row r="40" spans="8:9" x14ac:dyDescent="0.25">
      <c r="H40" s="12">
        <f t="shared" si="0"/>
        <v>1.6896452039022739E-5</v>
      </c>
      <c r="I40" s="12">
        <f t="shared" si="1"/>
        <v>-5.4360390000000001E-2</v>
      </c>
    </row>
    <row r="41" spans="8:9" x14ac:dyDescent="0.25">
      <c r="H41" s="12">
        <f t="shared" si="0"/>
        <v>1.6896452039022739E-5</v>
      </c>
      <c r="I41" s="12">
        <f t="shared" si="1"/>
        <v>-5.4360390000000001E-2</v>
      </c>
    </row>
    <row r="42" spans="8:9" x14ac:dyDescent="0.25">
      <c r="H42" s="12">
        <f t="shared" si="0"/>
        <v>1.6896452039022739E-5</v>
      </c>
      <c r="I42" s="12">
        <f t="shared" si="1"/>
        <v>-5.4360390000000001E-2</v>
      </c>
    </row>
    <row r="43" spans="8:9" x14ac:dyDescent="0.25">
      <c r="H43" s="12">
        <f t="shared" si="0"/>
        <v>1.6896452039022739E-5</v>
      </c>
      <c r="I43" s="12">
        <f t="shared" si="1"/>
        <v>-5.4360390000000001E-2</v>
      </c>
    </row>
    <row r="44" spans="8:9" x14ac:dyDescent="0.25">
      <c r="H44" s="12">
        <f t="shared" si="0"/>
        <v>1.6896452039022739E-5</v>
      </c>
      <c r="I44" s="12">
        <f t="shared" si="1"/>
        <v>-5.4360390000000001E-2</v>
      </c>
    </row>
    <row r="45" spans="8:9" x14ac:dyDescent="0.25">
      <c r="H45" s="12">
        <f t="shared" si="0"/>
        <v>1.6896452039022739E-5</v>
      </c>
      <c r="I45" s="12">
        <f t="shared" si="1"/>
        <v>-5.4360390000000001E-2</v>
      </c>
    </row>
    <row r="46" spans="8:9" x14ac:dyDescent="0.25">
      <c r="H46" s="12">
        <f t="shared" si="0"/>
        <v>1.6896452039022739E-5</v>
      </c>
      <c r="I46" s="12">
        <f t="shared" si="1"/>
        <v>-5.4360390000000001E-2</v>
      </c>
    </row>
    <row r="47" spans="8:9" x14ac:dyDescent="0.25">
      <c r="H47" s="12">
        <f t="shared" si="0"/>
        <v>1.6896452039022739E-5</v>
      </c>
      <c r="I47" s="12">
        <f t="shared" si="1"/>
        <v>-5.4360390000000001E-2</v>
      </c>
    </row>
    <row r="48" spans="8:9" x14ac:dyDescent="0.25">
      <c r="H48" s="12">
        <f t="shared" si="0"/>
        <v>1.6896452039022739E-5</v>
      </c>
      <c r="I48" s="12">
        <f t="shared" si="1"/>
        <v>-5.4360390000000001E-2</v>
      </c>
    </row>
    <row r="49" spans="8:9" x14ac:dyDescent="0.25">
      <c r="H49" s="12">
        <f t="shared" si="0"/>
        <v>1.6896452039022739E-5</v>
      </c>
      <c r="I49" s="12">
        <f t="shared" si="1"/>
        <v>-5.4360390000000001E-2</v>
      </c>
    </row>
    <row r="50" spans="8:9" x14ac:dyDescent="0.25">
      <c r="H50" s="12">
        <f t="shared" si="0"/>
        <v>1.6896452039022739E-5</v>
      </c>
      <c r="I50" s="12">
        <f t="shared" si="1"/>
        <v>-5.4360390000000001E-2</v>
      </c>
    </row>
    <row r="51" spans="8:9" x14ac:dyDescent="0.25">
      <c r="H51" s="12">
        <f t="shared" si="0"/>
        <v>1.6896452039022739E-5</v>
      </c>
      <c r="I51" s="12">
        <f t="shared" si="1"/>
        <v>-5.4360390000000001E-2</v>
      </c>
    </row>
    <row r="52" spans="8:9" x14ac:dyDescent="0.25">
      <c r="H52" s="12">
        <f t="shared" si="0"/>
        <v>1.6896452039022739E-5</v>
      </c>
      <c r="I52" s="12">
        <f t="shared" si="1"/>
        <v>-5.4360390000000001E-2</v>
      </c>
    </row>
    <row r="53" spans="8:9" x14ac:dyDescent="0.25">
      <c r="H53" s="12">
        <f t="shared" si="0"/>
        <v>1.6896452039022739E-5</v>
      </c>
      <c r="I53" s="12">
        <f t="shared" si="1"/>
        <v>-5.4360390000000001E-2</v>
      </c>
    </row>
    <row r="54" spans="8:9" x14ac:dyDescent="0.25">
      <c r="H54" s="12">
        <f t="shared" si="0"/>
        <v>1.6896452039022739E-5</v>
      </c>
      <c r="I54" s="12">
        <f t="shared" si="1"/>
        <v>-5.4360390000000001E-2</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H2" sqref="H2:I53"/>
    </sheetView>
  </sheetViews>
  <sheetFormatPr defaultRowHeight="15" x14ac:dyDescent="0.25"/>
  <cols>
    <col min="1" max="1" width="9.140625" style="1"/>
    <col min="2" max="2" width="11.140625" style="1" customWidth="1"/>
    <col min="3" max="3" width="11.5703125" style="1" customWidth="1"/>
    <col min="4" max="5" width="9.140625" style="1"/>
    <col min="6" max="6" width="13.5703125" style="1" customWidth="1"/>
    <col min="7" max="7" width="2" style="1" customWidth="1"/>
    <col min="8" max="8" width="11.28515625" style="1" customWidth="1"/>
    <col min="9" max="9" width="18.140625" style="1" customWidth="1"/>
    <col min="10" max="16384" width="9.140625" style="1"/>
  </cols>
  <sheetData>
    <row r="1" spans="1:9" ht="32.25" customHeight="1" x14ac:dyDescent="0.25">
      <c r="A1" s="10" t="s">
        <v>0</v>
      </c>
      <c r="B1" s="5" t="s">
        <v>1</v>
      </c>
      <c r="C1" s="5" t="s">
        <v>8</v>
      </c>
      <c r="D1" s="5" t="s">
        <v>3</v>
      </c>
      <c r="E1" s="5" t="s">
        <v>4</v>
      </c>
      <c r="F1" s="5" t="s">
        <v>5</v>
      </c>
      <c r="G1" s="5"/>
      <c r="H1" s="5" t="s">
        <v>6</v>
      </c>
      <c r="I1" s="5" t="s">
        <v>7</v>
      </c>
    </row>
    <row r="2" spans="1:9" x14ac:dyDescent="0.25">
      <c r="H2" s="13"/>
      <c r="I2" s="13"/>
    </row>
    <row r="3" spans="1:9" x14ac:dyDescent="0.25">
      <c r="H3" s="13"/>
      <c r="I3" s="13"/>
    </row>
    <row r="4" spans="1:9" x14ac:dyDescent="0.25">
      <c r="H4" s="13"/>
      <c r="I4" s="13"/>
    </row>
    <row r="5" spans="1:9" x14ac:dyDescent="0.25">
      <c r="H5" s="13"/>
      <c r="I5" s="13"/>
    </row>
    <row r="6" spans="1:9" x14ac:dyDescent="0.25">
      <c r="H6" s="13"/>
      <c r="I6" s="13"/>
    </row>
    <row r="7" spans="1:9" x14ac:dyDescent="0.25">
      <c r="H7" s="13"/>
      <c r="I7" s="13"/>
    </row>
    <row r="8" spans="1:9" x14ac:dyDescent="0.25">
      <c r="H8" s="13"/>
      <c r="I8" s="13"/>
    </row>
    <row r="9" spans="1:9" x14ac:dyDescent="0.25">
      <c r="H9" s="13"/>
      <c r="I9" s="13"/>
    </row>
    <row r="10" spans="1:9" x14ac:dyDescent="0.25">
      <c r="H10" s="13"/>
      <c r="I10" s="13"/>
    </row>
    <row r="11" spans="1:9" x14ac:dyDescent="0.25">
      <c r="H11" s="13"/>
      <c r="I11" s="13"/>
    </row>
    <row r="12" spans="1:9" x14ac:dyDescent="0.25">
      <c r="H12" s="12">
        <f>(EXP(-6.239001+((0.15371638*B11)+(0.10885884*C11)+(0.007455661*D6)+(0.02023542*E11)+(0.0042719957*F2))))/(1+(EXP(-6.239001+((0.15371638*B11)+(0.10885884*C11)+(0.007455661*D6)+(0.02023542*E11)+(0.0042719957*F2)))))</f>
        <v>1.9480022823858997E-3</v>
      </c>
      <c r="I12" s="12">
        <f t="shared" ref="I12:I52" si="0">(-0.06086602+((0.002540363*B11)+(0.002118113*C11)+(0.00003349334*D6)+(0.00008532881*E11)+(0.0002743126*F2)))</f>
        <v>-6.086602E-2</v>
      </c>
    </row>
    <row r="13" spans="1:9" x14ac:dyDescent="0.25">
      <c r="H13" s="12">
        <f>(EXP(-6.239001+((0.15371638*B12)+(0.10885884*C12)+(0.007455661*D7)+(0.02023542*E12)+(0.0042719957*F3))))/(1+(EXP(-6.239001+((0.15371638*B12)+(0.10885884*C12)+(0.007455661*D7)+(0.02023542*E12)+(0.0042719957*F3)))))</f>
        <v>1.9480022823858997E-3</v>
      </c>
      <c r="I13" s="12">
        <f t="shared" si="0"/>
        <v>-6.086602E-2</v>
      </c>
    </row>
    <row r="14" spans="1:9" x14ac:dyDescent="0.25">
      <c r="H14" s="12">
        <f t="shared" ref="H14:H53" si="1">(EXP(-6.239001+((0.15371638*B13)+(0.10885884*C13)+(0.007455661*D8)+(0.02023542*E13)+(0.0042719957*F4))))/(1+(EXP(-6.239001+((0.15371638*B13)+(0.10885884*C13)+(0.007455661*D8)+(0.02023542*E13)+(0.0042719957*F4)))))</f>
        <v>1.9480022823858997E-3</v>
      </c>
      <c r="I14" s="12">
        <f t="shared" si="0"/>
        <v>-6.086602E-2</v>
      </c>
    </row>
    <row r="15" spans="1:9" x14ac:dyDescent="0.25">
      <c r="H15" s="12">
        <f t="shared" si="1"/>
        <v>1.9480022823858997E-3</v>
      </c>
      <c r="I15" s="12">
        <f t="shared" si="0"/>
        <v>-6.086602E-2</v>
      </c>
    </row>
    <row r="16" spans="1:9" x14ac:dyDescent="0.25">
      <c r="H16" s="12">
        <f t="shared" si="1"/>
        <v>1.9480022823858997E-3</v>
      </c>
      <c r="I16" s="12">
        <f t="shared" si="0"/>
        <v>-6.086602E-2</v>
      </c>
    </row>
    <row r="17" spans="8:9" x14ac:dyDescent="0.25">
      <c r="H17" s="12">
        <f t="shared" si="1"/>
        <v>1.9480022823858997E-3</v>
      </c>
      <c r="I17" s="12">
        <f t="shared" si="0"/>
        <v>-6.086602E-2</v>
      </c>
    </row>
    <row r="18" spans="8:9" x14ac:dyDescent="0.25">
      <c r="H18" s="12">
        <f t="shared" si="1"/>
        <v>1.9480022823858997E-3</v>
      </c>
      <c r="I18" s="12">
        <f t="shared" si="0"/>
        <v>-6.086602E-2</v>
      </c>
    </row>
    <row r="19" spans="8:9" x14ac:dyDescent="0.25">
      <c r="H19" s="12">
        <f t="shared" si="1"/>
        <v>1.9480022823858997E-3</v>
      </c>
      <c r="I19" s="12">
        <f t="shared" si="0"/>
        <v>-6.086602E-2</v>
      </c>
    </row>
    <row r="20" spans="8:9" x14ac:dyDescent="0.25">
      <c r="H20" s="12">
        <f t="shared" si="1"/>
        <v>1.9480022823858997E-3</v>
      </c>
      <c r="I20" s="12">
        <f t="shared" si="0"/>
        <v>-6.086602E-2</v>
      </c>
    </row>
    <row r="21" spans="8:9" x14ac:dyDescent="0.25">
      <c r="H21" s="12">
        <f t="shared" si="1"/>
        <v>1.9480022823858997E-3</v>
      </c>
      <c r="I21" s="12">
        <f t="shared" si="0"/>
        <v>-6.086602E-2</v>
      </c>
    </row>
    <row r="22" spans="8:9" x14ac:dyDescent="0.25">
      <c r="H22" s="12">
        <f t="shared" si="1"/>
        <v>1.9480022823858997E-3</v>
      </c>
      <c r="I22" s="12">
        <f t="shared" si="0"/>
        <v>-6.086602E-2</v>
      </c>
    </row>
    <row r="23" spans="8:9" x14ac:dyDescent="0.25">
      <c r="H23" s="12">
        <f t="shared" si="1"/>
        <v>1.9480022823858997E-3</v>
      </c>
      <c r="I23" s="12">
        <f t="shared" si="0"/>
        <v>-6.086602E-2</v>
      </c>
    </row>
    <row r="24" spans="8:9" x14ac:dyDescent="0.25">
      <c r="H24" s="12">
        <f t="shared" si="1"/>
        <v>1.9480022823858997E-3</v>
      </c>
      <c r="I24" s="12">
        <f t="shared" si="0"/>
        <v>-6.086602E-2</v>
      </c>
    </row>
    <row r="25" spans="8:9" x14ac:dyDescent="0.25">
      <c r="H25" s="12">
        <f t="shared" si="1"/>
        <v>1.9480022823858997E-3</v>
      </c>
      <c r="I25" s="12">
        <f t="shared" si="0"/>
        <v>-6.086602E-2</v>
      </c>
    </row>
    <row r="26" spans="8:9" x14ac:dyDescent="0.25">
      <c r="H26" s="12">
        <f t="shared" si="1"/>
        <v>1.9480022823858997E-3</v>
      </c>
      <c r="I26" s="12">
        <f t="shared" si="0"/>
        <v>-6.086602E-2</v>
      </c>
    </row>
    <row r="27" spans="8:9" x14ac:dyDescent="0.25">
      <c r="H27" s="12">
        <f t="shared" si="1"/>
        <v>1.9480022823858997E-3</v>
      </c>
      <c r="I27" s="12">
        <f t="shared" si="0"/>
        <v>-6.086602E-2</v>
      </c>
    </row>
    <row r="28" spans="8:9" x14ac:dyDescent="0.25">
      <c r="H28" s="12">
        <f t="shared" si="1"/>
        <v>1.9480022823858997E-3</v>
      </c>
      <c r="I28" s="12">
        <f t="shared" si="0"/>
        <v>-6.086602E-2</v>
      </c>
    </row>
    <row r="29" spans="8:9" x14ac:dyDescent="0.25">
      <c r="H29" s="12">
        <f t="shared" si="1"/>
        <v>1.9480022823858997E-3</v>
      </c>
      <c r="I29" s="12">
        <f t="shared" si="0"/>
        <v>-6.086602E-2</v>
      </c>
    </row>
    <row r="30" spans="8:9" x14ac:dyDescent="0.25">
      <c r="H30" s="12">
        <f t="shared" si="1"/>
        <v>1.9480022823858997E-3</v>
      </c>
      <c r="I30" s="12">
        <f t="shared" si="0"/>
        <v>-6.086602E-2</v>
      </c>
    </row>
    <row r="31" spans="8:9" x14ac:dyDescent="0.25">
      <c r="H31" s="12">
        <f t="shared" si="1"/>
        <v>1.9480022823858997E-3</v>
      </c>
      <c r="I31" s="12">
        <f t="shared" si="0"/>
        <v>-6.086602E-2</v>
      </c>
    </row>
    <row r="32" spans="8:9" x14ac:dyDescent="0.25">
      <c r="H32" s="12">
        <f t="shared" si="1"/>
        <v>1.9480022823858997E-3</v>
      </c>
      <c r="I32" s="12">
        <f t="shared" si="0"/>
        <v>-6.086602E-2</v>
      </c>
    </row>
    <row r="33" spans="8:9" x14ac:dyDescent="0.25">
      <c r="H33" s="12">
        <f t="shared" si="1"/>
        <v>1.9480022823858997E-3</v>
      </c>
      <c r="I33" s="12">
        <f t="shared" si="0"/>
        <v>-6.086602E-2</v>
      </c>
    </row>
    <row r="34" spans="8:9" x14ac:dyDescent="0.25">
      <c r="H34" s="12">
        <f t="shared" si="1"/>
        <v>1.9480022823858997E-3</v>
      </c>
      <c r="I34" s="12">
        <f t="shared" si="0"/>
        <v>-6.086602E-2</v>
      </c>
    </row>
    <row r="35" spans="8:9" x14ac:dyDescent="0.25">
      <c r="H35" s="12">
        <f t="shared" si="1"/>
        <v>1.9480022823858997E-3</v>
      </c>
      <c r="I35" s="12">
        <f t="shared" si="0"/>
        <v>-6.086602E-2</v>
      </c>
    </row>
    <row r="36" spans="8:9" x14ac:dyDescent="0.25">
      <c r="H36" s="12">
        <f t="shared" si="1"/>
        <v>1.9480022823858997E-3</v>
      </c>
      <c r="I36" s="12">
        <f t="shared" si="0"/>
        <v>-6.086602E-2</v>
      </c>
    </row>
    <row r="37" spans="8:9" x14ac:dyDescent="0.25">
      <c r="H37" s="12">
        <f t="shared" si="1"/>
        <v>1.9480022823858997E-3</v>
      </c>
      <c r="I37" s="12">
        <f t="shared" si="0"/>
        <v>-6.086602E-2</v>
      </c>
    </row>
    <row r="38" spans="8:9" x14ac:dyDescent="0.25">
      <c r="H38" s="12">
        <f t="shared" si="1"/>
        <v>1.9480022823858997E-3</v>
      </c>
      <c r="I38" s="12">
        <f t="shared" si="0"/>
        <v>-6.086602E-2</v>
      </c>
    </row>
    <row r="39" spans="8:9" x14ac:dyDescent="0.25">
      <c r="H39" s="12">
        <f t="shared" si="1"/>
        <v>1.9480022823858997E-3</v>
      </c>
      <c r="I39" s="12">
        <f t="shared" si="0"/>
        <v>-6.086602E-2</v>
      </c>
    </row>
    <row r="40" spans="8:9" x14ac:dyDescent="0.25">
      <c r="H40" s="12">
        <f t="shared" si="1"/>
        <v>1.9480022823858997E-3</v>
      </c>
      <c r="I40" s="12">
        <f t="shared" si="0"/>
        <v>-6.086602E-2</v>
      </c>
    </row>
    <row r="41" spans="8:9" x14ac:dyDescent="0.25">
      <c r="H41" s="12">
        <f t="shared" si="1"/>
        <v>1.9480022823858997E-3</v>
      </c>
      <c r="I41" s="12">
        <f t="shared" si="0"/>
        <v>-6.086602E-2</v>
      </c>
    </row>
    <row r="42" spans="8:9" x14ac:dyDescent="0.25">
      <c r="H42" s="12">
        <f t="shared" si="1"/>
        <v>1.9480022823858997E-3</v>
      </c>
      <c r="I42" s="12">
        <f t="shared" si="0"/>
        <v>-6.086602E-2</v>
      </c>
    </row>
    <row r="43" spans="8:9" x14ac:dyDescent="0.25">
      <c r="H43" s="12">
        <f t="shared" si="1"/>
        <v>1.9480022823858997E-3</v>
      </c>
      <c r="I43" s="12">
        <f t="shared" si="0"/>
        <v>-6.086602E-2</v>
      </c>
    </row>
    <row r="44" spans="8:9" x14ac:dyDescent="0.25">
      <c r="H44" s="12">
        <f t="shared" si="1"/>
        <v>1.9480022823858997E-3</v>
      </c>
      <c r="I44" s="12">
        <f t="shared" si="0"/>
        <v>-6.086602E-2</v>
      </c>
    </row>
    <row r="45" spans="8:9" x14ac:dyDescent="0.25">
      <c r="H45" s="12">
        <f t="shared" si="1"/>
        <v>1.9480022823858997E-3</v>
      </c>
      <c r="I45" s="12">
        <f t="shared" si="0"/>
        <v>-6.086602E-2</v>
      </c>
    </row>
    <row r="46" spans="8:9" x14ac:dyDescent="0.25">
      <c r="H46" s="12">
        <f t="shared" si="1"/>
        <v>1.9480022823858997E-3</v>
      </c>
      <c r="I46" s="12">
        <f t="shared" si="0"/>
        <v>-6.086602E-2</v>
      </c>
    </row>
    <row r="47" spans="8:9" x14ac:dyDescent="0.25">
      <c r="H47" s="12">
        <f t="shared" si="1"/>
        <v>1.9480022823858997E-3</v>
      </c>
      <c r="I47" s="12">
        <f t="shared" si="0"/>
        <v>-6.086602E-2</v>
      </c>
    </row>
    <row r="48" spans="8:9" x14ac:dyDescent="0.25">
      <c r="H48" s="12">
        <f t="shared" si="1"/>
        <v>1.9480022823858997E-3</v>
      </c>
      <c r="I48" s="12">
        <f t="shared" si="0"/>
        <v>-6.086602E-2</v>
      </c>
    </row>
    <row r="49" spans="8:9" x14ac:dyDescent="0.25">
      <c r="H49" s="12">
        <f t="shared" si="1"/>
        <v>1.9480022823858997E-3</v>
      </c>
      <c r="I49" s="12">
        <f t="shared" si="0"/>
        <v>-6.086602E-2</v>
      </c>
    </row>
    <row r="50" spans="8:9" x14ac:dyDescent="0.25">
      <c r="H50" s="12">
        <f t="shared" si="1"/>
        <v>1.9480022823858997E-3</v>
      </c>
      <c r="I50" s="12">
        <f t="shared" si="0"/>
        <v>-6.086602E-2</v>
      </c>
    </row>
    <row r="51" spans="8:9" x14ac:dyDescent="0.25">
      <c r="H51" s="12">
        <f t="shared" si="1"/>
        <v>1.9480022823858997E-3</v>
      </c>
      <c r="I51" s="12">
        <f t="shared" si="0"/>
        <v>-6.086602E-2</v>
      </c>
    </row>
    <row r="52" spans="8:9" x14ac:dyDescent="0.25">
      <c r="H52" s="12">
        <f t="shared" si="1"/>
        <v>1.9480022823858997E-3</v>
      </c>
      <c r="I52" s="12">
        <f t="shared" si="0"/>
        <v>-6.086602E-2</v>
      </c>
    </row>
    <row r="53" spans="8:9" x14ac:dyDescent="0.25">
      <c r="H53" s="12">
        <f t="shared" si="1"/>
        <v>1.9480022823858997E-3</v>
      </c>
      <c r="I53" s="12">
        <f>(-0.06086602+((0.002540363*B52)+(0.002118113*C52)+(0.00003349334*D47)+(0.00008532881*E52)+(0.0002743126*F43)))</f>
        <v>-6.086602E-2</v>
      </c>
    </row>
  </sheetData>
  <sheetProtection sheet="1" objects="1" scenarios="1"/>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activeCell="C9" sqref="C9"/>
    </sheetView>
  </sheetViews>
  <sheetFormatPr defaultRowHeight="15" x14ac:dyDescent="0.25"/>
  <cols>
    <col min="1" max="2" width="9.140625" style="1"/>
    <col min="3" max="3" width="10.42578125" style="1" customWidth="1"/>
    <col min="4" max="4" width="11.42578125" style="1" customWidth="1"/>
    <col min="5" max="5" width="13.140625" style="1" customWidth="1"/>
    <col min="6" max="6" width="2.7109375" style="1" customWidth="1"/>
    <col min="7" max="7" width="14.140625" style="1" customWidth="1"/>
    <col min="8" max="8" width="17.140625" style="1" customWidth="1"/>
    <col min="9" max="16384" width="9.140625" style="1"/>
  </cols>
  <sheetData>
    <row r="1" spans="1:8" ht="30" x14ac:dyDescent="0.25">
      <c r="A1" s="14" t="s">
        <v>9</v>
      </c>
      <c r="B1" s="10" t="s">
        <v>0</v>
      </c>
      <c r="C1" s="5" t="s">
        <v>1</v>
      </c>
      <c r="D1" s="5" t="s">
        <v>8</v>
      </c>
      <c r="E1" s="5" t="s">
        <v>5</v>
      </c>
      <c r="G1" s="5" t="s">
        <v>6</v>
      </c>
      <c r="H1" s="5" t="s">
        <v>7</v>
      </c>
    </row>
    <row r="2" spans="1:8" x14ac:dyDescent="0.25">
      <c r="G2" s="13"/>
      <c r="H2" s="13"/>
    </row>
    <row r="3" spans="1:8" x14ac:dyDescent="0.25">
      <c r="G3" s="13"/>
      <c r="H3" s="13"/>
    </row>
    <row r="4" spans="1:8" x14ac:dyDescent="0.25">
      <c r="G4" s="13"/>
      <c r="H4" s="13"/>
    </row>
    <row r="5" spans="1:8" x14ac:dyDescent="0.25">
      <c r="G5" s="13"/>
      <c r="H5" s="13"/>
    </row>
    <row r="6" spans="1:8" x14ac:dyDescent="0.25">
      <c r="G6" s="13"/>
      <c r="H6" s="13"/>
    </row>
    <row r="7" spans="1:8" x14ac:dyDescent="0.25">
      <c r="G7" s="13"/>
      <c r="H7" s="13"/>
    </row>
    <row r="8" spans="1:8" x14ac:dyDescent="0.25">
      <c r="G8" s="13"/>
      <c r="H8" s="13"/>
    </row>
    <row r="9" spans="1:8" x14ac:dyDescent="0.25">
      <c r="G9" s="13"/>
      <c r="H9" s="13"/>
    </row>
    <row r="10" spans="1:8" x14ac:dyDescent="0.25">
      <c r="G10" s="13"/>
      <c r="H10" s="13"/>
    </row>
    <row r="11" spans="1:8" x14ac:dyDescent="0.25">
      <c r="G11" s="13"/>
      <c r="H11" s="13"/>
    </row>
    <row r="12" spans="1:8" x14ac:dyDescent="0.25">
      <c r="G12" s="13"/>
      <c r="H12" s="13"/>
    </row>
    <row r="13" spans="1:8" x14ac:dyDescent="0.25">
      <c r="G13" s="13"/>
      <c r="H13" s="13"/>
    </row>
    <row r="14" spans="1:8" x14ac:dyDescent="0.25">
      <c r="G14" s="13"/>
      <c r="H14" s="13"/>
    </row>
    <row r="15" spans="1:8" x14ac:dyDescent="0.25">
      <c r="G15" s="13"/>
      <c r="H15" s="13"/>
    </row>
    <row r="16" spans="1:8" x14ac:dyDescent="0.25">
      <c r="G16" s="13"/>
      <c r="H16" s="13"/>
    </row>
    <row r="17" spans="7:8" x14ac:dyDescent="0.25">
      <c r="G17" s="13"/>
      <c r="H17" s="13"/>
    </row>
    <row r="18" spans="7:8" x14ac:dyDescent="0.25">
      <c r="G18" s="13"/>
      <c r="H18" s="13"/>
    </row>
    <row r="19" spans="7:8" x14ac:dyDescent="0.25">
      <c r="G19" s="13"/>
      <c r="H19" s="13"/>
    </row>
    <row r="20" spans="7:8" x14ac:dyDescent="0.25">
      <c r="G20" s="12">
        <f>(EXP(3.481002+((-0.15854589*C2)+(-0.3578247*D2)+(0.009375535*E9))))/(1+(EXP(3.481002+((-0.15854589*C2)+(-0.3578247*D2)+(0.009375535*E9)))))</f>
        <v>0.97014235796869497</v>
      </c>
      <c r="H20" s="12">
        <f>(0.2838537+((-0.005292236*C2)+(-0.01193075*D2)+(0.0004165904*E9)))</f>
        <v>0.28385369999999999</v>
      </c>
    </row>
    <row r="21" spans="7:8" x14ac:dyDescent="0.25">
      <c r="G21" s="12">
        <f t="shared" ref="G21:G54" si="0">(EXP(3.481002+((-0.15854589*C3)+(-0.3578247*D3)+(0.009375535*E10))))/(1+(EXP(3.481002+((-0.15854589*C3)+(-0.3578247*D3)+(0.009375535*E10)))))</f>
        <v>0.97014235796869497</v>
      </c>
      <c r="H21" s="12">
        <f t="shared" ref="H21:H54" si="1">(0.2838537+((-0.005292236*C3)+(-0.01193075*D3)+(0.0004165904*E10)))</f>
        <v>0.28385369999999999</v>
      </c>
    </row>
    <row r="22" spans="7:8" x14ac:dyDescent="0.25">
      <c r="G22" s="12">
        <f t="shared" si="0"/>
        <v>0.97014235796869497</v>
      </c>
      <c r="H22" s="12">
        <f t="shared" si="1"/>
        <v>0.28385369999999999</v>
      </c>
    </row>
    <row r="23" spans="7:8" x14ac:dyDescent="0.25">
      <c r="G23" s="12">
        <f t="shared" si="0"/>
        <v>0.97014235796869497</v>
      </c>
      <c r="H23" s="12">
        <f t="shared" si="1"/>
        <v>0.28385369999999999</v>
      </c>
    </row>
    <row r="24" spans="7:8" x14ac:dyDescent="0.25">
      <c r="G24" s="12">
        <f t="shared" si="0"/>
        <v>0.97014235796869497</v>
      </c>
      <c r="H24" s="12">
        <f t="shared" si="1"/>
        <v>0.28385369999999999</v>
      </c>
    </row>
    <row r="25" spans="7:8" x14ac:dyDescent="0.25">
      <c r="G25" s="12">
        <f t="shared" si="0"/>
        <v>0.97014235796869497</v>
      </c>
      <c r="H25" s="12">
        <f t="shared" si="1"/>
        <v>0.28385369999999999</v>
      </c>
    </row>
    <row r="26" spans="7:8" x14ac:dyDescent="0.25">
      <c r="G26" s="12">
        <f t="shared" si="0"/>
        <v>0.97014235796869497</v>
      </c>
      <c r="H26" s="12">
        <f t="shared" si="1"/>
        <v>0.28385369999999999</v>
      </c>
    </row>
    <row r="27" spans="7:8" x14ac:dyDescent="0.25">
      <c r="G27" s="12">
        <f t="shared" si="0"/>
        <v>0.97014235796869497</v>
      </c>
      <c r="H27" s="12">
        <f t="shared" si="1"/>
        <v>0.28385369999999999</v>
      </c>
    </row>
    <row r="28" spans="7:8" x14ac:dyDescent="0.25">
      <c r="G28" s="12">
        <f t="shared" si="0"/>
        <v>0.97014235796869497</v>
      </c>
      <c r="H28" s="12">
        <f t="shared" si="1"/>
        <v>0.28385369999999999</v>
      </c>
    </row>
    <row r="29" spans="7:8" x14ac:dyDescent="0.25">
      <c r="G29" s="12">
        <f t="shared" si="0"/>
        <v>0.97014235796869497</v>
      </c>
      <c r="H29" s="12">
        <f t="shared" si="1"/>
        <v>0.28385369999999999</v>
      </c>
    </row>
    <row r="30" spans="7:8" x14ac:dyDescent="0.25">
      <c r="G30" s="12">
        <f t="shared" si="0"/>
        <v>0.97014235796869497</v>
      </c>
      <c r="H30" s="12">
        <f t="shared" si="1"/>
        <v>0.28385369999999999</v>
      </c>
    </row>
    <row r="31" spans="7:8" x14ac:dyDescent="0.25">
      <c r="G31" s="12">
        <f t="shared" si="0"/>
        <v>0.97014235796869497</v>
      </c>
      <c r="H31" s="12">
        <f t="shared" si="1"/>
        <v>0.28385369999999999</v>
      </c>
    </row>
    <row r="32" spans="7:8" x14ac:dyDescent="0.25">
      <c r="G32" s="12">
        <f t="shared" si="0"/>
        <v>0.97014235796869497</v>
      </c>
      <c r="H32" s="12">
        <f t="shared" si="1"/>
        <v>0.28385369999999999</v>
      </c>
    </row>
    <row r="33" spans="7:8" x14ac:dyDescent="0.25">
      <c r="G33" s="12">
        <f t="shared" si="0"/>
        <v>0.97014235796869497</v>
      </c>
      <c r="H33" s="12">
        <f t="shared" si="1"/>
        <v>0.28385369999999999</v>
      </c>
    </row>
    <row r="34" spans="7:8" x14ac:dyDescent="0.25">
      <c r="G34" s="12">
        <f t="shared" si="0"/>
        <v>0.97014235796869497</v>
      </c>
      <c r="H34" s="12">
        <f t="shared" si="1"/>
        <v>0.28385369999999999</v>
      </c>
    </row>
    <row r="35" spans="7:8" x14ac:dyDescent="0.25">
      <c r="G35" s="12">
        <f t="shared" si="0"/>
        <v>0.97014235796869497</v>
      </c>
      <c r="H35" s="12">
        <f t="shared" si="1"/>
        <v>0.28385369999999999</v>
      </c>
    </row>
    <row r="36" spans="7:8" x14ac:dyDescent="0.25">
      <c r="G36" s="12">
        <f t="shared" si="0"/>
        <v>0.97014235796869497</v>
      </c>
      <c r="H36" s="12">
        <f t="shared" si="1"/>
        <v>0.28385369999999999</v>
      </c>
    </row>
    <row r="37" spans="7:8" x14ac:dyDescent="0.25">
      <c r="G37" s="12">
        <f t="shared" si="0"/>
        <v>0.97014235796869497</v>
      </c>
      <c r="H37" s="12">
        <f t="shared" si="1"/>
        <v>0.28385369999999999</v>
      </c>
    </row>
    <row r="38" spans="7:8" x14ac:dyDescent="0.25">
      <c r="G38" s="12">
        <f t="shared" si="0"/>
        <v>0.97014235796869497</v>
      </c>
      <c r="H38" s="12">
        <f t="shared" si="1"/>
        <v>0.28385369999999999</v>
      </c>
    </row>
    <row r="39" spans="7:8" x14ac:dyDescent="0.25">
      <c r="G39" s="12">
        <f t="shared" si="0"/>
        <v>0.97014235796869497</v>
      </c>
      <c r="H39" s="12">
        <f t="shared" si="1"/>
        <v>0.28385369999999999</v>
      </c>
    </row>
    <row r="40" spans="7:8" x14ac:dyDescent="0.25">
      <c r="G40" s="12">
        <f t="shared" si="0"/>
        <v>0.97014235796869497</v>
      </c>
      <c r="H40" s="12">
        <f t="shared" si="1"/>
        <v>0.28385369999999999</v>
      </c>
    </row>
    <row r="41" spans="7:8" x14ac:dyDescent="0.25">
      <c r="G41" s="12">
        <f t="shared" si="0"/>
        <v>0.97014235796869497</v>
      </c>
      <c r="H41" s="12">
        <f t="shared" si="1"/>
        <v>0.28385369999999999</v>
      </c>
    </row>
    <row r="42" spans="7:8" x14ac:dyDescent="0.25">
      <c r="G42" s="12">
        <f t="shared" si="0"/>
        <v>0.97014235796869497</v>
      </c>
      <c r="H42" s="12">
        <f t="shared" si="1"/>
        <v>0.28385369999999999</v>
      </c>
    </row>
    <row r="43" spans="7:8" x14ac:dyDescent="0.25">
      <c r="G43" s="12">
        <f t="shared" si="0"/>
        <v>0.97014235796869497</v>
      </c>
      <c r="H43" s="12">
        <f t="shared" si="1"/>
        <v>0.28385369999999999</v>
      </c>
    </row>
    <row r="44" spans="7:8" x14ac:dyDescent="0.25">
      <c r="G44" s="12">
        <f t="shared" si="0"/>
        <v>0.97014235796869497</v>
      </c>
      <c r="H44" s="12">
        <f t="shared" si="1"/>
        <v>0.28385369999999999</v>
      </c>
    </row>
    <row r="45" spans="7:8" x14ac:dyDescent="0.25">
      <c r="G45" s="12">
        <f t="shared" si="0"/>
        <v>0.97014235796869497</v>
      </c>
      <c r="H45" s="12">
        <f t="shared" si="1"/>
        <v>0.28385369999999999</v>
      </c>
    </row>
    <row r="46" spans="7:8" x14ac:dyDescent="0.25">
      <c r="G46" s="12">
        <f t="shared" si="0"/>
        <v>0.97014235796869497</v>
      </c>
      <c r="H46" s="12">
        <f t="shared" si="1"/>
        <v>0.28385369999999999</v>
      </c>
    </row>
    <row r="47" spans="7:8" x14ac:dyDescent="0.25">
      <c r="G47" s="12">
        <f t="shared" si="0"/>
        <v>0.97014235796869497</v>
      </c>
      <c r="H47" s="12">
        <f t="shared" si="1"/>
        <v>0.28385369999999999</v>
      </c>
    </row>
    <row r="48" spans="7:8" x14ac:dyDescent="0.25">
      <c r="G48" s="12">
        <f t="shared" si="0"/>
        <v>0.97014235796869497</v>
      </c>
      <c r="H48" s="12">
        <f t="shared" si="1"/>
        <v>0.28385369999999999</v>
      </c>
    </row>
    <row r="49" spans="7:8" x14ac:dyDescent="0.25">
      <c r="G49" s="12">
        <f t="shared" si="0"/>
        <v>0.97014235796869497</v>
      </c>
      <c r="H49" s="12">
        <f t="shared" si="1"/>
        <v>0.28385369999999999</v>
      </c>
    </row>
    <row r="50" spans="7:8" x14ac:dyDescent="0.25">
      <c r="G50" s="12">
        <f t="shared" si="0"/>
        <v>0.97014235796869497</v>
      </c>
      <c r="H50" s="12">
        <f t="shared" si="1"/>
        <v>0.28385369999999999</v>
      </c>
    </row>
    <row r="51" spans="7:8" x14ac:dyDescent="0.25">
      <c r="G51" s="12">
        <f t="shared" si="0"/>
        <v>0.97014235796869497</v>
      </c>
      <c r="H51" s="12">
        <f t="shared" si="1"/>
        <v>0.28385369999999999</v>
      </c>
    </row>
    <row r="52" spans="7:8" x14ac:dyDescent="0.25">
      <c r="G52" s="12">
        <f t="shared" si="0"/>
        <v>0.97014235796869497</v>
      </c>
      <c r="H52" s="12">
        <f t="shared" si="1"/>
        <v>0.28385369999999999</v>
      </c>
    </row>
    <row r="53" spans="7:8" x14ac:dyDescent="0.25">
      <c r="G53" s="12">
        <f t="shared" si="0"/>
        <v>0.97014235796869497</v>
      </c>
      <c r="H53" s="12">
        <f t="shared" si="1"/>
        <v>0.28385369999999999</v>
      </c>
    </row>
    <row r="54" spans="7:8" x14ac:dyDescent="0.25">
      <c r="G54" s="12">
        <f t="shared" si="0"/>
        <v>0.97014235796869497</v>
      </c>
      <c r="H54" s="12">
        <f t="shared" si="1"/>
        <v>0.28385369999999999</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14" sqref="C14"/>
    </sheetView>
  </sheetViews>
  <sheetFormatPr defaultRowHeight="15" x14ac:dyDescent="0.25"/>
  <cols>
    <col min="1" max="1" width="13.5703125" customWidth="1"/>
    <col min="2" max="2" width="10.85546875" customWidth="1"/>
    <col min="6" max="6" width="12.5703125" customWidth="1"/>
  </cols>
  <sheetData>
    <row r="1" spans="1:6" x14ac:dyDescent="0.25">
      <c r="A1" s="1" t="s">
        <v>10</v>
      </c>
      <c r="B1" s="1"/>
      <c r="C1" s="1"/>
      <c r="D1" s="1"/>
      <c r="E1" s="1"/>
      <c r="F1" s="1"/>
    </row>
    <row r="2" spans="1:6" x14ac:dyDescent="0.25">
      <c r="A2" s="2" t="s">
        <v>11</v>
      </c>
      <c r="B2" s="1"/>
      <c r="C2" s="1"/>
      <c r="D2" s="1"/>
      <c r="E2" s="1"/>
      <c r="F2" s="1"/>
    </row>
    <row r="3" spans="1:6" x14ac:dyDescent="0.25">
      <c r="A3" s="1"/>
      <c r="B3" s="1"/>
      <c r="C3" s="1"/>
      <c r="D3" s="1"/>
      <c r="E3" s="1"/>
      <c r="F3" s="1"/>
    </row>
    <row r="4" spans="1:6" ht="45" x14ac:dyDescent="0.25">
      <c r="A4" s="4" t="s">
        <v>12</v>
      </c>
      <c r="B4" s="5" t="s">
        <v>1</v>
      </c>
      <c r="C4" s="5" t="s">
        <v>2</v>
      </c>
      <c r="D4" s="5" t="s">
        <v>3</v>
      </c>
      <c r="E4" s="5" t="s">
        <v>4</v>
      </c>
      <c r="F4" s="5" t="s">
        <v>5</v>
      </c>
    </row>
    <row r="5" spans="1:6" x14ac:dyDescent="0.25">
      <c r="A5" s="3" t="s">
        <v>13</v>
      </c>
      <c r="B5" s="1"/>
      <c r="C5" s="1"/>
      <c r="D5" s="1"/>
      <c r="E5" s="1"/>
      <c r="F5" s="1"/>
    </row>
    <row r="6" spans="1:6" x14ac:dyDescent="0.25">
      <c r="A6" s="3" t="s">
        <v>14</v>
      </c>
      <c r="B6" s="1"/>
      <c r="C6" s="1"/>
      <c r="D6" s="1"/>
      <c r="E6" s="1"/>
      <c r="F6" s="1"/>
    </row>
    <row r="7" spans="1:6" x14ac:dyDescent="0.25">
      <c r="A7" s="3" t="s">
        <v>15</v>
      </c>
      <c r="B7" s="1"/>
      <c r="C7" s="1"/>
      <c r="D7" s="1"/>
      <c r="E7" s="1"/>
      <c r="F7" s="1"/>
    </row>
    <row r="8" spans="1:6" x14ac:dyDescent="0.25">
      <c r="A8" s="3" t="s">
        <v>16</v>
      </c>
      <c r="B8" s="1"/>
      <c r="C8" s="1"/>
      <c r="D8" s="1"/>
      <c r="E8" s="1"/>
      <c r="F8" s="1"/>
    </row>
    <row r="9" spans="1:6" x14ac:dyDescent="0.25">
      <c r="A9" s="3" t="s">
        <v>17</v>
      </c>
      <c r="B9" s="1"/>
      <c r="C9" s="1"/>
      <c r="D9" s="1"/>
      <c r="E9" s="1"/>
      <c r="F9" s="1"/>
    </row>
    <row r="10" spans="1:6" x14ac:dyDescent="0.25">
      <c r="A10" s="3" t="s">
        <v>18</v>
      </c>
      <c r="B10" s="1"/>
      <c r="C10" s="1"/>
      <c r="D10" s="1"/>
      <c r="E10" s="1"/>
      <c r="F10" s="1"/>
    </row>
    <row r="11" spans="1:6" x14ac:dyDescent="0.25">
      <c r="A11" s="3" t="s">
        <v>19</v>
      </c>
      <c r="B11" s="1"/>
      <c r="C11" s="1"/>
      <c r="D11" s="1"/>
      <c r="E11" s="1"/>
      <c r="F11" s="1"/>
    </row>
    <row r="12" spans="1:6" x14ac:dyDescent="0.25">
      <c r="A12" s="6"/>
      <c r="B12" s="7"/>
      <c r="C12" s="7"/>
      <c r="D12" s="7"/>
      <c r="E12" s="7"/>
      <c r="F12" s="7"/>
    </row>
    <row r="13" spans="1:6" x14ac:dyDescent="0.25">
      <c r="A13" s="8" t="s">
        <v>20</v>
      </c>
      <c r="B13" s="9" t="e">
        <f>B5:B11/7</f>
        <v>#VALUE!</v>
      </c>
      <c r="C13" s="9" t="e">
        <f>C5:C11/7</f>
        <v>#VALUE!</v>
      </c>
      <c r="D13" s="9">
        <f>MIN(D5:D11)</f>
        <v>0</v>
      </c>
      <c r="E13" s="9">
        <f>MAX(E5:E11)</f>
        <v>0</v>
      </c>
      <c r="F13" s="9">
        <f>SUM(F5:F11)</f>
        <v>0</v>
      </c>
    </row>
  </sheetData>
  <hyperlinks>
    <hyperlink ref="A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Derby</vt:lpstr>
      <vt:lpstr>Broome</vt:lpstr>
      <vt:lpstr>Port Hedland</vt:lpstr>
      <vt:lpstr>Mandurah</vt:lpstr>
      <vt:lpstr>Capel</vt:lpstr>
      <vt:lpstr>Weekly Calculator</vt:lpstr>
    </vt:vector>
  </TitlesOfParts>
  <Company>IT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 Koolhof</dc:creator>
  <cp:lastModifiedBy>Iain Koolhof</cp:lastModifiedBy>
  <dcterms:created xsi:type="dcterms:W3CDTF">2016-10-25T06:28:10Z</dcterms:created>
  <dcterms:modified xsi:type="dcterms:W3CDTF">2016-10-26T03:59:57Z</dcterms:modified>
</cp:coreProperties>
</file>