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/Dropbox/Publications/Food_Rents/"/>
    </mc:Choice>
  </mc:AlternateContent>
  <xr:revisionPtr revIDLastSave="0" documentId="13_ncr:1_{346C3E1D-86BA-D548-8851-22F0AF703807}" xr6:coauthVersionLast="47" xr6:coauthVersionMax="47" xr10:uidLastSave="{00000000-0000-0000-0000-000000000000}"/>
  <bookViews>
    <workbookView xWindow="100" yWindow="460" windowWidth="39740" windowHeight="25140" xr2:uid="{00000000-000D-0000-FFFF-FFFF00000000}"/>
  </bookViews>
  <sheets>
    <sheet name="Cattle" sheetId="1" r:id="rId1"/>
    <sheet name="Cattle_Linear_Regression" sheetId="5" r:id="rId2"/>
    <sheet name="Sheep (wethers)" sheetId="2" r:id="rId3"/>
    <sheet name="Sheep_linear_regression" sheetId="6" r:id="rId4"/>
    <sheet name="Pig" sheetId="3" r:id="rId5"/>
    <sheet name="Pig_linear_regression" sheetId="8" r:id="rId6"/>
    <sheet name="Pig_exponential_regression" sheetId="9" r:id="rId7"/>
    <sheet name="Pig_polynomial_regression" sheetId="10" r:id="rId8"/>
    <sheet name="Pig_log_regression" sheetId="11" r:id="rId9"/>
  </sheets>
  <externalReferences>
    <externalReference r:id="rId10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2" l="1"/>
  <c r="K6" i="2"/>
  <c r="K5" i="2"/>
  <c r="K4" i="2"/>
  <c r="K3" i="2"/>
  <c r="J4" i="2"/>
  <c r="J5" i="2"/>
  <c r="J6" i="2"/>
  <c r="J7" i="2"/>
  <c r="J3" i="2"/>
  <c r="I4" i="2"/>
  <c r="I5" i="2"/>
  <c r="I6" i="2"/>
  <c r="I7" i="2"/>
  <c r="I3" i="2"/>
  <c r="H4" i="2"/>
  <c r="H5" i="2"/>
  <c r="H6" i="2"/>
  <c r="H7" i="2"/>
  <c r="H3" i="2"/>
  <c r="G4" i="2"/>
  <c r="G5" i="2"/>
  <c r="G6" i="2"/>
  <c r="G7" i="2"/>
  <c r="G3" i="2"/>
  <c r="I4" i="1" l="1"/>
  <c r="I5" i="1"/>
  <c r="I6" i="1"/>
  <c r="I7" i="1"/>
  <c r="I3" i="1"/>
  <c r="H4" i="1"/>
  <c r="H5" i="1"/>
  <c r="H6" i="1"/>
  <c r="H7" i="1"/>
  <c r="H3" i="1"/>
  <c r="G4" i="1"/>
  <c r="G5" i="1"/>
  <c r="G6" i="1"/>
  <c r="G7" i="1"/>
  <c r="G3" i="1"/>
</calcChain>
</file>

<file path=xl/sharedStrings.xml><?xml version="1.0" encoding="utf-8"?>
<sst xmlns="http://schemas.openxmlformats.org/spreadsheetml/2006/main" count="140" uniqueCount="75">
  <si>
    <t>Site</t>
  </si>
  <si>
    <t>Mean</t>
  </si>
  <si>
    <t>Min</t>
  </si>
  <si>
    <t>Max</t>
  </si>
  <si>
    <t>n</t>
  </si>
  <si>
    <t>Brandon</t>
  </si>
  <si>
    <t>Ipswich</t>
  </si>
  <si>
    <t>Wicken Bonhunt</t>
  </si>
  <si>
    <t>West Stow 5th Century</t>
  </si>
  <si>
    <t>West Stow 6th Century</t>
  </si>
  <si>
    <t>Live Weight Modern (kg)</t>
  </si>
  <si>
    <t>Röhrer weight index = live weight/heigh at withers x100</t>
  </si>
  <si>
    <t>Breed</t>
  </si>
  <si>
    <t>Hunagrian Simmental</t>
  </si>
  <si>
    <t>Hereford</t>
  </si>
  <si>
    <t>Aberdeen Angus</t>
  </si>
  <si>
    <t>Red Angus</t>
  </si>
  <si>
    <t>Lincoln Red</t>
  </si>
  <si>
    <t>Limousin</t>
  </si>
  <si>
    <t>Charolais</t>
  </si>
  <si>
    <t>Blonde d'Aquitaine</t>
  </si>
  <si>
    <t>Shaver</t>
  </si>
  <si>
    <t>Correlation between live weight and height and wither 0.84 from 1960s study</t>
  </si>
  <si>
    <t>Linear regression line from that data is y=9.6627x-737.59</t>
  </si>
  <si>
    <t>R-squared is 0.6578 so it's a moderate to strong relationship</t>
  </si>
  <si>
    <t>Sudan Nilotic (males 6 months) dura group</t>
  </si>
  <si>
    <t>Sudan Nilotic (males 6 months) molasses group</t>
  </si>
  <si>
    <t>Iranian Mehrabani</t>
  </si>
  <si>
    <t>Iranian Shaal</t>
  </si>
  <si>
    <t>Iranian Macoei</t>
  </si>
  <si>
    <t>Iranian Zandi</t>
  </si>
  <si>
    <t>Karayaka Sheep Males</t>
  </si>
  <si>
    <t>Morkaraman Sheep</t>
  </si>
  <si>
    <t>y=1.1441x-37.163</t>
  </si>
  <si>
    <t>R-sqaured = 0.7254</t>
  </si>
  <si>
    <t>Lithuanian indigenous pig</t>
  </si>
  <si>
    <t>Dubious estimate of weight of A-S flitch</t>
  </si>
  <si>
    <t>Dubious estimate of kcal per A-S flitch</t>
  </si>
  <si>
    <t>Oklahoma DA says 250lb hog on the hoof produces 144lb freezer cuts, so a flitch is 72lb if a full side. That is 30% of carcass weight.</t>
  </si>
  <si>
    <t>Good strength of relationship</t>
  </si>
  <si>
    <t>Marchev et al. 2018 East Balkan swine, live weight 100kg, carcass 56.7kg (removal of skin, head, lefs to the hock and elbow and all viscera), total meat with bones = 41.8kg (73.4% of carcass), fat = 15.08 kg (26.6% carcass); overall dressing % with meat and fat = 56.7%</t>
  </si>
  <si>
    <t>Kogelman et al. 2013 carcass weight (kg): n=358, mean 56.33, min 30.00, max 117.00; meat (mm) n=330, mean 52.15, min 24.00, max 85.00; dressing % based on their average live weight = 59.64%</t>
  </si>
  <si>
    <t>Landrace Study I (Zaragoza 2009)</t>
  </si>
  <si>
    <t>Landrace &amp; Duroc-based lines Study II (Zaragoza 2009)</t>
  </si>
  <si>
    <t>F2 Minipig × Yorkshire or Minipig × Duroc 7 months (Kogelman et al. 2013)</t>
  </si>
  <si>
    <t>East Balkan swine (Marchev et al. 2018) sows</t>
  </si>
  <si>
    <t>East Balkan swine (Marchev et al. 2018) boars</t>
  </si>
  <si>
    <t>East Balkan swine (Marchev et al. 2018) young boars</t>
  </si>
  <si>
    <t>East Balkan swine (Marchev et al. 2018) gilts</t>
  </si>
  <si>
    <t>Regression Type</t>
  </si>
  <si>
    <t>Equation</t>
  </si>
  <si>
    <t>R-sqaured value</t>
  </si>
  <si>
    <t>Simple linear regression</t>
  </si>
  <si>
    <t>Exponential regress</t>
  </si>
  <si>
    <t>Polynomial (2 orders)</t>
  </si>
  <si>
    <t>y=1.675x - 4.5955</t>
  </si>
  <si>
    <t>y=39.848e^0.0145x</t>
  </si>
  <si>
    <t>y=0.3259x^2 - 39.383x + 1268.7</t>
  </si>
  <si>
    <t>Logarithmic</t>
  </si>
  <si>
    <t>y = 100.84ln(x) - 315.98_x000B_</t>
  </si>
  <si>
    <t>Wither heights archaeological (cm)</t>
  </si>
  <si>
    <t>Wither heights modern (cm)</t>
  </si>
  <si>
    <t>Live weight archaeological based on modern linear regression (kg)</t>
  </si>
  <si>
    <t>Hot Carcass Weight using a 58.17% dressing percentage averaged from Kogelman and Marchev (kg)</t>
  </si>
  <si>
    <t>Live weight archaeological based on modern exponential regression (kg)</t>
  </si>
  <si>
    <t>Hot Carcass Weight using a 58.17% dressing percentage averaged from Kogelman and Marchev from exponential regression (kg)</t>
  </si>
  <si>
    <t>Live weight archaeological based on modern polynomial regression (2 orders) (kg)</t>
  </si>
  <si>
    <t>Hot Carcass Weight using a 58.17% dressing percentage averaged from Kogelman and Marchev from polynomial regression (2 orders) (kg)</t>
  </si>
  <si>
    <t>Hot Carcass Weight using a 53.5 dressing percentage (Kawas et al. 2007) (kg)</t>
  </si>
  <si>
    <t>Hot Carcass Weight using a 47 dressing percentage (Ontario Agriculture) (kg)</t>
  </si>
  <si>
    <t>Approx "Freezer" Meat Weight Given Bone-in cuts = 75% of carcass - Kawas (kg)</t>
  </si>
  <si>
    <t>Approx "Freezer" Meat Weight Given Bone-in cuts = 75% of carcass - Ontario (kg)</t>
  </si>
  <si>
    <t>Wither heights archaeological (kg)</t>
  </si>
  <si>
    <t>Hot Carcass Weight using a 62.5 dressing percentage (kg)</t>
  </si>
  <si>
    <t>Approx "Freezer" Meat Weight Given Bone-in cuts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</si>
</sst>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0" borderId="0" xfId="0" applyFont="1" applyFill="1"/>
    <xf numFmtId="0" fontId="1" fillId="3" borderId="0" xfId="0" applyFont="1" applyFill="1"/>
    <xf numFmtId="0" fontId="2" fillId="0" borderId="0" xfId="0" applyFont="1"/>
    <xf numFmtId="0" fontId="3" fillId="3" borderId="0" xfId="0" applyFont="1" applyFill="1"/>
    <xf numFmtId="0" fontId="3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theme" Target="theme/theme1.xml"/><Relationship Id="rId5" Type="http://schemas.openxmlformats.org/officeDocument/2006/relationships/worksheet" Target="worksheets/sheet3.xml"/><Relationship Id="rId10" Type="http://schemas.openxmlformats.org/officeDocument/2006/relationships/externalLink" Target="externalLinks/externalLink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Linear regression for modern cows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1885629892511044E-2"/>
                  <c:y val="0.107283920898775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Cattle!$B$11:$B$19</c:f>
              <c:numCache>
                <c:formatCode>General</c:formatCode>
                <c:ptCount val="9"/>
                <c:pt idx="0">
                  <c:v>134.30000000000001</c:v>
                </c:pt>
                <c:pt idx="1">
                  <c:v>130.30000000000001</c:v>
                </c:pt>
                <c:pt idx="2">
                  <c:v>131.6</c:v>
                </c:pt>
                <c:pt idx="3">
                  <c:v>132</c:v>
                </c:pt>
                <c:pt idx="4">
                  <c:v>134.80000000000001</c:v>
                </c:pt>
                <c:pt idx="5">
                  <c:v>138</c:v>
                </c:pt>
                <c:pt idx="6">
                  <c:v>137.4</c:v>
                </c:pt>
                <c:pt idx="7">
                  <c:v>142.5</c:v>
                </c:pt>
                <c:pt idx="8">
                  <c:v>136.6</c:v>
                </c:pt>
              </c:numCache>
            </c:numRef>
          </c:xVal>
          <c:yVal>
            <c:numRef>
              <c:f>Cattle!$G$11:$G$19</c:f>
              <c:numCache>
                <c:formatCode>General</c:formatCode>
                <c:ptCount val="9"/>
                <c:pt idx="0">
                  <c:v>500</c:v>
                </c:pt>
                <c:pt idx="1">
                  <c:v>517</c:v>
                </c:pt>
                <c:pt idx="2">
                  <c:v>545</c:v>
                </c:pt>
                <c:pt idx="3">
                  <c:v>551</c:v>
                </c:pt>
                <c:pt idx="4">
                  <c:v>582</c:v>
                </c:pt>
                <c:pt idx="5">
                  <c:v>591</c:v>
                </c:pt>
                <c:pt idx="6">
                  <c:v>583</c:v>
                </c:pt>
                <c:pt idx="7">
                  <c:v>638</c:v>
                </c:pt>
                <c:pt idx="8">
                  <c:v>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55-D547-AF3A-91CC98FC4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614367"/>
        <c:axId val="1435623983"/>
      </c:scatterChart>
      <c:valAx>
        <c:axId val="1435614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Height at withers</a:t>
                </a:r>
                <a:r>
                  <a:rPr lang="en-GB" baseline="0"/>
                  <a:t> (cm)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623983"/>
        <c:crosses val="autoZero"/>
        <c:crossBetween val="midCat"/>
      </c:valAx>
      <c:valAx>
        <c:axId val="1435623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Live weight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614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Linear regression</a:t>
            </a:r>
            <a:r>
              <a:rPr lang="en-GB" baseline="0"/>
              <a:t> - modern sheep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273680251681959"/>
                  <c:y val="-3.16985376827896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'Sheep (wethers)'!$B$12:$B$19</c:f>
              <c:numCache>
                <c:formatCode>General</c:formatCode>
                <c:ptCount val="8"/>
                <c:pt idx="0">
                  <c:v>59.2</c:v>
                </c:pt>
                <c:pt idx="1">
                  <c:v>58.8</c:v>
                </c:pt>
                <c:pt idx="2">
                  <c:v>67.58</c:v>
                </c:pt>
                <c:pt idx="3">
                  <c:v>69.25</c:v>
                </c:pt>
                <c:pt idx="4">
                  <c:v>74.23</c:v>
                </c:pt>
                <c:pt idx="5">
                  <c:v>76.540000000000006</c:v>
                </c:pt>
                <c:pt idx="6">
                  <c:v>53.5</c:v>
                </c:pt>
                <c:pt idx="7">
                  <c:v>71.614000000000004</c:v>
                </c:pt>
              </c:numCache>
            </c:numRef>
          </c:xVal>
          <c:yVal>
            <c:numRef>
              <c:f>'Sheep (wethers)'!$G$12:$G$19</c:f>
              <c:numCache>
                <c:formatCode>General</c:formatCode>
                <c:ptCount val="8"/>
                <c:pt idx="0">
                  <c:v>27.4</c:v>
                </c:pt>
                <c:pt idx="1">
                  <c:v>22.4</c:v>
                </c:pt>
                <c:pt idx="2">
                  <c:v>49.25</c:v>
                </c:pt>
                <c:pt idx="3">
                  <c:v>47.71</c:v>
                </c:pt>
                <c:pt idx="4">
                  <c:v>41.78</c:v>
                </c:pt>
                <c:pt idx="5">
                  <c:v>48.4</c:v>
                </c:pt>
                <c:pt idx="6">
                  <c:v>27.5</c:v>
                </c:pt>
                <c:pt idx="7">
                  <c:v>45.447000000000003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31-364C-81A4-7809BF65A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449456"/>
        <c:axId val="564669520"/>
      </c:scatterChart>
      <c:valAx>
        <c:axId val="567449456"/>
        <c:scaling>
          <c:orientation val="minMax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Wither Height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669520"/>
        <c:crosses val="autoZero"/>
        <c:crossBetween val="midCat"/>
      </c:valAx>
      <c:valAx>
        <c:axId val="56466952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Live Weight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449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Linear</a:t>
            </a:r>
            <a:r>
              <a:rPr lang="en-GB" baseline="0"/>
              <a:t> Regression - modern pigs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Pig!$B$10:$B$17</c:f>
              <c:numCache>
                <c:formatCode>General</c:formatCode>
                <c:ptCount val="8"/>
                <c:pt idx="0">
                  <c:v>58.1</c:v>
                </c:pt>
                <c:pt idx="1">
                  <c:v>54.4</c:v>
                </c:pt>
                <c:pt idx="2">
                  <c:v>52.6</c:v>
                </c:pt>
                <c:pt idx="3">
                  <c:v>65.34</c:v>
                </c:pt>
                <c:pt idx="4">
                  <c:v>71.2</c:v>
                </c:pt>
                <c:pt idx="5">
                  <c:v>74.2</c:v>
                </c:pt>
                <c:pt idx="6">
                  <c:v>70.2</c:v>
                </c:pt>
                <c:pt idx="7">
                  <c:v>69</c:v>
                </c:pt>
              </c:numCache>
            </c:numRef>
          </c:xVal>
          <c:yVal>
            <c:numRef>
              <c:f>Pig!$G$10:$G$17</c:f>
              <c:numCache>
                <c:formatCode>General</c:formatCode>
                <c:ptCount val="8"/>
                <c:pt idx="0">
                  <c:v>89.5</c:v>
                </c:pt>
                <c:pt idx="1">
                  <c:v>94.8</c:v>
                </c:pt>
                <c:pt idx="2">
                  <c:v>90.1</c:v>
                </c:pt>
                <c:pt idx="3">
                  <c:v>94.45</c:v>
                </c:pt>
                <c:pt idx="4">
                  <c:v>129.80000000000001</c:v>
                </c:pt>
                <c:pt idx="5">
                  <c:v>148.19999999999999</c:v>
                </c:pt>
                <c:pt idx="6">
                  <c:v>91.4</c:v>
                </c:pt>
                <c:pt idx="7">
                  <c:v>87.7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AD-5B44-AB11-12E76B425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697423"/>
        <c:axId val="473486655"/>
      </c:scatterChart>
      <c:valAx>
        <c:axId val="504697423"/>
        <c:scaling>
          <c:orientation val="minMax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Shoulder/withers</a:t>
                </a:r>
                <a:r>
                  <a:rPr lang="en-GB" baseline="0"/>
                  <a:t> height (cm)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86655"/>
        <c:crosses val="autoZero"/>
        <c:crossBetween val="midCat"/>
      </c:valAx>
      <c:valAx>
        <c:axId val="473486655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Live</a:t>
                </a:r>
                <a:r>
                  <a:rPr lang="en-GB" baseline="0"/>
                  <a:t> weight (kg)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6974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Exponential</a:t>
            </a:r>
            <a:r>
              <a:rPr lang="en-GB" baseline="0"/>
              <a:t> regression - modern pigs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Pig!$B$10:$B$17</c:f>
              <c:numCache>
                <c:formatCode>General</c:formatCode>
                <c:ptCount val="8"/>
                <c:pt idx="0">
                  <c:v>58.1</c:v>
                </c:pt>
                <c:pt idx="1">
                  <c:v>54.4</c:v>
                </c:pt>
                <c:pt idx="2">
                  <c:v>52.6</c:v>
                </c:pt>
                <c:pt idx="3">
                  <c:v>65.34</c:v>
                </c:pt>
                <c:pt idx="4">
                  <c:v>71.2</c:v>
                </c:pt>
                <c:pt idx="5">
                  <c:v>74.2</c:v>
                </c:pt>
                <c:pt idx="6">
                  <c:v>70.2</c:v>
                </c:pt>
                <c:pt idx="7">
                  <c:v>69</c:v>
                </c:pt>
              </c:numCache>
            </c:numRef>
          </c:xVal>
          <c:yVal>
            <c:numRef>
              <c:f>Pig!$G$10:$G$17</c:f>
              <c:numCache>
                <c:formatCode>General</c:formatCode>
                <c:ptCount val="8"/>
                <c:pt idx="0">
                  <c:v>89.5</c:v>
                </c:pt>
                <c:pt idx="1">
                  <c:v>94.8</c:v>
                </c:pt>
                <c:pt idx="2">
                  <c:v>90.1</c:v>
                </c:pt>
                <c:pt idx="3">
                  <c:v>94.45</c:v>
                </c:pt>
                <c:pt idx="4">
                  <c:v>129.80000000000001</c:v>
                </c:pt>
                <c:pt idx="5">
                  <c:v>148.19999999999999</c:v>
                </c:pt>
                <c:pt idx="6">
                  <c:v>91.4</c:v>
                </c:pt>
                <c:pt idx="7">
                  <c:v>87.7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41-9B48-BFDD-DCF6C00FD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219471"/>
        <c:axId val="505222431"/>
      </c:scatterChart>
      <c:valAx>
        <c:axId val="505219471"/>
        <c:scaling>
          <c:orientation val="minMax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Shoulder/withers</a:t>
                </a:r>
                <a:r>
                  <a:rPr lang="en-GB" baseline="0"/>
                  <a:t> height (cm)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222431"/>
        <c:crosses val="autoZero"/>
        <c:crossBetween val="midCat"/>
      </c:valAx>
      <c:valAx>
        <c:axId val="505222431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LIve weight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2194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Polynomial</a:t>
            </a:r>
            <a:r>
              <a:rPr lang="en-GB" baseline="0"/>
              <a:t> (2 order) regression - modern pigs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Pig!$B$10:$B$17</c:f>
              <c:numCache>
                <c:formatCode>General</c:formatCode>
                <c:ptCount val="8"/>
                <c:pt idx="0">
                  <c:v>58.1</c:v>
                </c:pt>
                <c:pt idx="1">
                  <c:v>54.4</c:v>
                </c:pt>
                <c:pt idx="2">
                  <c:v>52.6</c:v>
                </c:pt>
                <c:pt idx="3">
                  <c:v>65.34</c:v>
                </c:pt>
                <c:pt idx="4">
                  <c:v>71.2</c:v>
                </c:pt>
                <c:pt idx="5">
                  <c:v>74.2</c:v>
                </c:pt>
                <c:pt idx="6">
                  <c:v>70.2</c:v>
                </c:pt>
                <c:pt idx="7">
                  <c:v>69</c:v>
                </c:pt>
              </c:numCache>
            </c:numRef>
          </c:xVal>
          <c:yVal>
            <c:numRef>
              <c:f>Pig!$G$10:$G$17</c:f>
              <c:numCache>
                <c:formatCode>General</c:formatCode>
                <c:ptCount val="8"/>
                <c:pt idx="0">
                  <c:v>89.5</c:v>
                </c:pt>
                <c:pt idx="1">
                  <c:v>94.8</c:v>
                </c:pt>
                <c:pt idx="2">
                  <c:v>90.1</c:v>
                </c:pt>
                <c:pt idx="3">
                  <c:v>94.45</c:v>
                </c:pt>
                <c:pt idx="4">
                  <c:v>129.80000000000001</c:v>
                </c:pt>
                <c:pt idx="5">
                  <c:v>148.19999999999999</c:v>
                </c:pt>
                <c:pt idx="6">
                  <c:v>91.4</c:v>
                </c:pt>
                <c:pt idx="7">
                  <c:v>87.7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6F-BA45-A3CC-629174749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715487"/>
        <c:axId val="508717135"/>
      </c:scatterChart>
      <c:valAx>
        <c:axId val="508715487"/>
        <c:scaling>
          <c:orientation val="minMax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Shoulder/withers height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717135"/>
        <c:crosses val="autoZero"/>
        <c:crossBetween val="midCat"/>
      </c:valAx>
      <c:valAx>
        <c:axId val="508717135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Live weight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7154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Logarithmic </a:t>
            </a:r>
            <a:r>
              <a:rPr lang="en-GB" baseline="0"/>
              <a:t>regression - modern pigs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Pig!$B$10:$B$17</c:f>
              <c:numCache>
                <c:formatCode>General</c:formatCode>
                <c:ptCount val="8"/>
                <c:pt idx="0">
                  <c:v>58.1</c:v>
                </c:pt>
                <c:pt idx="1">
                  <c:v>54.4</c:v>
                </c:pt>
                <c:pt idx="2">
                  <c:v>52.6</c:v>
                </c:pt>
                <c:pt idx="3">
                  <c:v>65.34</c:v>
                </c:pt>
                <c:pt idx="4">
                  <c:v>71.2</c:v>
                </c:pt>
                <c:pt idx="5">
                  <c:v>74.2</c:v>
                </c:pt>
                <c:pt idx="6">
                  <c:v>70.2</c:v>
                </c:pt>
                <c:pt idx="7">
                  <c:v>69</c:v>
                </c:pt>
              </c:numCache>
            </c:numRef>
          </c:xVal>
          <c:yVal>
            <c:numRef>
              <c:f>Pig!$G$10:$G$17</c:f>
              <c:numCache>
                <c:formatCode>General</c:formatCode>
                <c:ptCount val="8"/>
                <c:pt idx="0">
                  <c:v>89.5</c:v>
                </c:pt>
                <c:pt idx="1">
                  <c:v>94.8</c:v>
                </c:pt>
                <c:pt idx="2">
                  <c:v>90.1</c:v>
                </c:pt>
                <c:pt idx="3">
                  <c:v>94.45</c:v>
                </c:pt>
                <c:pt idx="4">
                  <c:v>129.80000000000001</c:v>
                </c:pt>
                <c:pt idx="5">
                  <c:v>148.19999999999999</c:v>
                </c:pt>
                <c:pt idx="6">
                  <c:v>91.4</c:v>
                </c:pt>
                <c:pt idx="7">
                  <c:v>87.7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94-FD41-B3BA-727243604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715487"/>
        <c:axId val="508717135"/>
      </c:scatterChart>
      <c:valAx>
        <c:axId val="508715487"/>
        <c:scaling>
          <c:orientation val="minMax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Shoulder/withers height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717135"/>
        <c:crosses val="autoZero"/>
        <c:crossBetween val="midCat"/>
      </c:valAx>
      <c:valAx>
        <c:axId val="508717135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Live weight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7154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3BD4EAA-6CD9-E94A-A7D8-DCF1388040AC}">
  <sheetPr/>
  <sheetViews>
    <sheetView zoomScale="21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E4AD865-3C11-304B-BE90-A809665F1A6B}">
  <sheetPr/>
  <sheetViews>
    <sheetView zoomScale="21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9532530-EA93-754E-BF40-7C6C426CB4A8}">
  <sheetPr/>
  <sheetViews>
    <sheetView zoomScale="21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5700F1D-BA4A-F145-A8F0-62AA09BA8B35}">
  <sheetPr/>
  <sheetViews>
    <sheetView zoomScale="21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C82D120-F3D4-004D-A471-F448B29AF1A1}">
  <sheetPr/>
  <sheetViews>
    <sheetView zoomScale="214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A0878E4-57A6-CD41-AC94-BE1F0800F681}">
  <sheetPr/>
  <sheetViews>
    <sheetView zoomScale="2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421" cy="60651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727C4E-FD78-5047-9CE2-1BBDE6ADB59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421" cy="60651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01BCDC-EDE1-2149-8905-537A20A968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421" cy="60651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80639B-E3BE-BC4F-BF5B-B5C456CADA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421" cy="60651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108FDD-2C25-2946-897C-E2B9C1788E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421" cy="60651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424EA5-4A83-1A4D-BB90-CB07562E49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421" cy="60651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6C2195-6FAC-524E-AC09-21995CF635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ig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B2">
            <v>58.1</v>
          </cell>
          <cell r="G2">
            <v>89.5</v>
          </cell>
        </row>
        <row r="3">
          <cell r="B3">
            <v>54.4</v>
          </cell>
          <cell r="G3">
            <v>94.8</v>
          </cell>
        </row>
        <row r="4">
          <cell r="B4">
            <v>52.6</v>
          </cell>
          <cell r="G4">
            <v>90.1</v>
          </cell>
        </row>
        <row r="5">
          <cell r="B5">
            <v>65.34</v>
          </cell>
          <cell r="G5">
            <v>94.45</v>
          </cell>
        </row>
        <row r="6">
          <cell r="B6">
            <v>71.2</v>
          </cell>
          <cell r="G6">
            <v>129.80000000000001</v>
          </cell>
        </row>
        <row r="7">
          <cell r="B7">
            <v>74.2</v>
          </cell>
          <cell r="G7">
            <v>148.19999999999999</v>
          </cell>
        </row>
        <row r="8">
          <cell r="B8">
            <v>70.2</v>
          </cell>
          <cell r="G8">
            <v>91.4</v>
          </cell>
        </row>
        <row r="9">
          <cell r="B9">
            <v>69</v>
          </cell>
          <cell r="G9">
            <v>87.7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A23" sqref="A23:A26"/>
    </sheetView>
  </sheetViews>
  <sheetFormatPr baseColWidth="10" defaultColWidth="8.83203125" defaultRowHeight="15" x14ac:dyDescent="0.2"/>
  <cols>
    <col min="1" max="1" width="21.6640625" bestFit="1" customWidth="1"/>
    <col min="2" max="2" width="10.5" bestFit="1" customWidth="1"/>
    <col min="7" max="7" width="20.83203125" customWidth="1"/>
    <col min="8" max="8" width="18.33203125" customWidth="1"/>
    <col min="9" max="9" width="39.1640625" bestFit="1" customWidth="1"/>
  </cols>
  <sheetData>
    <row r="1" spans="1:10" s="2" customFormat="1" ht="64" x14ac:dyDescent="0.2">
      <c r="C1" s="2" t="s">
        <v>72</v>
      </c>
      <c r="G1" s="3" t="s">
        <v>62</v>
      </c>
      <c r="H1" s="3" t="s">
        <v>73</v>
      </c>
      <c r="I1" s="2" t="s">
        <v>74</v>
      </c>
    </row>
    <row r="2" spans="1:10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/>
      <c r="G2" s="5" t="s">
        <v>1</v>
      </c>
      <c r="H2" s="5" t="s">
        <v>1</v>
      </c>
      <c r="I2" s="5" t="s">
        <v>1</v>
      </c>
    </row>
    <row r="3" spans="1:10" x14ac:dyDescent="0.2">
      <c r="A3" s="5" t="s">
        <v>5</v>
      </c>
      <c r="B3">
        <v>113.9</v>
      </c>
      <c r="C3">
        <v>102.6</v>
      </c>
      <c r="D3">
        <v>133.30000000000001</v>
      </c>
      <c r="E3">
        <v>78</v>
      </c>
      <c r="G3">
        <f>(9.6627*B3)-737.59</f>
        <v>362.9915299999999</v>
      </c>
      <c r="H3">
        <f>(G3/100)*62.5</f>
        <v>226.86970624999995</v>
      </c>
      <c r="I3">
        <f>H3*0.666666666666666</f>
        <v>151.24647083333315</v>
      </c>
    </row>
    <row r="4" spans="1:10" x14ac:dyDescent="0.2">
      <c r="A4" s="5" t="s">
        <v>6</v>
      </c>
      <c r="B4">
        <v>116.8</v>
      </c>
      <c r="C4">
        <v>105.4</v>
      </c>
      <c r="D4">
        <v>127.3</v>
      </c>
      <c r="E4">
        <v>55</v>
      </c>
      <c r="G4">
        <f t="shared" ref="G4:G7" si="0">(9.6627*B4)-737.59</f>
        <v>391.01335999999981</v>
      </c>
      <c r="H4">
        <f t="shared" ref="H4:H7" si="1">(G4/100)*62.5</f>
        <v>244.38334999999989</v>
      </c>
      <c r="I4">
        <f t="shared" ref="I4:I7" si="2">H4*0.666666666666666</f>
        <v>162.92223333333308</v>
      </c>
    </row>
    <row r="5" spans="1:10" x14ac:dyDescent="0.2">
      <c r="A5" s="5" t="s">
        <v>7</v>
      </c>
      <c r="B5">
        <v>118.2</v>
      </c>
      <c r="C5">
        <v>105.5</v>
      </c>
      <c r="D5">
        <v>131.5</v>
      </c>
      <c r="E5">
        <v>50</v>
      </c>
      <c r="G5">
        <f t="shared" si="0"/>
        <v>404.54113999999993</v>
      </c>
      <c r="H5">
        <f t="shared" si="1"/>
        <v>252.83821249999994</v>
      </c>
      <c r="I5">
        <f t="shared" si="2"/>
        <v>168.5588083333331</v>
      </c>
    </row>
    <row r="6" spans="1:10" x14ac:dyDescent="0.2">
      <c r="A6" s="5" t="s">
        <v>8</v>
      </c>
      <c r="B6">
        <v>111.7</v>
      </c>
      <c r="C6">
        <v>104.6</v>
      </c>
      <c r="D6">
        <v>120.9</v>
      </c>
      <c r="E6">
        <v>12</v>
      </c>
      <c r="G6">
        <f t="shared" si="0"/>
        <v>341.73358999999994</v>
      </c>
      <c r="H6">
        <f t="shared" si="1"/>
        <v>213.58349374999997</v>
      </c>
      <c r="I6">
        <f t="shared" si="2"/>
        <v>142.38899583333315</v>
      </c>
    </row>
    <row r="7" spans="1:10" x14ac:dyDescent="0.2">
      <c r="A7" s="5" t="s">
        <v>9</v>
      </c>
      <c r="B7">
        <v>114</v>
      </c>
      <c r="C7">
        <v>106</v>
      </c>
      <c r="D7">
        <v>121.4</v>
      </c>
      <c r="E7">
        <v>19</v>
      </c>
      <c r="G7">
        <f t="shared" si="0"/>
        <v>363.95779999999979</v>
      </c>
      <c r="H7">
        <f t="shared" si="1"/>
        <v>227.47362499999988</v>
      </c>
      <c r="I7">
        <f t="shared" si="2"/>
        <v>151.6490833333331</v>
      </c>
    </row>
    <row r="9" spans="1:10" s="2" customFormat="1" x14ac:dyDescent="0.2">
      <c r="C9" s="2" t="s">
        <v>61</v>
      </c>
      <c r="G9" s="2" t="s">
        <v>10</v>
      </c>
    </row>
    <row r="10" spans="1:10" x14ac:dyDescent="0.2">
      <c r="A10" s="5" t="s">
        <v>12</v>
      </c>
      <c r="B10" s="5" t="s">
        <v>1</v>
      </c>
      <c r="C10" s="5" t="s">
        <v>2</v>
      </c>
      <c r="D10" s="5" t="s">
        <v>3</v>
      </c>
      <c r="E10" s="5" t="s">
        <v>4</v>
      </c>
      <c r="F10" s="5"/>
      <c r="G10" s="5" t="s">
        <v>1</v>
      </c>
      <c r="H10" s="5" t="s">
        <v>2</v>
      </c>
      <c r="I10" s="5" t="s">
        <v>3</v>
      </c>
      <c r="J10" s="5" t="s">
        <v>4</v>
      </c>
    </row>
    <row r="11" spans="1:10" x14ac:dyDescent="0.2">
      <c r="A11" s="5" t="s">
        <v>13</v>
      </c>
      <c r="B11">
        <v>134.30000000000001</v>
      </c>
      <c r="C11">
        <v>123</v>
      </c>
      <c r="D11">
        <v>140</v>
      </c>
      <c r="E11">
        <v>22</v>
      </c>
      <c r="G11">
        <v>500</v>
      </c>
      <c r="H11">
        <v>364</v>
      </c>
      <c r="I11">
        <v>682</v>
      </c>
      <c r="J11">
        <v>22</v>
      </c>
    </row>
    <row r="12" spans="1:10" x14ac:dyDescent="0.2">
      <c r="A12" s="5" t="s">
        <v>14</v>
      </c>
      <c r="B12">
        <v>130.30000000000001</v>
      </c>
      <c r="C12">
        <v>121</v>
      </c>
      <c r="D12">
        <v>139</v>
      </c>
      <c r="E12">
        <v>18</v>
      </c>
      <c r="G12">
        <v>517</v>
      </c>
      <c r="H12">
        <v>339</v>
      </c>
      <c r="I12">
        <v>670</v>
      </c>
      <c r="J12">
        <v>18</v>
      </c>
    </row>
    <row r="13" spans="1:10" x14ac:dyDescent="0.2">
      <c r="A13" s="5" t="s">
        <v>15</v>
      </c>
      <c r="B13">
        <v>131.6</v>
      </c>
      <c r="C13">
        <v>125</v>
      </c>
      <c r="D13">
        <v>137</v>
      </c>
      <c r="E13">
        <v>12</v>
      </c>
      <c r="G13">
        <v>545</v>
      </c>
      <c r="H13">
        <v>443</v>
      </c>
      <c r="I13">
        <v>598</v>
      </c>
      <c r="J13">
        <v>12</v>
      </c>
    </row>
    <row r="14" spans="1:10" x14ac:dyDescent="0.2">
      <c r="A14" s="5" t="s">
        <v>16</v>
      </c>
      <c r="B14">
        <v>132</v>
      </c>
      <c r="C14">
        <v>123</v>
      </c>
      <c r="D14">
        <v>137</v>
      </c>
      <c r="E14">
        <v>13</v>
      </c>
      <c r="G14">
        <v>551</v>
      </c>
      <c r="H14">
        <v>371</v>
      </c>
      <c r="I14">
        <v>772</v>
      </c>
      <c r="J14">
        <v>13</v>
      </c>
    </row>
    <row r="15" spans="1:10" x14ac:dyDescent="0.2">
      <c r="A15" s="5" t="s">
        <v>17</v>
      </c>
      <c r="B15">
        <v>134.80000000000001</v>
      </c>
      <c r="C15">
        <v>128</v>
      </c>
      <c r="D15">
        <v>139</v>
      </c>
      <c r="E15">
        <v>4</v>
      </c>
      <c r="G15">
        <v>582</v>
      </c>
      <c r="H15">
        <v>465</v>
      </c>
      <c r="I15">
        <v>638</v>
      </c>
      <c r="J15">
        <v>4</v>
      </c>
    </row>
    <row r="16" spans="1:10" x14ac:dyDescent="0.2">
      <c r="A16" s="5" t="s">
        <v>18</v>
      </c>
      <c r="B16">
        <v>138</v>
      </c>
      <c r="C16">
        <v>135</v>
      </c>
      <c r="D16">
        <v>142</v>
      </c>
      <c r="E16">
        <v>9</v>
      </c>
      <c r="G16">
        <v>591</v>
      </c>
      <c r="H16">
        <v>435</v>
      </c>
      <c r="I16">
        <v>694</v>
      </c>
      <c r="J16">
        <v>9</v>
      </c>
    </row>
    <row r="17" spans="1:10" x14ac:dyDescent="0.2">
      <c r="A17" s="5" t="s">
        <v>19</v>
      </c>
      <c r="B17">
        <v>137.4</v>
      </c>
      <c r="C17">
        <v>130</v>
      </c>
      <c r="D17">
        <v>145</v>
      </c>
      <c r="E17">
        <v>14</v>
      </c>
      <c r="G17">
        <v>583</v>
      </c>
      <c r="H17">
        <v>406</v>
      </c>
      <c r="I17">
        <v>728</v>
      </c>
      <c r="J17">
        <v>14</v>
      </c>
    </row>
    <row r="18" spans="1:10" x14ac:dyDescent="0.2">
      <c r="A18" s="5" t="s">
        <v>20</v>
      </c>
      <c r="B18">
        <v>142.5</v>
      </c>
      <c r="C18">
        <v>135</v>
      </c>
      <c r="D18">
        <v>152</v>
      </c>
      <c r="E18">
        <v>11</v>
      </c>
      <c r="G18">
        <v>638</v>
      </c>
      <c r="H18">
        <v>470</v>
      </c>
      <c r="I18">
        <v>818</v>
      </c>
      <c r="J18">
        <v>11</v>
      </c>
    </row>
    <row r="19" spans="1:10" x14ac:dyDescent="0.2">
      <c r="A19" s="5" t="s">
        <v>21</v>
      </c>
      <c r="B19">
        <v>136.6</v>
      </c>
      <c r="C19">
        <v>135</v>
      </c>
      <c r="D19">
        <v>140</v>
      </c>
      <c r="E19">
        <v>7</v>
      </c>
      <c r="G19">
        <v>619</v>
      </c>
      <c r="H19">
        <v>568</v>
      </c>
      <c r="I19">
        <v>698</v>
      </c>
      <c r="J19">
        <v>7</v>
      </c>
    </row>
    <row r="23" spans="1:10" x14ac:dyDescent="0.2">
      <c r="A23" t="s">
        <v>23</v>
      </c>
    </row>
    <row r="24" spans="1:10" x14ac:dyDescent="0.2">
      <c r="A24" t="s">
        <v>24</v>
      </c>
    </row>
    <row r="25" spans="1:10" x14ac:dyDescent="0.2">
      <c r="A25" t="s">
        <v>11</v>
      </c>
    </row>
    <row r="26" spans="1:10" x14ac:dyDescent="0.2">
      <c r="A26" s="4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9C3B2-743E-40E9-B712-A5AE2336F82B}">
  <dimension ref="A1:K25"/>
  <sheetViews>
    <sheetView workbookViewId="0">
      <selection activeCell="D25" sqref="D25"/>
    </sheetView>
  </sheetViews>
  <sheetFormatPr baseColWidth="10" defaultColWidth="8.83203125" defaultRowHeight="15" x14ac:dyDescent="0.2"/>
  <cols>
    <col min="1" max="1" width="36.33203125" customWidth="1"/>
    <col min="7" max="7" width="12.1640625" customWidth="1"/>
    <col min="8" max="8" width="13.33203125" customWidth="1"/>
    <col min="9" max="9" width="18" customWidth="1"/>
    <col min="10" max="10" width="37.33203125" customWidth="1"/>
    <col min="11" max="11" width="22.5" customWidth="1"/>
  </cols>
  <sheetData>
    <row r="1" spans="1:11" s="2" customFormat="1" ht="96" x14ac:dyDescent="0.2">
      <c r="A1" s="2" t="s">
        <v>60</v>
      </c>
      <c r="G1" s="3" t="s">
        <v>62</v>
      </c>
      <c r="H1" s="3" t="s">
        <v>68</v>
      </c>
      <c r="I1" s="3" t="s">
        <v>69</v>
      </c>
      <c r="J1" s="3" t="s">
        <v>70</v>
      </c>
      <c r="K1" s="3" t="s">
        <v>71</v>
      </c>
    </row>
    <row r="2" spans="1:11" s="5" customFormat="1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</row>
    <row r="3" spans="1:11" x14ac:dyDescent="0.2">
      <c r="A3" s="5" t="s">
        <v>5</v>
      </c>
      <c r="B3">
        <v>56.6</v>
      </c>
      <c r="C3">
        <v>49.8</v>
      </c>
      <c r="D3">
        <v>65.099999999999994</v>
      </c>
      <c r="E3">
        <v>186</v>
      </c>
      <c r="G3">
        <f>(1.1441*B3)-37.163</f>
        <v>27.593059999999994</v>
      </c>
      <c r="H3">
        <f>(G3/100)*53.5</f>
        <v>14.762287099999995</v>
      </c>
      <c r="I3">
        <f>(G3/100)*47</f>
        <v>12.968738199999995</v>
      </c>
      <c r="J3">
        <f>H3*0.75</f>
        <v>11.071715324999996</v>
      </c>
      <c r="K3">
        <f>I3*0.75</f>
        <v>9.7265536499999961</v>
      </c>
    </row>
    <row r="4" spans="1:11" x14ac:dyDescent="0.2">
      <c r="A4" s="5" t="s">
        <v>6</v>
      </c>
      <c r="B4">
        <v>57.8</v>
      </c>
      <c r="C4">
        <v>51.5</v>
      </c>
      <c r="D4">
        <v>64.7</v>
      </c>
      <c r="E4">
        <v>36</v>
      </c>
      <c r="G4">
        <f t="shared" ref="G4:G7" si="0">(1.1441*B4)-37.163</f>
        <v>28.965979999999988</v>
      </c>
      <c r="H4">
        <f t="shared" ref="H4:H7" si="1">(G4/100)*53.5</f>
        <v>15.496799299999992</v>
      </c>
      <c r="I4">
        <f t="shared" ref="I4:I7" si="2">(G4/100)*47</f>
        <v>13.614010599999993</v>
      </c>
      <c r="J4">
        <f t="shared" ref="J4:J7" si="3">H4*0.75</f>
        <v>11.622599474999994</v>
      </c>
      <c r="K4">
        <f>I4*0.75</f>
        <v>10.210507949999995</v>
      </c>
    </row>
    <row r="5" spans="1:11" x14ac:dyDescent="0.2">
      <c r="A5" s="5" t="s">
        <v>7</v>
      </c>
      <c r="B5">
        <v>59.4</v>
      </c>
      <c r="C5">
        <v>50.8</v>
      </c>
      <c r="D5">
        <v>65.2</v>
      </c>
      <c r="E5">
        <v>31</v>
      </c>
      <c r="G5">
        <f t="shared" si="0"/>
        <v>30.796539999999993</v>
      </c>
      <c r="H5">
        <f t="shared" si="1"/>
        <v>16.476148899999998</v>
      </c>
      <c r="I5">
        <f t="shared" si="2"/>
        <v>14.474373799999997</v>
      </c>
      <c r="J5">
        <f t="shared" si="3"/>
        <v>12.357111674999999</v>
      </c>
      <c r="K5">
        <f>I5*0.75</f>
        <v>10.855780349999998</v>
      </c>
    </row>
    <row r="6" spans="1:11" x14ac:dyDescent="0.2">
      <c r="A6" s="5" t="s">
        <v>8</v>
      </c>
      <c r="B6">
        <v>61.7</v>
      </c>
      <c r="C6">
        <v>53.8</v>
      </c>
      <c r="D6">
        <v>68.599999999999994</v>
      </c>
      <c r="E6">
        <v>34</v>
      </c>
      <c r="G6">
        <f t="shared" si="0"/>
        <v>33.427970000000002</v>
      </c>
      <c r="H6">
        <f t="shared" si="1"/>
        <v>17.883963950000002</v>
      </c>
      <c r="I6">
        <f t="shared" si="2"/>
        <v>15.7111459</v>
      </c>
      <c r="J6">
        <f t="shared" si="3"/>
        <v>13.412972962500001</v>
      </c>
      <c r="K6">
        <f>I6*0.75</f>
        <v>11.783359425</v>
      </c>
    </row>
    <row r="7" spans="1:11" x14ac:dyDescent="0.2">
      <c r="A7" s="5" t="s">
        <v>9</v>
      </c>
      <c r="B7">
        <v>61.9</v>
      </c>
      <c r="C7">
        <v>54.4</v>
      </c>
      <c r="D7">
        <v>69.5</v>
      </c>
      <c r="E7">
        <v>47</v>
      </c>
      <c r="G7">
        <f t="shared" si="0"/>
        <v>33.656790000000001</v>
      </c>
      <c r="H7">
        <f t="shared" si="1"/>
        <v>18.006382650000003</v>
      </c>
      <c r="I7">
        <f t="shared" si="2"/>
        <v>15.818691300000001</v>
      </c>
      <c r="J7">
        <f t="shared" si="3"/>
        <v>13.504786987500001</v>
      </c>
      <c r="K7">
        <f>I7*0.75</f>
        <v>11.864018475000002</v>
      </c>
    </row>
    <row r="10" spans="1:11" s="2" customFormat="1" x14ac:dyDescent="0.2">
      <c r="C10" s="2" t="s">
        <v>61</v>
      </c>
      <c r="G10" s="2" t="s">
        <v>10</v>
      </c>
    </row>
    <row r="11" spans="1:11" s="5" customFormat="1" x14ac:dyDescent="0.2">
      <c r="A11" s="5" t="s">
        <v>12</v>
      </c>
      <c r="B11" s="5" t="s">
        <v>1</v>
      </c>
      <c r="C11" s="5" t="s">
        <v>2</v>
      </c>
      <c r="D11" s="5" t="s">
        <v>3</v>
      </c>
      <c r="E11" s="5" t="s">
        <v>4</v>
      </c>
      <c r="G11" s="5" t="s">
        <v>1</v>
      </c>
      <c r="H11" s="5" t="s">
        <v>2</v>
      </c>
      <c r="I11" s="5" t="s">
        <v>3</v>
      </c>
      <c r="J11" s="5" t="s">
        <v>4</v>
      </c>
    </row>
    <row r="12" spans="1:11" x14ac:dyDescent="0.2">
      <c r="A12" s="5" t="s">
        <v>25</v>
      </c>
      <c r="B12">
        <v>59.2</v>
      </c>
      <c r="E12">
        <v>18</v>
      </c>
      <c r="G12">
        <v>27.4</v>
      </c>
      <c r="J12">
        <v>18</v>
      </c>
    </row>
    <row r="13" spans="1:11" x14ac:dyDescent="0.2">
      <c r="A13" s="5" t="s">
        <v>26</v>
      </c>
      <c r="B13">
        <v>58.8</v>
      </c>
      <c r="E13">
        <v>18</v>
      </c>
      <c r="G13">
        <v>22.4</v>
      </c>
      <c r="J13">
        <v>18</v>
      </c>
    </row>
    <row r="14" spans="1:11" x14ac:dyDescent="0.2">
      <c r="A14" s="5" t="s">
        <v>27</v>
      </c>
      <c r="B14">
        <v>67.58</v>
      </c>
      <c r="E14">
        <v>204</v>
      </c>
      <c r="G14">
        <v>49.25</v>
      </c>
      <c r="J14">
        <v>204</v>
      </c>
    </row>
    <row r="15" spans="1:11" x14ac:dyDescent="0.2">
      <c r="A15" s="5" t="s">
        <v>28</v>
      </c>
      <c r="B15">
        <v>69.25</v>
      </c>
      <c r="E15">
        <v>200</v>
      </c>
      <c r="G15">
        <v>47.71</v>
      </c>
      <c r="J15">
        <v>200</v>
      </c>
    </row>
    <row r="16" spans="1:11" x14ac:dyDescent="0.2">
      <c r="A16" s="5" t="s">
        <v>29</v>
      </c>
      <c r="B16">
        <v>74.23</v>
      </c>
      <c r="E16">
        <v>200</v>
      </c>
      <c r="G16">
        <v>41.78</v>
      </c>
      <c r="J16">
        <v>200</v>
      </c>
    </row>
    <row r="17" spans="1:10" x14ac:dyDescent="0.2">
      <c r="A17" s="5" t="s">
        <v>30</v>
      </c>
      <c r="B17">
        <v>76.540000000000006</v>
      </c>
      <c r="E17">
        <v>190</v>
      </c>
      <c r="G17">
        <v>48.4</v>
      </c>
      <c r="J17">
        <v>190</v>
      </c>
    </row>
    <row r="18" spans="1:10" x14ac:dyDescent="0.2">
      <c r="A18" s="5" t="s">
        <v>31</v>
      </c>
      <c r="B18">
        <v>53.5</v>
      </c>
      <c r="E18">
        <v>67</v>
      </c>
      <c r="G18">
        <v>27.5</v>
      </c>
      <c r="J18">
        <v>67</v>
      </c>
    </row>
    <row r="19" spans="1:10" x14ac:dyDescent="0.2">
      <c r="A19" s="5" t="s">
        <v>32</v>
      </c>
      <c r="B19">
        <v>71.614000000000004</v>
      </c>
      <c r="C19">
        <v>64</v>
      </c>
      <c r="D19">
        <v>79</v>
      </c>
      <c r="E19">
        <v>66</v>
      </c>
      <c r="G19">
        <v>45.447000000000003</v>
      </c>
      <c r="H19">
        <v>35.5</v>
      </c>
      <c r="I19">
        <v>67</v>
      </c>
      <c r="J19">
        <v>66</v>
      </c>
    </row>
    <row r="23" spans="1:10" x14ac:dyDescent="0.2">
      <c r="A23" t="s">
        <v>33</v>
      </c>
    </row>
    <row r="24" spans="1:10" x14ac:dyDescent="0.2">
      <c r="A24" t="s">
        <v>34</v>
      </c>
    </row>
    <row r="25" spans="1:10" x14ac:dyDescent="0.2">
      <c r="A2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3AD67-FAFC-4659-8B8D-C018330DDFA9}">
  <dimension ref="A1:K32"/>
  <sheetViews>
    <sheetView workbookViewId="0">
      <selection activeCell="F2" sqref="F2"/>
    </sheetView>
  </sheetViews>
  <sheetFormatPr baseColWidth="10" defaultColWidth="8.83203125" defaultRowHeight="15" x14ac:dyDescent="0.2"/>
  <cols>
    <col min="1" max="1" width="117.83203125" bestFit="1" customWidth="1"/>
    <col min="2" max="2" width="33.5" customWidth="1"/>
    <col min="6" max="6" width="20" bestFit="1" customWidth="1"/>
    <col min="7" max="7" width="23" bestFit="1" customWidth="1"/>
    <col min="8" max="8" width="19.6640625" bestFit="1" customWidth="1"/>
    <col min="9" max="9" width="31" bestFit="1" customWidth="1"/>
    <col min="10" max="10" width="19" bestFit="1" customWidth="1"/>
    <col min="11" max="11" width="31" bestFit="1" customWidth="1"/>
  </cols>
  <sheetData>
    <row r="1" spans="1:11" s="2" customFormat="1" ht="92" customHeight="1" x14ac:dyDescent="0.2">
      <c r="A1" s="2" t="s">
        <v>60</v>
      </c>
      <c r="F1" s="3" t="s">
        <v>62</v>
      </c>
      <c r="G1" s="8" t="s">
        <v>63</v>
      </c>
      <c r="H1" s="8" t="s">
        <v>64</v>
      </c>
      <c r="I1" s="8" t="s">
        <v>65</v>
      </c>
      <c r="J1" s="8" t="s">
        <v>66</v>
      </c>
      <c r="K1" s="8" t="s">
        <v>67</v>
      </c>
    </row>
    <row r="2" spans="1:11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</row>
    <row r="3" spans="1:11" x14ac:dyDescent="0.2">
      <c r="A3" s="5" t="s">
        <v>5</v>
      </c>
      <c r="B3">
        <v>72.900000000000006</v>
      </c>
      <c r="C3">
        <v>71.099999999999994</v>
      </c>
      <c r="D3">
        <v>74.7</v>
      </c>
      <c r="F3">
        <v>117.512</v>
      </c>
      <c r="G3">
        <v>68.356730400000004</v>
      </c>
      <c r="H3">
        <v>114.67731360000001</v>
      </c>
      <c r="I3">
        <v>66.707793339999995</v>
      </c>
      <c r="J3">
        <v>129.64551900000001</v>
      </c>
      <c r="K3">
        <v>75.414798399999995</v>
      </c>
    </row>
    <row r="4" spans="1:11" x14ac:dyDescent="0.2">
      <c r="A4" s="5" t="s">
        <v>6</v>
      </c>
      <c r="B4">
        <v>73.05</v>
      </c>
      <c r="C4">
        <v>69.2</v>
      </c>
      <c r="D4">
        <v>76.900000000000006</v>
      </c>
      <c r="F4">
        <v>117.76325</v>
      </c>
      <c r="G4">
        <v>68.502882529999994</v>
      </c>
      <c r="H4">
        <v>114.9270082</v>
      </c>
      <c r="I4">
        <v>66.85304069</v>
      </c>
      <c r="J4">
        <v>130.87283479999999</v>
      </c>
      <c r="K4">
        <v>76.12872797</v>
      </c>
    </row>
    <row r="5" spans="1:11" x14ac:dyDescent="0.2">
      <c r="A5" s="5" t="s">
        <v>7</v>
      </c>
      <c r="B5">
        <v>71.5</v>
      </c>
      <c r="C5">
        <v>65.099999999999994</v>
      </c>
      <c r="D5">
        <v>77.900000000000006</v>
      </c>
      <c r="F5">
        <v>115.167</v>
      </c>
      <c r="G5">
        <v>66.992643900000004</v>
      </c>
      <c r="H5">
        <v>112.3728338</v>
      </c>
      <c r="I5">
        <v>65.367277400000006</v>
      </c>
      <c r="J5">
        <v>118.897775</v>
      </c>
      <c r="K5">
        <v>69.162835720000004</v>
      </c>
    </row>
    <row r="8" spans="1:11" s="2" customFormat="1" x14ac:dyDescent="0.2">
      <c r="C8" s="2" t="s">
        <v>61</v>
      </c>
      <c r="G8" s="2" t="s">
        <v>10</v>
      </c>
    </row>
    <row r="9" spans="1:11" x14ac:dyDescent="0.2">
      <c r="A9" s="5" t="s">
        <v>12</v>
      </c>
      <c r="B9" s="5" t="s">
        <v>1</v>
      </c>
      <c r="C9" s="5" t="s">
        <v>2</v>
      </c>
      <c r="D9" s="5" t="s">
        <v>3</v>
      </c>
      <c r="E9" s="5" t="s">
        <v>4</v>
      </c>
      <c r="F9" s="5"/>
      <c r="G9" s="5" t="s">
        <v>1</v>
      </c>
      <c r="H9" s="5" t="s">
        <v>2</v>
      </c>
      <c r="I9" s="5" t="s">
        <v>3</v>
      </c>
      <c r="J9" s="5" t="s">
        <v>4</v>
      </c>
    </row>
    <row r="10" spans="1:11" x14ac:dyDescent="0.2">
      <c r="A10" s="5" t="s">
        <v>35</v>
      </c>
      <c r="B10">
        <v>58.1</v>
      </c>
      <c r="G10">
        <v>89.5</v>
      </c>
    </row>
    <row r="11" spans="1:11" x14ac:dyDescent="0.2">
      <c r="A11" s="7" t="s">
        <v>42</v>
      </c>
      <c r="B11" s="6">
        <v>54.4</v>
      </c>
      <c r="C11" s="6">
        <v>40</v>
      </c>
      <c r="D11" s="6">
        <v>68</v>
      </c>
      <c r="E11" s="6">
        <v>414</v>
      </c>
      <c r="G11" s="6">
        <v>94.8</v>
      </c>
      <c r="H11" s="6">
        <v>36.799999999999997</v>
      </c>
      <c r="I11" s="6">
        <v>142.80000000000001</v>
      </c>
      <c r="J11" s="6">
        <v>420</v>
      </c>
    </row>
    <row r="12" spans="1:11" x14ac:dyDescent="0.2">
      <c r="A12" s="7" t="s">
        <v>43</v>
      </c>
      <c r="B12" s="6">
        <v>52.6</v>
      </c>
      <c r="C12" s="6">
        <v>38</v>
      </c>
      <c r="D12" s="6">
        <v>64</v>
      </c>
      <c r="E12" s="6">
        <v>820</v>
      </c>
      <c r="G12" s="6">
        <v>90.1</v>
      </c>
      <c r="H12" s="6">
        <v>39</v>
      </c>
      <c r="I12" s="6">
        <v>147.5</v>
      </c>
      <c r="J12" s="6">
        <v>838</v>
      </c>
    </row>
    <row r="13" spans="1:11" x14ac:dyDescent="0.2">
      <c r="A13" s="7" t="s">
        <v>44</v>
      </c>
      <c r="B13" s="6">
        <v>65.34</v>
      </c>
      <c r="C13" s="6">
        <v>45</v>
      </c>
      <c r="D13" s="6">
        <v>79</v>
      </c>
      <c r="E13" s="6">
        <v>268</v>
      </c>
      <c r="G13" s="6">
        <v>94.45</v>
      </c>
      <c r="H13" s="6">
        <v>45.5</v>
      </c>
      <c r="I13" s="6">
        <v>189</v>
      </c>
      <c r="J13" s="6">
        <v>405</v>
      </c>
    </row>
    <row r="14" spans="1:11" x14ac:dyDescent="0.2">
      <c r="A14" s="7" t="s">
        <v>45</v>
      </c>
      <c r="B14" s="6">
        <v>71.2</v>
      </c>
      <c r="E14" s="6">
        <v>50</v>
      </c>
      <c r="G14" s="6">
        <v>129.80000000000001</v>
      </c>
      <c r="J14" s="6">
        <v>50</v>
      </c>
    </row>
    <row r="15" spans="1:11" x14ac:dyDescent="0.2">
      <c r="A15" s="7" t="s">
        <v>46</v>
      </c>
      <c r="B15" s="6">
        <v>74.2</v>
      </c>
      <c r="E15" s="6">
        <v>9</v>
      </c>
      <c r="G15" s="6">
        <v>148.19999999999999</v>
      </c>
      <c r="J15" s="6">
        <v>9</v>
      </c>
    </row>
    <row r="16" spans="1:11" x14ac:dyDescent="0.2">
      <c r="A16" s="7" t="s">
        <v>47</v>
      </c>
      <c r="B16" s="6">
        <v>70.2</v>
      </c>
      <c r="E16" s="6">
        <v>10</v>
      </c>
      <c r="G16" s="6">
        <v>91.4</v>
      </c>
      <c r="J16" s="6">
        <v>10</v>
      </c>
    </row>
    <row r="17" spans="1:10" x14ac:dyDescent="0.2">
      <c r="A17" s="7" t="s">
        <v>48</v>
      </c>
      <c r="B17" s="6">
        <v>69</v>
      </c>
      <c r="E17" s="6">
        <v>10</v>
      </c>
      <c r="G17" s="6">
        <v>87.7</v>
      </c>
      <c r="J17" s="6">
        <v>10</v>
      </c>
    </row>
    <row r="21" spans="1:10" x14ac:dyDescent="0.2">
      <c r="A21" s="6" t="s">
        <v>40</v>
      </c>
    </row>
    <row r="22" spans="1:10" x14ac:dyDescent="0.2">
      <c r="A22" s="6" t="s">
        <v>41</v>
      </c>
    </row>
    <row r="23" spans="1:10" x14ac:dyDescent="0.2">
      <c r="A23" t="s">
        <v>38</v>
      </c>
    </row>
    <row r="24" spans="1:10" ht="16" customHeight="1" x14ac:dyDescent="0.2">
      <c r="A24" t="s">
        <v>36</v>
      </c>
      <c r="B24">
        <v>10.27242283</v>
      </c>
    </row>
    <row r="25" spans="1:10" x14ac:dyDescent="0.2">
      <c r="A25" t="s">
        <v>37</v>
      </c>
      <c r="B25">
        <v>18490.361099999998</v>
      </c>
    </row>
    <row r="28" spans="1:10" x14ac:dyDescent="0.2">
      <c r="A28" s="1" t="s">
        <v>49</v>
      </c>
      <c r="B28" s="1" t="s">
        <v>50</v>
      </c>
      <c r="C28" s="1" t="s">
        <v>51</v>
      </c>
    </row>
    <row r="29" spans="1:10" x14ac:dyDescent="0.2">
      <c r="A29" s="1" t="s">
        <v>52</v>
      </c>
      <c r="B29" t="s">
        <v>55</v>
      </c>
      <c r="C29">
        <v>0.36980000000000002</v>
      </c>
    </row>
    <row r="30" spans="1:10" x14ac:dyDescent="0.2">
      <c r="A30" s="1" t="s">
        <v>53</v>
      </c>
      <c r="B30" t="s">
        <v>56</v>
      </c>
      <c r="C30">
        <v>0.39610000000000001</v>
      </c>
    </row>
    <row r="31" spans="1:10" x14ac:dyDescent="0.2">
      <c r="A31" s="1" t="s">
        <v>54</v>
      </c>
      <c r="B31" t="s">
        <v>57</v>
      </c>
      <c r="C31">
        <v>0.71430000000000005</v>
      </c>
    </row>
    <row r="32" spans="1:10" x14ac:dyDescent="0.2">
      <c r="A32" s="1" t="s">
        <v>58</v>
      </c>
      <c r="B32" t="s">
        <v>59</v>
      </c>
      <c r="C32">
        <v>0.34310000000000002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6</vt:i4>
      </vt:variant>
    </vt:vector>
  </HeadingPairs>
  <TitlesOfParts>
    <vt:vector size="9" baseType="lpstr">
      <vt:lpstr>Cattle</vt:lpstr>
      <vt:lpstr>Sheep (wethers)</vt:lpstr>
      <vt:lpstr>Pig</vt:lpstr>
      <vt:lpstr>Cattle_Linear_Regression</vt:lpstr>
      <vt:lpstr>Sheep_linear_regression</vt:lpstr>
      <vt:lpstr>Pig_linear_regression</vt:lpstr>
      <vt:lpstr>Pig_exponential_regression</vt:lpstr>
      <vt:lpstr>Pig_polynomial_regression</vt:lpstr>
      <vt:lpstr>Pig_log_regression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S.A. Leggett</cp:lastModifiedBy>
  <cp:revision/>
  <dcterms:created xsi:type="dcterms:W3CDTF">2020-03-26T11:25:49Z</dcterms:created>
  <dcterms:modified xsi:type="dcterms:W3CDTF">2021-08-16T15:14:35Z</dcterms:modified>
  <cp:category/>
  <cp:contentStatus/>
</cp:coreProperties>
</file>