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250" firstSheet="2" activeTab="5"/>
  </bookViews>
  <sheets>
    <sheet name="Appendix A1" sheetId="2" r:id="rId1"/>
    <sheet name="Appendix B1 &amp; B2" sheetId="3" r:id="rId2"/>
    <sheet name="Appendix C1 C2 C3 C4 C5" sheetId="4" r:id="rId3"/>
    <sheet name="Appendix D1 D2 D3 D4 D5 D6 D7" sheetId="5" r:id="rId4"/>
    <sheet name="Appendix E1 E2 E3 E4 E5 E6 E7" sheetId="6" r:id="rId5"/>
    <sheet name="Appendix F1 F2 F3 F4 F5 F6 F7" sheetId="7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5" l="1"/>
  <c r="J8" i="5"/>
  <c r="I77" i="5"/>
  <c r="K77" i="5"/>
  <c r="D162" i="5"/>
  <c r="E162" i="5"/>
  <c r="F162" i="5"/>
  <c r="G162" i="5"/>
  <c r="H162" i="5"/>
  <c r="I162" i="5"/>
  <c r="J162" i="5"/>
  <c r="K162" i="5"/>
  <c r="I78" i="5"/>
  <c r="K78" i="5"/>
  <c r="D163" i="5"/>
  <c r="E163" i="5"/>
  <c r="F163" i="5"/>
  <c r="G163" i="5"/>
  <c r="H163" i="5"/>
  <c r="I163" i="5"/>
  <c r="J163" i="5"/>
  <c r="K163" i="5"/>
  <c r="I79" i="5"/>
  <c r="K79" i="5"/>
  <c r="D164" i="5"/>
  <c r="E164" i="5"/>
  <c r="F164" i="5"/>
  <c r="G164" i="5"/>
  <c r="H164" i="5"/>
  <c r="I164" i="5"/>
  <c r="J164" i="5"/>
  <c r="K164" i="5"/>
  <c r="I80" i="5"/>
  <c r="K80" i="5"/>
  <c r="D165" i="5"/>
  <c r="E165" i="5"/>
  <c r="F165" i="5"/>
  <c r="G165" i="5"/>
  <c r="H165" i="5"/>
  <c r="I165" i="5"/>
  <c r="J165" i="5"/>
  <c r="K165" i="5"/>
  <c r="I81" i="5"/>
  <c r="K81" i="5"/>
  <c r="D166" i="5"/>
  <c r="E166" i="5"/>
  <c r="F166" i="5"/>
  <c r="G166" i="5"/>
  <c r="H166" i="5"/>
  <c r="I166" i="5"/>
  <c r="J166" i="5"/>
  <c r="K166" i="5"/>
  <c r="D82" i="5"/>
  <c r="I76" i="5"/>
  <c r="K76" i="5"/>
  <c r="K82" i="5"/>
  <c r="D167" i="5"/>
  <c r="E82" i="5"/>
  <c r="E167" i="5"/>
  <c r="F82" i="5"/>
  <c r="F167" i="5"/>
  <c r="G82" i="5"/>
  <c r="G167" i="5"/>
  <c r="H82" i="5"/>
  <c r="H167" i="5"/>
  <c r="I167" i="5"/>
  <c r="J82" i="5"/>
  <c r="J167" i="5"/>
  <c r="K167" i="5"/>
  <c r="D83" i="5"/>
  <c r="K83" i="5"/>
  <c r="D168" i="5"/>
  <c r="E83" i="5"/>
  <c r="E168" i="5"/>
  <c r="F83" i="5"/>
  <c r="F168" i="5"/>
  <c r="G83" i="5"/>
  <c r="G168" i="5"/>
  <c r="H83" i="5"/>
  <c r="H168" i="5"/>
  <c r="I168" i="5"/>
  <c r="J83" i="5"/>
  <c r="J168" i="5"/>
  <c r="K168" i="5"/>
  <c r="D84" i="5"/>
  <c r="K84" i="5"/>
  <c r="D169" i="5"/>
  <c r="E84" i="5"/>
  <c r="E169" i="5"/>
  <c r="F84" i="5"/>
  <c r="F169" i="5"/>
  <c r="G84" i="5"/>
  <c r="G169" i="5"/>
  <c r="H84" i="5"/>
  <c r="H169" i="5"/>
  <c r="I169" i="5"/>
  <c r="J84" i="5"/>
  <c r="J169" i="5"/>
  <c r="K169" i="5"/>
  <c r="D85" i="5"/>
  <c r="K85" i="5"/>
  <c r="D170" i="5"/>
  <c r="E85" i="5"/>
  <c r="E170" i="5"/>
  <c r="F85" i="5"/>
  <c r="F170" i="5"/>
  <c r="G85" i="5"/>
  <c r="G170" i="5"/>
  <c r="H85" i="5"/>
  <c r="H170" i="5"/>
  <c r="I170" i="5"/>
  <c r="J85" i="5"/>
  <c r="J170" i="5"/>
  <c r="K170" i="5"/>
  <c r="I86" i="5"/>
  <c r="K86" i="5"/>
  <c r="D171" i="5"/>
  <c r="E171" i="5"/>
  <c r="F171" i="5"/>
  <c r="G171" i="5"/>
  <c r="H171" i="5"/>
  <c r="I171" i="5"/>
  <c r="J171" i="5"/>
  <c r="K171" i="5"/>
  <c r="I87" i="5"/>
  <c r="K87" i="5"/>
  <c r="D172" i="5"/>
  <c r="E172" i="5"/>
  <c r="F172" i="5"/>
  <c r="G172" i="5"/>
  <c r="H172" i="5"/>
  <c r="I172" i="5"/>
  <c r="J172" i="5"/>
  <c r="K172" i="5"/>
  <c r="I88" i="5"/>
  <c r="K88" i="5"/>
  <c r="D173" i="5"/>
  <c r="E173" i="5"/>
  <c r="F173" i="5"/>
  <c r="G173" i="5"/>
  <c r="H173" i="5"/>
  <c r="I173" i="5"/>
  <c r="J173" i="5"/>
  <c r="K173" i="5"/>
  <c r="D89" i="5"/>
  <c r="K89" i="5"/>
  <c r="D174" i="5"/>
  <c r="E89" i="5"/>
  <c r="E174" i="5"/>
  <c r="F89" i="5"/>
  <c r="F174" i="5"/>
  <c r="G89" i="5"/>
  <c r="G174" i="5"/>
  <c r="H89" i="5"/>
  <c r="H174" i="5"/>
  <c r="I174" i="5"/>
  <c r="J89" i="5"/>
  <c r="J174" i="5"/>
  <c r="K174" i="5"/>
  <c r="I90" i="5"/>
  <c r="K90" i="5"/>
  <c r="D175" i="5"/>
  <c r="E175" i="5"/>
  <c r="F175" i="5"/>
  <c r="G175" i="5"/>
  <c r="H175" i="5"/>
  <c r="I175" i="5"/>
  <c r="J175" i="5"/>
  <c r="K175" i="5"/>
  <c r="I91" i="5"/>
  <c r="K91" i="5"/>
  <c r="D176" i="5"/>
  <c r="E176" i="5"/>
  <c r="F176" i="5"/>
  <c r="G176" i="5"/>
  <c r="H176" i="5"/>
  <c r="I176" i="5"/>
  <c r="J176" i="5"/>
  <c r="K176" i="5"/>
  <c r="I92" i="5"/>
  <c r="K92" i="5"/>
  <c r="D177" i="5"/>
  <c r="E177" i="5"/>
  <c r="F177" i="5"/>
  <c r="G177" i="5"/>
  <c r="H177" i="5"/>
  <c r="I177" i="5"/>
  <c r="J177" i="5"/>
  <c r="K177" i="5"/>
  <c r="D93" i="5"/>
  <c r="K93" i="5"/>
  <c r="D178" i="5"/>
  <c r="E93" i="5"/>
  <c r="E178" i="5"/>
  <c r="F93" i="5"/>
  <c r="F178" i="5"/>
  <c r="G93" i="5"/>
  <c r="G178" i="5"/>
  <c r="H93" i="5"/>
  <c r="H178" i="5"/>
  <c r="I178" i="5"/>
  <c r="J93" i="5"/>
  <c r="J178" i="5"/>
  <c r="K178" i="5"/>
  <c r="I94" i="5"/>
  <c r="K94" i="5"/>
  <c r="D179" i="5"/>
  <c r="E179" i="5"/>
  <c r="F179" i="5"/>
  <c r="G179" i="5"/>
  <c r="H179" i="5"/>
  <c r="I179" i="5"/>
  <c r="J179" i="5"/>
  <c r="K179" i="5"/>
  <c r="I95" i="5"/>
  <c r="K95" i="5"/>
  <c r="D180" i="5"/>
  <c r="E180" i="5"/>
  <c r="F180" i="5"/>
  <c r="G180" i="5"/>
  <c r="H180" i="5"/>
  <c r="I180" i="5"/>
  <c r="J180" i="5"/>
  <c r="K180" i="5"/>
  <c r="I96" i="5"/>
  <c r="K96" i="5"/>
  <c r="D181" i="5"/>
  <c r="E181" i="5"/>
  <c r="F181" i="5"/>
  <c r="G181" i="5"/>
  <c r="H181" i="5"/>
  <c r="I181" i="5"/>
  <c r="J181" i="5"/>
  <c r="K181" i="5"/>
  <c r="I97" i="5"/>
  <c r="K97" i="5"/>
  <c r="D182" i="5"/>
  <c r="E182" i="5"/>
  <c r="F182" i="5"/>
  <c r="G182" i="5"/>
  <c r="H182" i="5"/>
  <c r="I182" i="5"/>
  <c r="J182" i="5"/>
  <c r="K182" i="5"/>
  <c r="I98" i="5"/>
  <c r="K98" i="5"/>
  <c r="D183" i="5"/>
  <c r="E183" i="5"/>
  <c r="F183" i="5"/>
  <c r="G183" i="5"/>
  <c r="H183" i="5"/>
  <c r="I183" i="5"/>
  <c r="J183" i="5"/>
  <c r="K183" i="5"/>
  <c r="I99" i="5"/>
  <c r="K99" i="5"/>
  <c r="D184" i="5"/>
  <c r="E184" i="5"/>
  <c r="F184" i="5"/>
  <c r="G184" i="5"/>
  <c r="H184" i="5"/>
  <c r="I184" i="5"/>
  <c r="J184" i="5"/>
  <c r="K184" i="5"/>
  <c r="D100" i="5"/>
  <c r="K100" i="5"/>
  <c r="D185" i="5"/>
  <c r="E100" i="5"/>
  <c r="E185" i="5"/>
  <c r="F100" i="5"/>
  <c r="F185" i="5"/>
  <c r="G100" i="5"/>
  <c r="G185" i="5"/>
  <c r="H100" i="5"/>
  <c r="H185" i="5"/>
  <c r="I185" i="5"/>
  <c r="J100" i="5"/>
  <c r="J185" i="5"/>
  <c r="K185" i="5"/>
  <c r="D101" i="5"/>
  <c r="K101" i="5"/>
  <c r="D186" i="5"/>
  <c r="E101" i="5"/>
  <c r="E186" i="5"/>
  <c r="F101" i="5"/>
  <c r="F186" i="5"/>
  <c r="G101" i="5"/>
  <c r="G186" i="5"/>
  <c r="H101" i="5"/>
  <c r="H186" i="5"/>
  <c r="I186" i="5"/>
  <c r="J101" i="5"/>
  <c r="J186" i="5"/>
  <c r="K186" i="5"/>
  <c r="D102" i="5"/>
  <c r="K102" i="5"/>
  <c r="D187" i="5"/>
  <c r="E102" i="5"/>
  <c r="E187" i="5"/>
  <c r="F102" i="5"/>
  <c r="F187" i="5"/>
  <c r="G102" i="5"/>
  <c r="G187" i="5"/>
  <c r="H102" i="5"/>
  <c r="H187" i="5"/>
  <c r="I187" i="5"/>
  <c r="J102" i="5"/>
  <c r="J187" i="5"/>
  <c r="K187" i="5"/>
  <c r="D103" i="5"/>
  <c r="K103" i="5"/>
  <c r="D188" i="5"/>
  <c r="E103" i="5"/>
  <c r="E188" i="5"/>
  <c r="F103" i="5"/>
  <c r="F188" i="5"/>
  <c r="G103" i="5"/>
  <c r="G188" i="5"/>
  <c r="H103" i="5"/>
  <c r="H188" i="5"/>
  <c r="I188" i="5"/>
  <c r="J103" i="5"/>
  <c r="J188" i="5"/>
  <c r="K188" i="5"/>
  <c r="I104" i="5"/>
  <c r="K104" i="5"/>
  <c r="D189" i="5"/>
  <c r="E189" i="5"/>
  <c r="F189" i="5"/>
  <c r="G189" i="5"/>
  <c r="H189" i="5"/>
  <c r="I189" i="5"/>
  <c r="J189" i="5"/>
  <c r="K189" i="5"/>
  <c r="I105" i="5"/>
  <c r="K105" i="5"/>
  <c r="D190" i="5"/>
  <c r="E190" i="5"/>
  <c r="F190" i="5"/>
  <c r="G190" i="5"/>
  <c r="H190" i="5"/>
  <c r="I190" i="5"/>
  <c r="J190" i="5"/>
  <c r="K190" i="5"/>
  <c r="I106" i="5"/>
  <c r="K106" i="5"/>
  <c r="D191" i="5"/>
  <c r="E191" i="5"/>
  <c r="F191" i="5"/>
  <c r="G191" i="5"/>
  <c r="H191" i="5"/>
  <c r="I191" i="5"/>
  <c r="J191" i="5"/>
  <c r="K191" i="5"/>
  <c r="D107" i="5"/>
  <c r="K107" i="5"/>
  <c r="D192" i="5"/>
  <c r="E107" i="5"/>
  <c r="E192" i="5"/>
  <c r="F107" i="5"/>
  <c r="F192" i="5"/>
  <c r="G107" i="5"/>
  <c r="G192" i="5"/>
  <c r="H107" i="5"/>
  <c r="H192" i="5"/>
  <c r="I192" i="5"/>
  <c r="J107" i="5"/>
  <c r="J192" i="5"/>
  <c r="K192" i="5"/>
  <c r="I108" i="5"/>
  <c r="K108" i="5"/>
  <c r="D193" i="5"/>
  <c r="E193" i="5"/>
  <c r="F193" i="5"/>
  <c r="G193" i="5"/>
  <c r="H193" i="5"/>
  <c r="I193" i="5"/>
  <c r="J193" i="5"/>
  <c r="K193" i="5"/>
  <c r="I109" i="5"/>
  <c r="K109" i="5"/>
  <c r="D194" i="5"/>
  <c r="E194" i="5"/>
  <c r="F194" i="5"/>
  <c r="G194" i="5"/>
  <c r="H194" i="5"/>
  <c r="I194" i="5"/>
  <c r="J194" i="5"/>
  <c r="K194" i="5"/>
  <c r="I110" i="5"/>
  <c r="K110" i="5"/>
  <c r="D195" i="5"/>
  <c r="E195" i="5"/>
  <c r="F195" i="5"/>
  <c r="G195" i="5"/>
  <c r="H195" i="5"/>
  <c r="I195" i="5"/>
  <c r="J195" i="5"/>
  <c r="K195" i="5"/>
  <c r="D111" i="5"/>
  <c r="K111" i="5"/>
  <c r="D196" i="5"/>
  <c r="E111" i="5"/>
  <c r="E196" i="5"/>
  <c r="F111" i="5"/>
  <c r="F196" i="5"/>
  <c r="G111" i="5"/>
  <c r="G196" i="5"/>
  <c r="H111" i="5"/>
  <c r="H196" i="5"/>
  <c r="I196" i="5"/>
  <c r="J111" i="5"/>
  <c r="J196" i="5"/>
  <c r="K196" i="5"/>
  <c r="D112" i="5"/>
  <c r="K112" i="5"/>
  <c r="D197" i="5"/>
  <c r="E112" i="5"/>
  <c r="E197" i="5"/>
  <c r="F112" i="5"/>
  <c r="F197" i="5"/>
  <c r="G112" i="5"/>
  <c r="G197" i="5"/>
  <c r="H112" i="5"/>
  <c r="H197" i="5"/>
  <c r="I197" i="5"/>
  <c r="J112" i="5"/>
  <c r="J197" i="5"/>
  <c r="K197" i="5"/>
  <c r="D161" i="5"/>
  <c r="E161" i="5"/>
  <c r="F161" i="5"/>
  <c r="G161" i="5"/>
  <c r="H161" i="5"/>
  <c r="I161" i="5"/>
  <c r="J161" i="5"/>
  <c r="K161" i="5"/>
  <c r="D154" i="5"/>
  <c r="E154" i="5"/>
  <c r="F154" i="5"/>
  <c r="G154" i="5"/>
  <c r="H154" i="5"/>
  <c r="I154" i="5"/>
  <c r="J154" i="5"/>
  <c r="K154" i="5"/>
  <c r="D142" i="5"/>
  <c r="D143" i="5"/>
  <c r="D144" i="5"/>
  <c r="D145" i="5"/>
  <c r="E142" i="5"/>
  <c r="E143" i="5"/>
  <c r="E144" i="5"/>
  <c r="E145" i="5"/>
  <c r="F142" i="5"/>
  <c r="F143" i="5"/>
  <c r="F144" i="5"/>
  <c r="F145" i="5"/>
  <c r="G142" i="5"/>
  <c r="G143" i="5"/>
  <c r="G144" i="5"/>
  <c r="G145" i="5"/>
  <c r="H142" i="5"/>
  <c r="H143" i="5"/>
  <c r="H144" i="5"/>
  <c r="H145" i="5"/>
  <c r="I100" i="5"/>
  <c r="I142" i="5"/>
  <c r="I101" i="5"/>
  <c r="I143" i="5"/>
  <c r="I102" i="5"/>
  <c r="I144" i="5"/>
  <c r="I145" i="5"/>
  <c r="J142" i="5"/>
  <c r="J143" i="5"/>
  <c r="J144" i="5"/>
  <c r="J145" i="5"/>
  <c r="K142" i="5"/>
  <c r="K143" i="5"/>
  <c r="K144" i="5"/>
  <c r="K145" i="5"/>
  <c r="E141" i="5"/>
  <c r="F141" i="5"/>
  <c r="G141" i="5"/>
  <c r="H141" i="5"/>
  <c r="I141" i="5"/>
  <c r="J141" i="5"/>
  <c r="K141" i="5"/>
  <c r="E140" i="5"/>
  <c r="F140" i="5"/>
  <c r="G140" i="5"/>
  <c r="H140" i="5"/>
  <c r="I140" i="5"/>
  <c r="J140" i="5"/>
  <c r="K140" i="5"/>
  <c r="E139" i="5"/>
  <c r="F139" i="5"/>
  <c r="G139" i="5"/>
  <c r="H139" i="5"/>
  <c r="I139" i="5"/>
  <c r="J139" i="5"/>
  <c r="K139" i="5"/>
  <c r="E138" i="5"/>
  <c r="F138" i="5"/>
  <c r="G138" i="5"/>
  <c r="H138" i="5"/>
  <c r="I138" i="5"/>
  <c r="J138" i="5"/>
  <c r="K138" i="5"/>
  <c r="E137" i="5"/>
  <c r="F137" i="5"/>
  <c r="G137" i="5"/>
  <c r="H137" i="5"/>
  <c r="I137" i="5"/>
  <c r="J137" i="5"/>
  <c r="K137" i="5"/>
  <c r="E136" i="5"/>
  <c r="F136" i="5"/>
  <c r="G136" i="5"/>
  <c r="H136" i="5"/>
  <c r="I136" i="5"/>
  <c r="J136" i="5"/>
  <c r="K136" i="5"/>
  <c r="D141" i="5"/>
  <c r="D140" i="5"/>
  <c r="D139" i="5"/>
  <c r="D138" i="5"/>
  <c r="D137" i="5"/>
  <c r="D136" i="5"/>
  <c r="D150" i="5"/>
  <c r="D151" i="5"/>
  <c r="D152" i="5"/>
  <c r="D153" i="5"/>
  <c r="E150" i="5"/>
  <c r="E151" i="5"/>
  <c r="E152" i="5"/>
  <c r="E153" i="5"/>
  <c r="F150" i="5"/>
  <c r="F151" i="5"/>
  <c r="F152" i="5"/>
  <c r="F153" i="5"/>
  <c r="G150" i="5"/>
  <c r="G151" i="5"/>
  <c r="G152" i="5"/>
  <c r="G153" i="5"/>
  <c r="H150" i="5"/>
  <c r="H151" i="5"/>
  <c r="H152" i="5"/>
  <c r="H153" i="5"/>
  <c r="I150" i="5"/>
  <c r="I151" i="5"/>
  <c r="I152" i="5"/>
  <c r="I153" i="5"/>
  <c r="J150" i="5"/>
  <c r="J151" i="5"/>
  <c r="J152" i="5"/>
  <c r="J153" i="5"/>
  <c r="K150" i="5"/>
  <c r="K151" i="5"/>
  <c r="K152" i="5"/>
  <c r="K153" i="5"/>
  <c r="D146" i="5"/>
  <c r="D147" i="5"/>
  <c r="D148" i="5"/>
  <c r="D149" i="5"/>
  <c r="E146" i="5"/>
  <c r="E147" i="5"/>
  <c r="E148" i="5"/>
  <c r="E149" i="5"/>
  <c r="F146" i="5"/>
  <c r="F147" i="5"/>
  <c r="F148" i="5"/>
  <c r="F149" i="5"/>
  <c r="G146" i="5"/>
  <c r="G147" i="5"/>
  <c r="G148" i="5"/>
  <c r="G149" i="5"/>
  <c r="H146" i="5"/>
  <c r="H147" i="5"/>
  <c r="H148" i="5"/>
  <c r="H149" i="5"/>
  <c r="I146" i="5"/>
  <c r="I147" i="5"/>
  <c r="I148" i="5"/>
  <c r="I149" i="5"/>
  <c r="J146" i="5"/>
  <c r="J147" i="5"/>
  <c r="J148" i="5"/>
  <c r="J149" i="5"/>
  <c r="K146" i="5"/>
  <c r="K147" i="5"/>
  <c r="K148" i="5"/>
  <c r="K149" i="5"/>
  <c r="D132" i="5"/>
  <c r="D133" i="5"/>
  <c r="D134" i="5"/>
  <c r="D135" i="5"/>
  <c r="E132" i="5"/>
  <c r="E133" i="5"/>
  <c r="E134" i="5"/>
  <c r="E135" i="5"/>
  <c r="F132" i="5"/>
  <c r="F133" i="5"/>
  <c r="F134" i="5"/>
  <c r="F135" i="5"/>
  <c r="G132" i="5"/>
  <c r="G133" i="5"/>
  <c r="G134" i="5"/>
  <c r="G135" i="5"/>
  <c r="H132" i="5"/>
  <c r="H133" i="5"/>
  <c r="H134" i="5"/>
  <c r="H135" i="5"/>
  <c r="I132" i="5"/>
  <c r="I133" i="5"/>
  <c r="I134" i="5"/>
  <c r="I135" i="5"/>
  <c r="J132" i="5"/>
  <c r="J133" i="5"/>
  <c r="J134" i="5"/>
  <c r="J135" i="5"/>
  <c r="K132" i="5"/>
  <c r="K133" i="5"/>
  <c r="K134" i="5"/>
  <c r="K135" i="5"/>
  <c r="E130" i="5"/>
  <c r="F130" i="5"/>
  <c r="G130" i="5"/>
  <c r="H130" i="5"/>
  <c r="I130" i="5"/>
  <c r="J130" i="5"/>
  <c r="K130" i="5"/>
  <c r="E129" i="5"/>
  <c r="F129" i="5"/>
  <c r="G129" i="5"/>
  <c r="H129" i="5"/>
  <c r="I129" i="5"/>
  <c r="J129" i="5"/>
  <c r="K129" i="5"/>
  <c r="F128" i="5"/>
  <c r="G128" i="5"/>
  <c r="H128" i="5"/>
  <c r="I128" i="5"/>
  <c r="J128" i="5"/>
  <c r="K128" i="5"/>
  <c r="E128" i="5"/>
  <c r="D129" i="5"/>
  <c r="D130" i="5"/>
  <c r="D128" i="5"/>
  <c r="J125" i="5"/>
  <c r="J126" i="5"/>
  <c r="I83" i="5"/>
  <c r="I125" i="5"/>
  <c r="I84" i="5"/>
  <c r="I126" i="5"/>
  <c r="H125" i="5"/>
  <c r="H126" i="5"/>
  <c r="G125" i="5"/>
  <c r="G126" i="5"/>
  <c r="F125" i="5"/>
  <c r="F126" i="5"/>
  <c r="E125" i="5"/>
  <c r="E126" i="5"/>
  <c r="D126" i="5"/>
  <c r="D125" i="5"/>
  <c r="J124" i="5"/>
  <c r="F124" i="5"/>
  <c r="G124" i="5"/>
  <c r="H124" i="5"/>
  <c r="I82" i="5"/>
  <c r="I124" i="5"/>
  <c r="E124" i="5"/>
  <c r="D124" i="5"/>
  <c r="K125" i="5"/>
  <c r="K126" i="5"/>
  <c r="D127" i="5"/>
  <c r="E127" i="5"/>
  <c r="F127" i="5"/>
  <c r="G127" i="5"/>
  <c r="H127" i="5"/>
  <c r="I127" i="5"/>
  <c r="J127" i="5"/>
  <c r="K127" i="5"/>
  <c r="J123" i="5"/>
  <c r="J122" i="5"/>
  <c r="J121" i="5"/>
  <c r="J120" i="5"/>
  <c r="J119" i="5"/>
  <c r="J118" i="5"/>
  <c r="D119" i="5"/>
  <c r="E119" i="5"/>
  <c r="F119" i="5"/>
  <c r="G119" i="5"/>
  <c r="H119" i="5"/>
  <c r="I119" i="5"/>
  <c r="K119" i="5"/>
  <c r="D122" i="5"/>
  <c r="E122" i="5"/>
  <c r="F122" i="5"/>
  <c r="G122" i="5"/>
  <c r="H122" i="5"/>
  <c r="I122" i="5"/>
  <c r="K122" i="5"/>
  <c r="D120" i="5"/>
  <c r="E120" i="5"/>
  <c r="F120" i="5"/>
  <c r="G120" i="5"/>
  <c r="H120" i="5"/>
  <c r="I120" i="5"/>
  <c r="K120" i="5"/>
  <c r="D123" i="5"/>
  <c r="E123" i="5"/>
  <c r="F123" i="5"/>
  <c r="G123" i="5"/>
  <c r="H123" i="5"/>
  <c r="I123" i="5"/>
  <c r="K123" i="5"/>
  <c r="K124" i="5"/>
  <c r="H121" i="5"/>
  <c r="G121" i="5"/>
  <c r="F121" i="5"/>
  <c r="D121" i="5"/>
  <c r="E118" i="5"/>
  <c r="F118" i="5"/>
  <c r="G118" i="5"/>
  <c r="H118" i="5"/>
  <c r="I118" i="5"/>
  <c r="E121" i="5"/>
  <c r="I121" i="5"/>
  <c r="D118" i="5"/>
  <c r="D9" i="5"/>
  <c r="E9" i="5"/>
  <c r="F9" i="5"/>
  <c r="G9" i="5"/>
  <c r="H9" i="5"/>
  <c r="H8" i="5"/>
  <c r="H49" i="5"/>
  <c r="F49" i="5"/>
  <c r="H47" i="5"/>
  <c r="F47" i="5"/>
  <c r="H46" i="5"/>
  <c r="F46" i="5"/>
  <c r="E49" i="5"/>
  <c r="E47" i="5"/>
  <c r="E46" i="5"/>
  <c r="D49" i="5"/>
  <c r="B49" i="5"/>
  <c r="D47" i="5"/>
  <c r="B47" i="5"/>
  <c r="D46" i="5"/>
  <c r="B46" i="5"/>
  <c r="C46" i="5"/>
  <c r="C49" i="5"/>
  <c r="C47" i="5"/>
  <c r="H10" i="5"/>
  <c r="F11" i="5"/>
  <c r="D11" i="5"/>
  <c r="E11" i="5"/>
  <c r="G11" i="5"/>
  <c r="H11" i="5"/>
  <c r="J68" i="4"/>
  <c r="J86" i="4"/>
  <c r="H45" i="4"/>
  <c r="H54" i="4"/>
  <c r="J67" i="4"/>
  <c r="J85" i="4"/>
  <c r="H43" i="4"/>
  <c r="H52" i="4"/>
  <c r="J66" i="4"/>
  <c r="J84" i="4"/>
  <c r="H42" i="4"/>
  <c r="H51" i="4"/>
  <c r="H68" i="4"/>
  <c r="H86" i="4"/>
  <c r="F45" i="4"/>
  <c r="F54" i="4"/>
  <c r="H67" i="4"/>
  <c r="H85" i="4"/>
  <c r="F43" i="4"/>
  <c r="F52" i="4"/>
  <c r="H66" i="4"/>
  <c r="H84" i="4"/>
  <c r="F42" i="4"/>
  <c r="F51" i="4"/>
  <c r="F68" i="4"/>
  <c r="F86" i="4"/>
  <c r="D45" i="4"/>
  <c r="D54" i="4"/>
  <c r="F67" i="4"/>
  <c r="F85" i="4"/>
  <c r="D43" i="4"/>
  <c r="D52" i="4"/>
  <c r="F66" i="4"/>
  <c r="F84" i="4"/>
  <c r="D42" i="4"/>
  <c r="D51" i="4"/>
  <c r="D68" i="4"/>
  <c r="D86" i="4"/>
  <c r="B45" i="4"/>
  <c r="B54" i="4"/>
  <c r="D67" i="4"/>
  <c r="D85" i="4"/>
  <c r="B43" i="4"/>
  <c r="B52" i="4"/>
  <c r="D66" i="4"/>
  <c r="D84" i="4"/>
  <c r="B42" i="4"/>
  <c r="B51" i="4"/>
  <c r="B44" i="4"/>
  <c r="B46" i="4"/>
  <c r="K132" i="7"/>
  <c r="J81" i="7"/>
  <c r="J82" i="7"/>
  <c r="J83" i="7"/>
  <c r="J84" i="7"/>
  <c r="J88" i="7"/>
  <c r="J92" i="7"/>
  <c r="J99" i="7"/>
  <c r="J100" i="7"/>
  <c r="J101" i="7"/>
  <c r="J102" i="7"/>
  <c r="J106" i="7"/>
  <c r="J110" i="7"/>
  <c r="J111" i="7"/>
  <c r="I75" i="7"/>
  <c r="K75" i="7"/>
  <c r="I78" i="7"/>
  <c r="K78" i="7"/>
  <c r="K81" i="7"/>
  <c r="I76" i="7"/>
  <c r="K76" i="7"/>
  <c r="I79" i="7"/>
  <c r="K79" i="7"/>
  <c r="K82" i="7"/>
  <c r="I77" i="7"/>
  <c r="K77" i="7"/>
  <c r="I80" i="7"/>
  <c r="K80" i="7"/>
  <c r="K83" i="7"/>
  <c r="K84" i="7"/>
  <c r="I85" i="7"/>
  <c r="K85" i="7"/>
  <c r="I86" i="7"/>
  <c r="K86" i="7"/>
  <c r="I87" i="7"/>
  <c r="K87" i="7"/>
  <c r="K88" i="7"/>
  <c r="I89" i="7"/>
  <c r="K89" i="7"/>
  <c r="I90" i="7"/>
  <c r="K90" i="7"/>
  <c r="I91" i="7"/>
  <c r="K91" i="7"/>
  <c r="K92" i="7"/>
  <c r="I93" i="7"/>
  <c r="K93" i="7"/>
  <c r="I96" i="7"/>
  <c r="K96" i="7"/>
  <c r="K99" i="7"/>
  <c r="I94" i="7"/>
  <c r="K94" i="7"/>
  <c r="I97" i="7"/>
  <c r="K97" i="7"/>
  <c r="K100" i="7"/>
  <c r="I95" i="7"/>
  <c r="K95" i="7"/>
  <c r="I98" i="7"/>
  <c r="K98" i="7"/>
  <c r="K101" i="7"/>
  <c r="K102" i="7"/>
  <c r="I103" i="7"/>
  <c r="K103" i="7"/>
  <c r="I104" i="7"/>
  <c r="K104" i="7"/>
  <c r="I105" i="7"/>
  <c r="K105" i="7"/>
  <c r="K106" i="7"/>
  <c r="I107" i="7"/>
  <c r="K107" i="7"/>
  <c r="I108" i="7"/>
  <c r="K108" i="7"/>
  <c r="I109" i="7"/>
  <c r="K109" i="7"/>
  <c r="K110" i="7"/>
  <c r="K111" i="7"/>
  <c r="J153" i="7"/>
  <c r="I81" i="7"/>
  <c r="I82" i="7"/>
  <c r="I83" i="7"/>
  <c r="I84" i="7"/>
  <c r="I88" i="7"/>
  <c r="I92" i="7"/>
  <c r="I99" i="7"/>
  <c r="I100" i="7"/>
  <c r="I101" i="7"/>
  <c r="I102" i="7"/>
  <c r="I106" i="7"/>
  <c r="I110" i="7"/>
  <c r="I111" i="7"/>
  <c r="I153" i="7"/>
  <c r="D81" i="7"/>
  <c r="D82" i="7"/>
  <c r="D83" i="7"/>
  <c r="D84" i="7"/>
  <c r="D88" i="7"/>
  <c r="D92" i="7"/>
  <c r="D99" i="7"/>
  <c r="D100" i="7"/>
  <c r="D101" i="7"/>
  <c r="D102" i="7"/>
  <c r="D106" i="7"/>
  <c r="D110" i="7"/>
  <c r="D111" i="7"/>
  <c r="D153" i="7"/>
  <c r="K153" i="7"/>
  <c r="H81" i="7"/>
  <c r="H82" i="7"/>
  <c r="H83" i="7"/>
  <c r="H84" i="7"/>
  <c r="H88" i="7"/>
  <c r="H92" i="7"/>
  <c r="H99" i="7"/>
  <c r="H100" i="7"/>
  <c r="H101" i="7"/>
  <c r="H102" i="7"/>
  <c r="H106" i="7"/>
  <c r="H110" i="7"/>
  <c r="H111" i="7"/>
  <c r="H153" i="7"/>
  <c r="G81" i="7"/>
  <c r="G82" i="7"/>
  <c r="G83" i="7"/>
  <c r="G84" i="7"/>
  <c r="G88" i="7"/>
  <c r="G92" i="7"/>
  <c r="G99" i="7"/>
  <c r="G100" i="7"/>
  <c r="G101" i="7"/>
  <c r="G102" i="7"/>
  <c r="G106" i="7"/>
  <c r="G110" i="7"/>
  <c r="G111" i="7"/>
  <c r="G153" i="7"/>
  <c r="F81" i="7"/>
  <c r="F82" i="7"/>
  <c r="F83" i="7"/>
  <c r="F84" i="7"/>
  <c r="F88" i="7"/>
  <c r="F92" i="7"/>
  <c r="F99" i="7"/>
  <c r="F100" i="7"/>
  <c r="F101" i="7"/>
  <c r="F102" i="7"/>
  <c r="F106" i="7"/>
  <c r="F110" i="7"/>
  <c r="F111" i="7"/>
  <c r="F153" i="7"/>
  <c r="E81" i="7"/>
  <c r="E82" i="7"/>
  <c r="E83" i="7"/>
  <c r="E84" i="7"/>
  <c r="E88" i="7"/>
  <c r="E92" i="7"/>
  <c r="E99" i="7"/>
  <c r="E100" i="7"/>
  <c r="E101" i="7"/>
  <c r="E102" i="7"/>
  <c r="E106" i="7"/>
  <c r="E110" i="7"/>
  <c r="E111" i="7"/>
  <c r="E153" i="7"/>
  <c r="J152" i="7"/>
  <c r="I152" i="7"/>
  <c r="D152" i="7"/>
  <c r="K152" i="7"/>
  <c r="H152" i="7"/>
  <c r="G152" i="7"/>
  <c r="F152" i="7"/>
  <c r="E152" i="7"/>
  <c r="J151" i="7"/>
  <c r="I151" i="7"/>
  <c r="D151" i="7"/>
  <c r="K151" i="7"/>
  <c r="H151" i="7"/>
  <c r="G151" i="7"/>
  <c r="F151" i="7"/>
  <c r="E151" i="7"/>
  <c r="K150" i="7"/>
  <c r="J149" i="7"/>
  <c r="I149" i="7"/>
  <c r="D149" i="7"/>
  <c r="K149" i="7"/>
  <c r="H149" i="7"/>
  <c r="G149" i="7"/>
  <c r="F149" i="7"/>
  <c r="E149" i="7"/>
  <c r="J148" i="7"/>
  <c r="I148" i="7"/>
  <c r="D148" i="7"/>
  <c r="K148" i="7"/>
  <c r="H148" i="7"/>
  <c r="G148" i="7"/>
  <c r="F148" i="7"/>
  <c r="E148" i="7"/>
  <c r="K147" i="7"/>
  <c r="K146" i="7"/>
  <c r="J145" i="7"/>
  <c r="I145" i="7"/>
  <c r="D145" i="7"/>
  <c r="K145" i="7"/>
  <c r="H145" i="7"/>
  <c r="G145" i="7"/>
  <c r="F145" i="7"/>
  <c r="E145" i="7"/>
  <c r="J144" i="7"/>
  <c r="I144" i="7"/>
  <c r="D144" i="7"/>
  <c r="K144" i="7"/>
  <c r="H144" i="7"/>
  <c r="G144" i="7"/>
  <c r="F144" i="7"/>
  <c r="E144" i="7"/>
  <c r="J143" i="7"/>
  <c r="I143" i="7"/>
  <c r="D143" i="7"/>
  <c r="K143" i="7"/>
  <c r="H143" i="7"/>
  <c r="G143" i="7"/>
  <c r="F143" i="7"/>
  <c r="E143" i="7"/>
  <c r="J142" i="7"/>
  <c r="I142" i="7"/>
  <c r="D142" i="7"/>
  <c r="K142" i="7"/>
  <c r="H142" i="7"/>
  <c r="G142" i="7"/>
  <c r="F142" i="7"/>
  <c r="E142" i="7"/>
  <c r="J141" i="7"/>
  <c r="I141" i="7"/>
  <c r="D141" i="7"/>
  <c r="K141" i="7"/>
  <c r="H141" i="7"/>
  <c r="G141" i="7"/>
  <c r="F141" i="7"/>
  <c r="E141" i="7"/>
  <c r="J140" i="7"/>
  <c r="I140" i="7"/>
  <c r="D140" i="7"/>
  <c r="K140" i="7"/>
  <c r="H140" i="7"/>
  <c r="G140" i="7"/>
  <c r="F140" i="7"/>
  <c r="E140" i="7"/>
  <c r="K139" i="7"/>
  <c r="J138" i="7"/>
  <c r="I138" i="7"/>
  <c r="D138" i="7"/>
  <c r="K138" i="7"/>
  <c r="H138" i="7"/>
  <c r="G138" i="7"/>
  <c r="F138" i="7"/>
  <c r="E138" i="7"/>
  <c r="J137" i="7"/>
  <c r="I137" i="7"/>
  <c r="D137" i="7"/>
  <c r="K137" i="7"/>
  <c r="H137" i="7"/>
  <c r="G137" i="7"/>
  <c r="F137" i="7"/>
  <c r="E137" i="7"/>
  <c r="J136" i="7"/>
  <c r="I136" i="7"/>
  <c r="D136" i="7"/>
  <c r="K136" i="7"/>
  <c r="H136" i="7"/>
  <c r="G136" i="7"/>
  <c r="F136" i="7"/>
  <c r="E136" i="7"/>
  <c r="J135" i="7"/>
  <c r="I135" i="7"/>
  <c r="D135" i="7"/>
  <c r="K135" i="7"/>
  <c r="H135" i="7"/>
  <c r="G135" i="7"/>
  <c r="F135" i="7"/>
  <c r="E135" i="7"/>
  <c r="J134" i="7"/>
  <c r="I134" i="7"/>
  <c r="D134" i="7"/>
  <c r="K134" i="7"/>
  <c r="H134" i="7"/>
  <c r="G134" i="7"/>
  <c r="F134" i="7"/>
  <c r="E134" i="7"/>
  <c r="J133" i="7"/>
  <c r="I133" i="7"/>
  <c r="D133" i="7"/>
  <c r="K133" i="7"/>
  <c r="H133" i="7"/>
  <c r="G133" i="7"/>
  <c r="F133" i="7"/>
  <c r="E133" i="7"/>
  <c r="J131" i="7"/>
  <c r="I131" i="7"/>
  <c r="D131" i="7"/>
  <c r="K131" i="7"/>
  <c r="H131" i="7"/>
  <c r="G131" i="7"/>
  <c r="F131" i="7"/>
  <c r="E131" i="7"/>
  <c r="J130" i="7"/>
  <c r="I130" i="7"/>
  <c r="D130" i="7"/>
  <c r="K130" i="7"/>
  <c r="H130" i="7"/>
  <c r="G130" i="7"/>
  <c r="F130" i="7"/>
  <c r="E130" i="7"/>
  <c r="J129" i="7"/>
  <c r="I129" i="7"/>
  <c r="D129" i="7"/>
  <c r="K129" i="7"/>
  <c r="H129" i="7"/>
  <c r="G129" i="7"/>
  <c r="F129" i="7"/>
  <c r="E129" i="7"/>
  <c r="J128" i="7"/>
  <c r="I128" i="7"/>
  <c r="D128" i="7"/>
  <c r="K128" i="7"/>
  <c r="H128" i="7"/>
  <c r="G128" i="7"/>
  <c r="F128" i="7"/>
  <c r="E128" i="7"/>
  <c r="J127" i="7"/>
  <c r="I127" i="7"/>
  <c r="D127" i="7"/>
  <c r="K127" i="7"/>
  <c r="H127" i="7"/>
  <c r="G127" i="7"/>
  <c r="F127" i="7"/>
  <c r="E127" i="7"/>
  <c r="J126" i="7"/>
  <c r="I126" i="7"/>
  <c r="D126" i="7"/>
  <c r="K126" i="7"/>
  <c r="H126" i="7"/>
  <c r="G126" i="7"/>
  <c r="F126" i="7"/>
  <c r="E126" i="7"/>
  <c r="J125" i="7"/>
  <c r="I125" i="7"/>
  <c r="D125" i="7"/>
  <c r="K125" i="7"/>
  <c r="H125" i="7"/>
  <c r="G125" i="7"/>
  <c r="F125" i="7"/>
  <c r="E125" i="7"/>
  <c r="K124" i="7"/>
  <c r="J123" i="7"/>
  <c r="I123" i="7"/>
  <c r="D123" i="7"/>
  <c r="K123" i="7"/>
  <c r="H123" i="7"/>
  <c r="G123" i="7"/>
  <c r="F123" i="7"/>
  <c r="E123" i="7"/>
  <c r="J122" i="7"/>
  <c r="I122" i="7"/>
  <c r="D122" i="7"/>
  <c r="K122" i="7"/>
  <c r="H122" i="7"/>
  <c r="G122" i="7"/>
  <c r="F122" i="7"/>
  <c r="E122" i="7"/>
  <c r="K121" i="7"/>
  <c r="J120" i="7"/>
  <c r="I120" i="7"/>
  <c r="D120" i="7"/>
  <c r="K120" i="7"/>
  <c r="H120" i="7"/>
  <c r="G120" i="7"/>
  <c r="F120" i="7"/>
  <c r="E120" i="7"/>
  <c r="K119" i="7"/>
  <c r="K118" i="7"/>
  <c r="J117" i="7"/>
  <c r="I117" i="7"/>
  <c r="D117" i="7"/>
  <c r="K117" i="7"/>
  <c r="H117" i="7"/>
  <c r="G117" i="7"/>
  <c r="F117" i="7"/>
  <c r="E117" i="7"/>
  <c r="D47" i="7"/>
  <c r="D49" i="7"/>
  <c r="H47" i="7"/>
  <c r="H49" i="7"/>
  <c r="H68" i="7"/>
  <c r="G48" i="7"/>
  <c r="I48" i="7"/>
  <c r="F47" i="7"/>
  <c r="E47" i="7"/>
  <c r="E49" i="7"/>
  <c r="E68" i="7"/>
  <c r="C47" i="7"/>
  <c r="B47" i="7"/>
  <c r="G46" i="7"/>
  <c r="G45" i="7"/>
  <c r="I18" i="7"/>
  <c r="H17" i="7"/>
  <c r="J17" i="7"/>
  <c r="J18" i="7"/>
  <c r="I38" i="7"/>
  <c r="F18" i="7"/>
  <c r="F38" i="7"/>
  <c r="E18" i="7"/>
  <c r="E38" i="7"/>
  <c r="I37" i="7"/>
  <c r="H37" i="7"/>
  <c r="E37" i="7"/>
  <c r="D37" i="7"/>
  <c r="F11" i="7"/>
  <c r="H10" i="7"/>
  <c r="J10" i="7"/>
  <c r="J11" i="7"/>
  <c r="F31" i="7"/>
  <c r="I30" i="7"/>
  <c r="E30" i="7"/>
  <c r="H6" i="7"/>
  <c r="J6" i="7"/>
  <c r="I26" i="7"/>
  <c r="F26" i="7"/>
  <c r="E26" i="7"/>
  <c r="H13" i="7"/>
  <c r="I11" i="7"/>
  <c r="I31" i="7"/>
  <c r="G18" i="7"/>
  <c r="D18" i="7"/>
  <c r="C18" i="7"/>
  <c r="D38" i="7"/>
  <c r="I16" i="7"/>
  <c r="G16" i="7"/>
  <c r="F16" i="7"/>
  <c r="E16" i="7"/>
  <c r="D16" i="7"/>
  <c r="C16" i="7"/>
  <c r="H15" i="7"/>
  <c r="H16" i="7"/>
  <c r="I14" i="7"/>
  <c r="G14" i="7"/>
  <c r="F14" i="7"/>
  <c r="E14" i="7"/>
  <c r="D14" i="7"/>
  <c r="C14" i="7"/>
  <c r="J13" i="7"/>
  <c r="G33" i="7"/>
  <c r="H12" i="7"/>
  <c r="G11" i="7"/>
  <c r="E11" i="7"/>
  <c r="D11" i="7"/>
  <c r="C11" i="7"/>
  <c r="I9" i="7"/>
  <c r="G9" i="7"/>
  <c r="F9" i="7"/>
  <c r="E9" i="7"/>
  <c r="D9" i="7"/>
  <c r="C9" i="7"/>
  <c r="H8" i="7"/>
  <c r="H9" i="7"/>
  <c r="I7" i="7"/>
  <c r="G7" i="7"/>
  <c r="F7" i="7"/>
  <c r="E7" i="7"/>
  <c r="D7" i="7"/>
  <c r="C7" i="7"/>
  <c r="D26" i="7"/>
  <c r="H5" i="7"/>
  <c r="L113" i="6"/>
  <c r="L114" i="6"/>
  <c r="L115" i="6"/>
  <c r="E115" i="6"/>
  <c r="J134" i="6"/>
  <c r="H134" i="6"/>
  <c r="F134" i="6"/>
  <c r="D134" i="6"/>
  <c r="L133" i="6"/>
  <c r="G133" i="6"/>
  <c r="I133" i="6"/>
  <c r="L132" i="6"/>
  <c r="L131" i="6"/>
  <c r="G131" i="6"/>
  <c r="I131" i="6"/>
  <c r="E131" i="6"/>
  <c r="J130" i="6"/>
  <c r="H130" i="6"/>
  <c r="F130" i="6"/>
  <c r="D130" i="6"/>
  <c r="L129" i="6"/>
  <c r="L128" i="6"/>
  <c r="L127" i="6"/>
  <c r="G127" i="6"/>
  <c r="E127" i="6"/>
  <c r="J125" i="6"/>
  <c r="H125" i="6"/>
  <c r="F125" i="6"/>
  <c r="D125" i="6"/>
  <c r="J124" i="6"/>
  <c r="H124" i="6"/>
  <c r="F124" i="6"/>
  <c r="D124" i="6"/>
  <c r="J123" i="6"/>
  <c r="J126" i="6"/>
  <c r="H123" i="6"/>
  <c r="F123" i="6"/>
  <c r="F126" i="6"/>
  <c r="D123" i="6"/>
  <c r="L122" i="6"/>
  <c r="K122" i="6"/>
  <c r="L121" i="6"/>
  <c r="L120" i="6"/>
  <c r="K120" i="6"/>
  <c r="L119" i="6"/>
  <c r="G119" i="6"/>
  <c r="I119" i="6"/>
  <c r="E119" i="6"/>
  <c r="L118" i="6"/>
  <c r="K118" i="6"/>
  <c r="L117" i="6"/>
  <c r="G117" i="6"/>
  <c r="E117" i="6"/>
  <c r="J116" i="6"/>
  <c r="H116" i="6"/>
  <c r="F116" i="6"/>
  <c r="D116" i="6"/>
  <c r="L116" i="6"/>
  <c r="G113" i="6"/>
  <c r="J112" i="6"/>
  <c r="H112" i="6"/>
  <c r="F112" i="6"/>
  <c r="D112" i="6"/>
  <c r="L111" i="6"/>
  <c r="G111" i="6"/>
  <c r="L110" i="6"/>
  <c r="K110" i="6"/>
  <c r="L109" i="6"/>
  <c r="G109" i="6"/>
  <c r="J107" i="6"/>
  <c r="H107" i="6"/>
  <c r="F107" i="6"/>
  <c r="D107" i="6"/>
  <c r="J106" i="6"/>
  <c r="H106" i="6"/>
  <c r="F106" i="6"/>
  <c r="D106" i="6"/>
  <c r="J105" i="6"/>
  <c r="H105" i="6"/>
  <c r="F105" i="6"/>
  <c r="D105" i="6"/>
  <c r="L104" i="6"/>
  <c r="K104" i="6"/>
  <c r="L103" i="6"/>
  <c r="L102" i="6"/>
  <c r="K102" i="6"/>
  <c r="L101" i="6"/>
  <c r="L100" i="6"/>
  <c r="L99" i="6"/>
  <c r="G99" i="6"/>
  <c r="E99" i="6"/>
  <c r="J93" i="6"/>
  <c r="H92" i="6"/>
  <c r="H94" i="6"/>
  <c r="F92" i="6"/>
  <c r="D92" i="6"/>
  <c r="D94" i="6"/>
  <c r="B92" i="6"/>
  <c r="B94" i="6"/>
  <c r="J91" i="6"/>
  <c r="J90" i="6"/>
  <c r="J84" i="6"/>
  <c r="I84" i="6"/>
  <c r="C84" i="6"/>
  <c r="H83" i="6"/>
  <c r="F83" i="6"/>
  <c r="D83" i="6"/>
  <c r="B83" i="6"/>
  <c r="J82" i="6"/>
  <c r="I82" i="6"/>
  <c r="J81" i="6"/>
  <c r="E81" i="6"/>
  <c r="F45" i="6"/>
  <c r="C45" i="6"/>
  <c r="D45" i="6"/>
  <c r="E45" i="6"/>
  <c r="G45" i="6"/>
  <c r="F63" i="6"/>
  <c r="E63" i="6"/>
  <c r="D63" i="6"/>
  <c r="C63" i="6"/>
  <c r="E47" i="6"/>
  <c r="E49" i="6"/>
  <c r="E52" i="6"/>
  <c r="E54" i="6"/>
  <c r="E56" i="6"/>
  <c r="E57" i="6"/>
  <c r="F47" i="6"/>
  <c r="F49" i="6"/>
  <c r="F52" i="6"/>
  <c r="F54" i="6"/>
  <c r="F56" i="6"/>
  <c r="F57" i="6"/>
  <c r="C47" i="6"/>
  <c r="D47" i="6"/>
  <c r="G47" i="6"/>
  <c r="C49" i="6"/>
  <c r="D49" i="6"/>
  <c r="G49" i="6"/>
  <c r="C52" i="6"/>
  <c r="D52" i="6"/>
  <c r="G52" i="6"/>
  <c r="C54" i="6"/>
  <c r="D54" i="6"/>
  <c r="G54" i="6"/>
  <c r="C56" i="6"/>
  <c r="D56" i="6"/>
  <c r="G56" i="6"/>
  <c r="G57" i="6"/>
  <c r="D57" i="6"/>
  <c r="C57" i="6"/>
  <c r="G55" i="6"/>
  <c r="F74" i="6"/>
  <c r="G53" i="6"/>
  <c r="C72" i="6"/>
  <c r="D71" i="6"/>
  <c r="G50" i="6"/>
  <c r="G51" i="6"/>
  <c r="F70" i="6"/>
  <c r="G48" i="6"/>
  <c r="D67" i="6"/>
  <c r="G46" i="6"/>
  <c r="F65" i="6"/>
  <c r="G43" i="6"/>
  <c r="G44" i="6"/>
  <c r="E62" i="6"/>
  <c r="C69" i="6"/>
  <c r="E67" i="6"/>
  <c r="F62" i="6"/>
  <c r="E74" i="6"/>
  <c r="F69" i="6"/>
  <c r="D66" i="6"/>
  <c r="D6" i="6"/>
  <c r="D8" i="6"/>
  <c r="D10" i="6"/>
  <c r="D13" i="6"/>
  <c r="D15" i="6"/>
  <c r="D17" i="6"/>
  <c r="D18" i="6"/>
  <c r="C6" i="6"/>
  <c r="E6" i="6"/>
  <c r="C8" i="6"/>
  <c r="E8" i="6"/>
  <c r="C10" i="6"/>
  <c r="E10" i="6"/>
  <c r="C13" i="6"/>
  <c r="E13" i="6"/>
  <c r="C15" i="6"/>
  <c r="E15" i="6"/>
  <c r="C17" i="6"/>
  <c r="E17" i="6"/>
  <c r="E18" i="6"/>
  <c r="F6" i="6"/>
  <c r="F8" i="6"/>
  <c r="F10" i="6"/>
  <c r="F13" i="6"/>
  <c r="F15" i="6"/>
  <c r="F17" i="6"/>
  <c r="F18" i="6"/>
  <c r="G6" i="6"/>
  <c r="G8" i="6"/>
  <c r="G10" i="6"/>
  <c r="G13" i="6"/>
  <c r="G15" i="6"/>
  <c r="G17" i="6"/>
  <c r="G18" i="6"/>
  <c r="C18" i="6"/>
  <c r="E5" i="6"/>
  <c r="G5" i="6"/>
  <c r="E7" i="6"/>
  <c r="G7" i="6"/>
  <c r="E9" i="6"/>
  <c r="G9" i="6"/>
  <c r="D28" i="6"/>
  <c r="E11" i="6"/>
  <c r="G11" i="6"/>
  <c r="E12" i="6"/>
  <c r="G12" i="6"/>
  <c r="E14" i="6"/>
  <c r="G14" i="6"/>
  <c r="E16" i="6"/>
  <c r="G16" i="6"/>
  <c r="E4" i="6"/>
  <c r="G4" i="6"/>
  <c r="C13" i="2"/>
  <c r="I12" i="2"/>
  <c r="I11" i="2"/>
  <c r="I13" i="2"/>
  <c r="D13" i="2"/>
  <c r="I5" i="2"/>
  <c r="H5" i="2"/>
  <c r="C6" i="2"/>
  <c r="E6" i="2"/>
  <c r="I6" i="2"/>
  <c r="G6" i="2"/>
  <c r="H6" i="2"/>
  <c r="I7" i="2"/>
  <c r="H7" i="2"/>
  <c r="E8" i="2"/>
  <c r="C8" i="2"/>
  <c r="I8" i="2"/>
  <c r="G8" i="2"/>
  <c r="H8" i="2"/>
  <c r="I9" i="2"/>
  <c r="H9" i="2"/>
  <c r="C10" i="2"/>
  <c r="E10" i="2"/>
  <c r="I10" i="2"/>
  <c r="G10" i="2"/>
  <c r="H10" i="2"/>
  <c r="H11" i="2"/>
  <c r="H12" i="2"/>
  <c r="G13" i="2"/>
  <c r="H13" i="2"/>
  <c r="I14" i="2"/>
  <c r="H14" i="2"/>
  <c r="C15" i="2"/>
  <c r="E15" i="2"/>
  <c r="I15" i="2"/>
  <c r="G15" i="2"/>
  <c r="H15" i="2"/>
  <c r="I16" i="2"/>
  <c r="H16" i="2"/>
  <c r="G17" i="2"/>
  <c r="C17" i="2"/>
  <c r="E17" i="2"/>
  <c r="I17" i="2"/>
  <c r="H17" i="2"/>
  <c r="C18" i="2"/>
  <c r="E13" i="2"/>
  <c r="E18" i="2"/>
  <c r="I18" i="2"/>
  <c r="G18" i="2"/>
  <c r="H18" i="2"/>
  <c r="G47" i="7"/>
  <c r="G49" i="7"/>
  <c r="H33" i="7"/>
  <c r="C37" i="7"/>
  <c r="J37" i="7"/>
  <c r="F30" i="7"/>
  <c r="G31" i="7"/>
  <c r="I33" i="7"/>
  <c r="C26" i="7"/>
  <c r="G26" i="7"/>
  <c r="C30" i="7"/>
  <c r="G30" i="7"/>
  <c r="D31" i="7"/>
  <c r="H11" i="7"/>
  <c r="H31" i="7"/>
  <c r="F33" i="7"/>
  <c r="F37" i="7"/>
  <c r="C38" i="7"/>
  <c r="G38" i="7"/>
  <c r="D33" i="7"/>
  <c r="C31" i="7"/>
  <c r="E33" i="7"/>
  <c r="H26" i="7"/>
  <c r="D30" i="7"/>
  <c r="H30" i="7"/>
  <c r="J30" i="7"/>
  <c r="E31" i="7"/>
  <c r="C33" i="7"/>
  <c r="G37" i="7"/>
  <c r="E58" i="7"/>
  <c r="H58" i="7"/>
  <c r="D58" i="7"/>
  <c r="C58" i="7"/>
  <c r="F58" i="7"/>
  <c r="B58" i="7"/>
  <c r="B49" i="7"/>
  <c r="F49" i="7"/>
  <c r="I46" i="7"/>
  <c r="C49" i="7"/>
  <c r="G58" i="7"/>
  <c r="H65" i="7"/>
  <c r="H66" i="7"/>
  <c r="H67" i="7"/>
  <c r="H69" i="7"/>
  <c r="I45" i="7"/>
  <c r="G55" i="7"/>
  <c r="E65" i="7"/>
  <c r="E66" i="7"/>
  <c r="F19" i="7"/>
  <c r="H14" i="7"/>
  <c r="E19" i="7"/>
  <c r="I19" i="7"/>
  <c r="G19" i="7"/>
  <c r="D19" i="7"/>
  <c r="C19" i="7"/>
  <c r="H7" i="7"/>
  <c r="J5" i="7"/>
  <c r="J8" i="7"/>
  <c r="J12" i="7"/>
  <c r="J15" i="7"/>
  <c r="H18" i="7"/>
  <c r="H38" i="7"/>
  <c r="J38" i="7"/>
  <c r="E133" i="6"/>
  <c r="I127" i="6"/>
  <c r="H126" i="6"/>
  <c r="D126" i="6"/>
  <c r="I117" i="6"/>
  <c r="I115" i="6"/>
  <c r="G115" i="6"/>
  <c r="K116" i="6"/>
  <c r="E113" i="6"/>
  <c r="I113" i="6"/>
  <c r="I116" i="6"/>
  <c r="E111" i="6"/>
  <c r="I111" i="6"/>
  <c r="E109" i="6"/>
  <c r="I109" i="6"/>
  <c r="J108" i="6"/>
  <c r="I99" i="6"/>
  <c r="D108" i="6"/>
  <c r="E104" i="6"/>
  <c r="H108" i="6"/>
  <c r="E102" i="6"/>
  <c r="F108" i="6"/>
  <c r="F135" i="6"/>
  <c r="D135" i="6"/>
  <c r="K111" i="6"/>
  <c r="M111" i="6"/>
  <c r="J135" i="6"/>
  <c r="G116" i="6"/>
  <c r="E110" i="6"/>
  <c r="L112" i="6"/>
  <c r="K112" i="6"/>
  <c r="E122" i="6"/>
  <c r="M128" i="6"/>
  <c r="L130" i="6"/>
  <c r="K130" i="6"/>
  <c r="L134" i="6"/>
  <c r="E134" i="6"/>
  <c r="K99" i="6"/>
  <c r="M99" i="6"/>
  <c r="G102" i="6"/>
  <c r="G104" i="6"/>
  <c r="K109" i="6"/>
  <c r="G110" i="6"/>
  <c r="K113" i="6"/>
  <c r="K115" i="6"/>
  <c r="E116" i="6"/>
  <c r="K117" i="6"/>
  <c r="G118" i="6"/>
  <c r="K119" i="6"/>
  <c r="M119" i="6"/>
  <c r="G120" i="6"/>
  <c r="M121" i="6"/>
  <c r="G122" i="6"/>
  <c r="K127" i="6"/>
  <c r="K131" i="6"/>
  <c r="M131" i="6"/>
  <c r="K133" i="6"/>
  <c r="L106" i="6"/>
  <c r="E118" i="6"/>
  <c r="L124" i="6"/>
  <c r="I124" i="6"/>
  <c r="M101" i="6"/>
  <c r="I102" i="6"/>
  <c r="I104" i="6"/>
  <c r="L105" i="6"/>
  <c r="G105" i="6"/>
  <c r="L107" i="6"/>
  <c r="E107" i="6"/>
  <c r="I110" i="6"/>
  <c r="I118" i="6"/>
  <c r="I120" i="6"/>
  <c r="I122" i="6"/>
  <c r="L123" i="6"/>
  <c r="I123" i="6"/>
  <c r="L125" i="6"/>
  <c r="I125" i="6"/>
  <c r="M114" i="6"/>
  <c r="I81" i="6"/>
  <c r="C81" i="6"/>
  <c r="G81" i="6"/>
  <c r="C82" i="6"/>
  <c r="I93" i="6"/>
  <c r="I91" i="6"/>
  <c r="I92" i="6"/>
  <c r="I90" i="6"/>
  <c r="C90" i="6"/>
  <c r="C93" i="6"/>
  <c r="C91" i="6"/>
  <c r="E90" i="6"/>
  <c r="E91" i="6"/>
  <c r="E93" i="6"/>
  <c r="J92" i="6"/>
  <c r="F94" i="6"/>
  <c r="D85" i="6"/>
  <c r="H85" i="6"/>
  <c r="E82" i="6"/>
  <c r="E84" i="6"/>
  <c r="G82" i="6"/>
  <c r="J83" i="6"/>
  <c r="C83" i="6"/>
  <c r="G84" i="6"/>
  <c r="B85" i="6"/>
  <c r="F85" i="6"/>
  <c r="C74" i="6"/>
  <c r="D74" i="6"/>
  <c r="G74" i="6"/>
  <c r="E70" i="6"/>
  <c r="C70" i="6"/>
  <c r="F67" i="6"/>
  <c r="C65" i="6"/>
  <c r="C62" i="6"/>
  <c r="C68" i="6"/>
  <c r="E75" i="6"/>
  <c r="F75" i="6"/>
  <c r="E66" i="6"/>
  <c r="E73" i="6"/>
  <c r="D75" i="6"/>
  <c r="E71" i="6"/>
  <c r="F71" i="6"/>
  <c r="F73" i="6"/>
  <c r="C66" i="6"/>
  <c r="F66" i="6"/>
  <c r="F68" i="6"/>
  <c r="D73" i="6"/>
  <c r="C73" i="6"/>
  <c r="C64" i="6"/>
  <c r="D72" i="6"/>
  <c r="E72" i="6"/>
  <c r="F72" i="6"/>
  <c r="G72" i="6"/>
  <c r="D69" i="6"/>
  <c r="E69" i="6"/>
  <c r="G69" i="6"/>
  <c r="D62" i="6"/>
  <c r="G62" i="6"/>
  <c r="G63" i="6"/>
  <c r="F64" i="6"/>
  <c r="E65" i="6"/>
  <c r="C67" i="6"/>
  <c r="G67" i="6"/>
  <c r="D70" i="6"/>
  <c r="G70" i="6"/>
  <c r="C71" i="6"/>
  <c r="C75" i="6"/>
  <c r="D65" i="6"/>
  <c r="C24" i="6"/>
  <c r="F24" i="6"/>
  <c r="E26" i="6"/>
  <c r="E34" i="6"/>
  <c r="D24" i="6"/>
  <c r="E29" i="6"/>
  <c r="F33" i="6"/>
  <c r="E33" i="6"/>
  <c r="D33" i="6"/>
  <c r="F34" i="6"/>
  <c r="C33" i="6"/>
  <c r="C34" i="6"/>
  <c r="D35" i="6"/>
  <c r="C35" i="6"/>
  <c r="F35" i="6"/>
  <c r="E35" i="6"/>
  <c r="C28" i="6"/>
  <c r="F28" i="6"/>
  <c r="E28" i="6"/>
  <c r="E30" i="6"/>
  <c r="D23" i="6"/>
  <c r="C23" i="6"/>
  <c r="F23" i="6"/>
  <c r="E31" i="6"/>
  <c r="D34" i="6"/>
  <c r="E23" i="6"/>
  <c r="E24" i="6"/>
  <c r="G68" i="7"/>
  <c r="G65" i="7"/>
  <c r="I58" i="7"/>
  <c r="G66" i="7"/>
  <c r="J16" i="7"/>
  <c r="I35" i="7"/>
  <c r="E35" i="7"/>
  <c r="G35" i="7"/>
  <c r="F35" i="7"/>
  <c r="D35" i="7"/>
  <c r="C35" i="7"/>
  <c r="H35" i="7"/>
  <c r="J33" i="7"/>
  <c r="J26" i="7"/>
  <c r="J7" i="7"/>
  <c r="G25" i="7"/>
  <c r="C25" i="7"/>
  <c r="I25" i="7"/>
  <c r="E25" i="7"/>
  <c r="H25" i="7"/>
  <c r="F25" i="7"/>
  <c r="D25" i="7"/>
  <c r="J14" i="7"/>
  <c r="F32" i="7"/>
  <c r="D32" i="7"/>
  <c r="C32" i="7"/>
  <c r="I32" i="7"/>
  <c r="E32" i="7"/>
  <c r="H32" i="7"/>
  <c r="J32" i="7"/>
  <c r="G32" i="7"/>
  <c r="J9" i="7"/>
  <c r="F28" i="7"/>
  <c r="D28" i="7"/>
  <c r="C28" i="7"/>
  <c r="I28" i="7"/>
  <c r="E28" i="7"/>
  <c r="H28" i="7"/>
  <c r="J28" i="7"/>
  <c r="G28" i="7"/>
  <c r="H34" i="7"/>
  <c r="J31" i="7"/>
  <c r="E56" i="7"/>
  <c r="H56" i="7"/>
  <c r="D56" i="7"/>
  <c r="C56" i="7"/>
  <c r="F56" i="7"/>
  <c r="B56" i="7"/>
  <c r="E55" i="7"/>
  <c r="H55" i="7"/>
  <c r="D55" i="7"/>
  <c r="C55" i="7"/>
  <c r="I47" i="7"/>
  <c r="F55" i="7"/>
  <c r="B55" i="7"/>
  <c r="E67" i="7"/>
  <c r="E69" i="7"/>
  <c r="G56" i="7"/>
  <c r="B68" i="7"/>
  <c r="B66" i="7"/>
  <c r="B65" i="7"/>
  <c r="B67" i="7"/>
  <c r="C68" i="7"/>
  <c r="C66" i="7"/>
  <c r="C65" i="7"/>
  <c r="C67" i="7"/>
  <c r="H19" i="7"/>
  <c r="J19" i="7"/>
  <c r="H39" i="7"/>
  <c r="M132" i="6"/>
  <c r="M133" i="6"/>
  <c r="K134" i="6"/>
  <c r="I134" i="6"/>
  <c r="G134" i="6"/>
  <c r="M129" i="6"/>
  <c r="M127" i="6"/>
  <c r="I130" i="6"/>
  <c r="H135" i="6"/>
  <c r="L126" i="6"/>
  <c r="E126" i="6"/>
  <c r="M122" i="6"/>
  <c r="E124" i="6"/>
  <c r="G124" i="6"/>
  <c r="K124" i="6"/>
  <c r="M117" i="6"/>
  <c r="E123" i="6"/>
  <c r="M115" i="6"/>
  <c r="M113" i="6"/>
  <c r="M116" i="6"/>
  <c r="I112" i="6"/>
  <c r="G112" i="6"/>
  <c r="E112" i="6"/>
  <c r="M109" i="6"/>
  <c r="M102" i="6"/>
  <c r="M103" i="6"/>
  <c r="N103" i="6"/>
  <c r="L108" i="6"/>
  <c r="I107" i="6"/>
  <c r="G107" i="6"/>
  <c r="I105" i="6"/>
  <c r="E105" i="6"/>
  <c r="M118" i="6"/>
  <c r="G123" i="6"/>
  <c r="K105" i="6"/>
  <c r="K107" i="6"/>
  <c r="G130" i="6"/>
  <c r="E130" i="6"/>
  <c r="M100" i="6"/>
  <c r="M104" i="6"/>
  <c r="K123" i="6"/>
  <c r="E125" i="6"/>
  <c r="M120" i="6"/>
  <c r="M110" i="6"/>
  <c r="G125" i="6"/>
  <c r="K125" i="6"/>
  <c r="E92" i="6"/>
  <c r="E94" i="6"/>
  <c r="K81" i="6"/>
  <c r="K84" i="6"/>
  <c r="G83" i="6"/>
  <c r="K82" i="6"/>
  <c r="I83" i="6"/>
  <c r="E83" i="6"/>
  <c r="G93" i="6"/>
  <c r="G91" i="6"/>
  <c r="G90" i="6"/>
  <c r="J94" i="6"/>
  <c r="K92" i="6"/>
  <c r="G92" i="6"/>
  <c r="G94" i="6"/>
  <c r="I94" i="6"/>
  <c r="C92" i="6"/>
  <c r="C94" i="6"/>
  <c r="J85" i="6"/>
  <c r="I85" i="6"/>
  <c r="G75" i="6"/>
  <c r="G73" i="6"/>
  <c r="G65" i="6"/>
  <c r="G66" i="6"/>
  <c r="E68" i="6"/>
  <c r="D68" i="6"/>
  <c r="G71" i="6"/>
  <c r="C76" i="6"/>
  <c r="D64" i="6"/>
  <c r="E64" i="6"/>
  <c r="G35" i="6"/>
  <c r="G24" i="6"/>
  <c r="G23" i="6"/>
  <c r="G33" i="6"/>
  <c r="E27" i="6"/>
  <c r="D37" i="6"/>
  <c r="C25" i="6"/>
  <c r="G34" i="6"/>
  <c r="E25" i="6"/>
  <c r="F25" i="6"/>
  <c r="F36" i="6"/>
  <c r="D36" i="6"/>
  <c r="D30" i="6"/>
  <c r="C30" i="6"/>
  <c r="F30" i="6"/>
  <c r="G30" i="6"/>
  <c r="D31" i="6"/>
  <c r="C31" i="6"/>
  <c r="F31" i="6"/>
  <c r="G31" i="6"/>
  <c r="F37" i="6"/>
  <c r="D29" i="6"/>
  <c r="C29" i="6"/>
  <c r="E36" i="6"/>
  <c r="C37" i="6"/>
  <c r="C36" i="6"/>
  <c r="G28" i="6"/>
  <c r="D25" i="6"/>
  <c r="F29" i="6"/>
  <c r="G29" i="6"/>
  <c r="D26" i="6"/>
  <c r="C26" i="6"/>
  <c r="F26" i="6"/>
  <c r="G26" i="6"/>
  <c r="I85" i="5"/>
  <c r="I89" i="5"/>
  <c r="I93" i="5"/>
  <c r="I103" i="5"/>
  <c r="I107" i="5"/>
  <c r="I111" i="5"/>
  <c r="I112" i="5"/>
  <c r="K121" i="5"/>
  <c r="D131" i="5"/>
  <c r="I131" i="5"/>
  <c r="J131" i="5"/>
  <c r="K131" i="5"/>
  <c r="H131" i="5"/>
  <c r="G131" i="5"/>
  <c r="F131" i="5"/>
  <c r="E131" i="5"/>
  <c r="K118" i="5"/>
  <c r="H48" i="5"/>
  <c r="H50" i="5"/>
  <c r="H66" i="5"/>
  <c r="H67" i="5"/>
  <c r="H68" i="5"/>
  <c r="H69" i="5"/>
  <c r="H70" i="5"/>
  <c r="G46" i="5"/>
  <c r="G47" i="5"/>
  <c r="G48" i="5"/>
  <c r="G49" i="5"/>
  <c r="G50" i="5"/>
  <c r="G66" i="5"/>
  <c r="G67" i="5"/>
  <c r="G68" i="5"/>
  <c r="G69" i="5"/>
  <c r="G70" i="5"/>
  <c r="F48" i="5"/>
  <c r="F50" i="5"/>
  <c r="F66" i="5"/>
  <c r="F67" i="5"/>
  <c r="F68" i="5"/>
  <c r="F69" i="5"/>
  <c r="F70" i="5"/>
  <c r="D48" i="5"/>
  <c r="D50" i="5"/>
  <c r="D66" i="5"/>
  <c r="D67" i="5"/>
  <c r="D68" i="5"/>
  <c r="D69" i="5"/>
  <c r="D70" i="5"/>
  <c r="E48" i="5"/>
  <c r="E50" i="5"/>
  <c r="E66" i="5"/>
  <c r="E67" i="5"/>
  <c r="E68" i="5"/>
  <c r="E69" i="5"/>
  <c r="E70" i="5"/>
  <c r="C48" i="5"/>
  <c r="C50" i="5"/>
  <c r="C66" i="5"/>
  <c r="C67" i="5"/>
  <c r="C68" i="5"/>
  <c r="C69" i="5"/>
  <c r="C70" i="5"/>
  <c r="B48" i="5"/>
  <c r="B50" i="5"/>
  <c r="B66" i="5"/>
  <c r="B67" i="5"/>
  <c r="B68" i="5"/>
  <c r="B69" i="5"/>
  <c r="B70" i="5"/>
  <c r="I46" i="5"/>
  <c r="B56" i="5"/>
  <c r="G56" i="5"/>
  <c r="H56" i="5"/>
  <c r="I56" i="5"/>
  <c r="F56" i="5"/>
  <c r="E56" i="5"/>
  <c r="D56" i="5"/>
  <c r="C56" i="5"/>
  <c r="I49" i="5"/>
  <c r="H59" i="5"/>
  <c r="I47" i="5"/>
  <c r="C18" i="5"/>
  <c r="D18" i="5"/>
  <c r="E18" i="5"/>
  <c r="F18" i="5"/>
  <c r="G18" i="5"/>
  <c r="I18" i="5"/>
  <c r="C16" i="5"/>
  <c r="D16" i="5"/>
  <c r="E16" i="5"/>
  <c r="F16" i="5"/>
  <c r="G16" i="5"/>
  <c r="I16" i="5"/>
  <c r="C14" i="5"/>
  <c r="D14" i="5"/>
  <c r="E14" i="5"/>
  <c r="F14" i="5"/>
  <c r="G14" i="5"/>
  <c r="I14" i="5"/>
  <c r="C11" i="5"/>
  <c r="I11" i="5"/>
  <c r="D7" i="5"/>
  <c r="D19" i="5"/>
  <c r="C7" i="5"/>
  <c r="E7" i="5"/>
  <c r="F7" i="5"/>
  <c r="G7" i="5"/>
  <c r="G19" i="5"/>
  <c r="I7" i="5"/>
  <c r="H17" i="5"/>
  <c r="H18" i="5"/>
  <c r="H15" i="5"/>
  <c r="J15" i="5"/>
  <c r="J16" i="5"/>
  <c r="H13" i="5"/>
  <c r="J13" i="5"/>
  <c r="H33" i="5"/>
  <c r="H12" i="5"/>
  <c r="J12" i="5"/>
  <c r="H28" i="5"/>
  <c r="H6" i="5"/>
  <c r="H5" i="5"/>
  <c r="G67" i="7"/>
  <c r="G69" i="7"/>
  <c r="I55" i="7"/>
  <c r="C69" i="7"/>
  <c r="I56" i="7"/>
  <c r="I39" i="7"/>
  <c r="E39" i="7"/>
  <c r="D39" i="7"/>
  <c r="G39" i="7"/>
  <c r="C39" i="7"/>
  <c r="J39" i="7"/>
  <c r="F39" i="7"/>
  <c r="G29" i="7"/>
  <c r="C29" i="7"/>
  <c r="I29" i="7"/>
  <c r="E29" i="7"/>
  <c r="H29" i="7"/>
  <c r="D29" i="7"/>
  <c r="F29" i="7"/>
  <c r="D34" i="7"/>
  <c r="F34" i="7"/>
  <c r="E34" i="7"/>
  <c r="G34" i="7"/>
  <c r="C34" i="7"/>
  <c r="I34" i="7"/>
  <c r="J34" i="7"/>
  <c r="I27" i="7"/>
  <c r="E27" i="7"/>
  <c r="C27" i="7"/>
  <c r="D27" i="7"/>
  <c r="G27" i="7"/>
  <c r="F27" i="7"/>
  <c r="H27" i="7"/>
  <c r="J25" i="7"/>
  <c r="J35" i="7"/>
  <c r="F36" i="7"/>
  <c r="G36" i="7"/>
  <c r="I36" i="7"/>
  <c r="E36" i="7"/>
  <c r="H36" i="7"/>
  <c r="D36" i="7"/>
  <c r="C36" i="7"/>
  <c r="B69" i="7"/>
  <c r="E57" i="7"/>
  <c r="I49" i="7"/>
  <c r="H57" i="7"/>
  <c r="D57" i="7"/>
  <c r="C57" i="7"/>
  <c r="F57" i="7"/>
  <c r="G57" i="7"/>
  <c r="B57" i="7"/>
  <c r="M134" i="6"/>
  <c r="M130" i="6"/>
  <c r="K126" i="6"/>
  <c r="L135" i="6"/>
  <c r="K135" i="6"/>
  <c r="I126" i="6"/>
  <c r="G126" i="6"/>
  <c r="M125" i="6"/>
  <c r="M124" i="6"/>
  <c r="M123" i="6"/>
  <c r="M112" i="6"/>
  <c r="K108" i="6"/>
  <c r="I108" i="6"/>
  <c r="G108" i="6"/>
  <c r="E108" i="6"/>
  <c r="M106" i="6"/>
  <c r="M107" i="6"/>
  <c r="M105" i="6"/>
  <c r="K83" i="6"/>
  <c r="C85" i="6"/>
  <c r="E85" i="6"/>
  <c r="K93" i="6"/>
  <c r="K94" i="6"/>
  <c r="K91" i="6"/>
  <c r="K90" i="6"/>
  <c r="G85" i="6"/>
  <c r="K85" i="6"/>
  <c r="G68" i="6"/>
  <c r="G64" i="6"/>
  <c r="E76" i="6"/>
  <c r="D76" i="6"/>
  <c r="F76" i="6"/>
  <c r="G36" i="6"/>
  <c r="G25" i="6"/>
  <c r="F27" i="6"/>
  <c r="G27" i="6"/>
  <c r="D27" i="6"/>
  <c r="C27" i="6"/>
  <c r="D32" i="6"/>
  <c r="C32" i="6"/>
  <c r="E32" i="6"/>
  <c r="F32" i="6"/>
  <c r="E37" i="6"/>
  <c r="G37" i="6"/>
  <c r="B59" i="5"/>
  <c r="J10" i="5"/>
  <c r="I30" i="5"/>
  <c r="C57" i="5"/>
  <c r="D57" i="5"/>
  <c r="E57" i="5"/>
  <c r="F57" i="5"/>
  <c r="G57" i="5"/>
  <c r="H57" i="5"/>
  <c r="I48" i="5"/>
  <c r="B57" i="5"/>
  <c r="C59" i="5"/>
  <c r="D59" i="5"/>
  <c r="E59" i="5"/>
  <c r="F59" i="5"/>
  <c r="G59" i="5"/>
  <c r="I59" i="5"/>
  <c r="J17" i="5"/>
  <c r="F37" i="5"/>
  <c r="I19" i="5"/>
  <c r="F19" i="5"/>
  <c r="J6" i="5"/>
  <c r="I26" i="5"/>
  <c r="E19" i="5"/>
  <c r="H32" i="5"/>
  <c r="I32" i="5"/>
  <c r="E32" i="5"/>
  <c r="G32" i="5"/>
  <c r="H14" i="5"/>
  <c r="C19" i="5"/>
  <c r="C35" i="5"/>
  <c r="D35" i="5"/>
  <c r="E33" i="5"/>
  <c r="H35" i="5"/>
  <c r="I33" i="5"/>
  <c r="J5" i="5"/>
  <c r="H25" i="5"/>
  <c r="H7" i="5"/>
  <c r="H16" i="5"/>
  <c r="H36" i="5"/>
  <c r="F35" i="5"/>
  <c r="G33" i="5"/>
  <c r="F36" i="5"/>
  <c r="D36" i="5"/>
  <c r="C36" i="5"/>
  <c r="I36" i="5"/>
  <c r="G36" i="5"/>
  <c r="E36" i="5"/>
  <c r="I28" i="5"/>
  <c r="C37" i="5"/>
  <c r="C33" i="5"/>
  <c r="D33" i="5"/>
  <c r="E35" i="5"/>
  <c r="F33" i="5"/>
  <c r="G35" i="5"/>
  <c r="I35" i="5"/>
  <c r="C30" i="5"/>
  <c r="E28" i="5"/>
  <c r="G28" i="5"/>
  <c r="J14" i="5"/>
  <c r="C32" i="5"/>
  <c r="C28" i="5"/>
  <c r="D32" i="5"/>
  <c r="D28" i="5"/>
  <c r="E30" i="5"/>
  <c r="F32" i="5"/>
  <c r="F28" i="5"/>
  <c r="L83" i="4"/>
  <c r="E83" i="4"/>
  <c r="G83" i="4"/>
  <c r="I83" i="4"/>
  <c r="K83" i="4"/>
  <c r="M83" i="4"/>
  <c r="L84" i="4"/>
  <c r="E84" i="4"/>
  <c r="G84" i="4"/>
  <c r="I84" i="4"/>
  <c r="K84" i="4"/>
  <c r="M84" i="4"/>
  <c r="L85" i="4"/>
  <c r="E85" i="4"/>
  <c r="G85" i="4"/>
  <c r="I85" i="4"/>
  <c r="K85" i="4"/>
  <c r="M85" i="4"/>
  <c r="L86" i="4"/>
  <c r="E86" i="4"/>
  <c r="G86" i="4"/>
  <c r="I86" i="4"/>
  <c r="K86" i="4"/>
  <c r="M86" i="4"/>
  <c r="D87" i="4"/>
  <c r="F87" i="4"/>
  <c r="J87" i="4"/>
  <c r="H87" i="4"/>
  <c r="L87" i="4"/>
  <c r="E87" i="4"/>
  <c r="G87" i="4"/>
  <c r="I87" i="4"/>
  <c r="K87" i="4"/>
  <c r="M87" i="4"/>
  <c r="L88" i="4"/>
  <c r="E88" i="4"/>
  <c r="G88" i="4"/>
  <c r="I88" i="4"/>
  <c r="K88" i="4"/>
  <c r="M88" i="4"/>
  <c r="L89" i="4"/>
  <c r="E89" i="4"/>
  <c r="G89" i="4"/>
  <c r="I89" i="4"/>
  <c r="K89" i="4"/>
  <c r="M89" i="4"/>
  <c r="L90" i="4"/>
  <c r="E90" i="4"/>
  <c r="G90" i="4"/>
  <c r="I90" i="4"/>
  <c r="K90" i="4"/>
  <c r="M90" i="4"/>
  <c r="D91" i="4"/>
  <c r="F91" i="4"/>
  <c r="H91" i="4"/>
  <c r="J91" i="4"/>
  <c r="L91" i="4"/>
  <c r="E91" i="4"/>
  <c r="G91" i="4"/>
  <c r="I91" i="4"/>
  <c r="K91" i="4"/>
  <c r="M91" i="4"/>
  <c r="L92" i="4"/>
  <c r="E92" i="4"/>
  <c r="G92" i="4"/>
  <c r="I92" i="4"/>
  <c r="K92" i="4"/>
  <c r="M92" i="4"/>
  <c r="L93" i="4"/>
  <c r="E93" i="4"/>
  <c r="G93" i="4"/>
  <c r="I93" i="4"/>
  <c r="K93" i="4"/>
  <c r="M93" i="4"/>
  <c r="L94" i="4"/>
  <c r="E94" i="4"/>
  <c r="G94" i="4"/>
  <c r="I94" i="4"/>
  <c r="K94" i="4"/>
  <c r="M94" i="4"/>
  <c r="D95" i="4"/>
  <c r="F95" i="4"/>
  <c r="H95" i="4"/>
  <c r="J95" i="4"/>
  <c r="L95" i="4"/>
  <c r="E95" i="4"/>
  <c r="G95" i="4"/>
  <c r="I95" i="4"/>
  <c r="K95" i="4"/>
  <c r="M95" i="4"/>
  <c r="D69" i="4"/>
  <c r="D73" i="4"/>
  <c r="D77" i="4"/>
  <c r="D96" i="4"/>
  <c r="H69" i="4"/>
  <c r="J69" i="4"/>
  <c r="F69" i="4"/>
  <c r="L69" i="4"/>
  <c r="F73" i="4"/>
  <c r="J73" i="4"/>
  <c r="H73" i="4"/>
  <c r="L73" i="4"/>
  <c r="F77" i="4"/>
  <c r="H77" i="4"/>
  <c r="J77" i="4"/>
  <c r="L77" i="4"/>
  <c r="L96" i="4"/>
  <c r="E96" i="4"/>
  <c r="F96" i="4"/>
  <c r="G96" i="4"/>
  <c r="H96" i="4"/>
  <c r="I96" i="4"/>
  <c r="J96" i="4"/>
  <c r="K96" i="4"/>
  <c r="M96" i="4"/>
  <c r="L64" i="4"/>
  <c r="E64" i="4"/>
  <c r="G64" i="4"/>
  <c r="I64" i="4"/>
  <c r="K64" i="4"/>
  <c r="M64" i="4"/>
  <c r="L65" i="4"/>
  <c r="E65" i="4"/>
  <c r="G65" i="4"/>
  <c r="I65" i="4"/>
  <c r="K65" i="4"/>
  <c r="M65" i="4"/>
  <c r="L66" i="4"/>
  <c r="E66" i="4"/>
  <c r="G66" i="4"/>
  <c r="I66" i="4"/>
  <c r="K66" i="4"/>
  <c r="M66" i="4"/>
  <c r="L67" i="4"/>
  <c r="E67" i="4"/>
  <c r="G67" i="4"/>
  <c r="I67" i="4"/>
  <c r="K67" i="4"/>
  <c r="M67" i="4"/>
  <c r="L68" i="4"/>
  <c r="E68" i="4"/>
  <c r="G68" i="4"/>
  <c r="I68" i="4"/>
  <c r="K68" i="4"/>
  <c r="M68" i="4"/>
  <c r="E69" i="4"/>
  <c r="G69" i="4"/>
  <c r="I69" i="4"/>
  <c r="K69" i="4"/>
  <c r="M69" i="4"/>
  <c r="L70" i="4"/>
  <c r="E70" i="4"/>
  <c r="G70" i="4"/>
  <c r="I70" i="4"/>
  <c r="K70" i="4"/>
  <c r="M70" i="4"/>
  <c r="L71" i="4"/>
  <c r="E71" i="4"/>
  <c r="G71" i="4"/>
  <c r="I71" i="4"/>
  <c r="K71" i="4"/>
  <c r="M71" i="4"/>
  <c r="L72" i="4"/>
  <c r="E72" i="4"/>
  <c r="G72" i="4"/>
  <c r="I72" i="4"/>
  <c r="K72" i="4"/>
  <c r="M72" i="4"/>
  <c r="E73" i="4"/>
  <c r="G73" i="4"/>
  <c r="I73" i="4"/>
  <c r="K73" i="4"/>
  <c r="M73" i="4"/>
  <c r="L74" i="4"/>
  <c r="E74" i="4"/>
  <c r="G74" i="4"/>
  <c r="I74" i="4"/>
  <c r="K74" i="4"/>
  <c r="M74" i="4"/>
  <c r="L75" i="4"/>
  <c r="E75" i="4"/>
  <c r="G75" i="4"/>
  <c r="I75" i="4"/>
  <c r="K75" i="4"/>
  <c r="M75" i="4"/>
  <c r="L76" i="4"/>
  <c r="E76" i="4"/>
  <c r="G76" i="4"/>
  <c r="I76" i="4"/>
  <c r="K76" i="4"/>
  <c r="M76" i="4"/>
  <c r="E77" i="4"/>
  <c r="G77" i="4"/>
  <c r="I77" i="4"/>
  <c r="K77" i="4"/>
  <c r="M77" i="4"/>
  <c r="L78" i="4"/>
  <c r="E78" i="4"/>
  <c r="G78" i="4"/>
  <c r="I78" i="4"/>
  <c r="K78" i="4"/>
  <c r="M78" i="4"/>
  <c r="L79" i="4"/>
  <c r="E79" i="4"/>
  <c r="G79" i="4"/>
  <c r="I79" i="4"/>
  <c r="K79" i="4"/>
  <c r="M79" i="4"/>
  <c r="L80" i="4"/>
  <c r="E80" i="4"/>
  <c r="G80" i="4"/>
  <c r="I80" i="4"/>
  <c r="K80" i="4"/>
  <c r="M80" i="4"/>
  <c r="L81" i="4"/>
  <c r="E81" i="4"/>
  <c r="G81" i="4"/>
  <c r="I81" i="4"/>
  <c r="K81" i="4"/>
  <c r="M81" i="4"/>
  <c r="L82" i="4"/>
  <c r="E82" i="4"/>
  <c r="G82" i="4"/>
  <c r="I82" i="4"/>
  <c r="K82" i="4"/>
  <c r="M82" i="4"/>
  <c r="L61" i="4"/>
  <c r="E61" i="4"/>
  <c r="G61" i="4"/>
  <c r="I61" i="4"/>
  <c r="K61" i="4"/>
  <c r="M61" i="4"/>
  <c r="L62" i="4"/>
  <c r="E62" i="4"/>
  <c r="G62" i="4"/>
  <c r="I62" i="4"/>
  <c r="K62" i="4"/>
  <c r="M62" i="4"/>
  <c r="L63" i="4"/>
  <c r="E63" i="4"/>
  <c r="G63" i="4"/>
  <c r="I63" i="4"/>
  <c r="K63" i="4"/>
  <c r="M63" i="4"/>
  <c r="L60" i="4"/>
  <c r="E60" i="4"/>
  <c r="G60" i="4"/>
  <c r="I60" i="4"/>
  <c r="K60" i="4"/>
  <c r="M60" i="4"/>
  <c r="I57" i="7"/>
  <c r="J29" i="7"/>
  <c r="J36" i="7"/>
  <c r="J27" i="7"/>
  <c r="D59" i="7"/>
  <c r="E59" i="7"/>
  <c r="I68" i="7"/>
  <c r="H59" i="7"/>
  <c r="C59" i="7"/>
  <c r="I65" i="7"/>
  <c r="I66" i="7"/>
  <c r="F59" i="7"/>
  <c r="G59" i="7"/>
  <c r="B59" i="7"/>
  <c r="I135" i="6"/>
  <c r="G135" i="6"/>
  <c r="M126" i="6"/>
  <c r="E135" i="6"/>
  <c r="M108" i="6"/>
  <c r="G76" i="6"/>
  <c r="G32" i="6"/>
  <c r="J11" i="5"/>
  <c r="I31" i="5"/>
  <c r="D30" i="5"/>
  <c r="C26" i="5"/>
  <c r="I57" i="5"/>
  <c r="G30" i="5"/>
  <c r="F30" i="5"/>
  <c r="H37" i="5"/>
  <c r="I37" i="5"/>
  <c r="J37" i="5"/>
  <c r="H30" i="5"/>
  <c r="B58" i="5"/>
  <c r="H58" i="5"/>
  <c r="G58" i="5"/>
  <c r="F58" i="5"/>
  <c r="E58" i="5"/>
  <c r="D58" i="5"/>
  <c r="C58" i="5"/>
  <c r="I50" i="5"/>
  <c r="D37" i="5"/>
  <c r="D26" i="5"/>
  <c r="F26" i="5"/>
  <c r="J35" i="5"/>
  <c r="J36" i="5"/>
  <c r="H26" i="5"/>
  <c r="G26" i="5"/>
  <c r="E26" i="5"/>
  <c r="J18" i="5"/>
  <c r="G37" i="5"/>
  <c r="E37" i="5"/>
  <c r="H19" i="5"/>
  <c r="J32" i="5"/>
  <c r="J33" i="5"/>
  <c r="D25" i="5"/>
  <c r="C25" i="5"/>
  <c r="G25" i="5"/>
  <c r="F25" i="5"/>
  <c r="J7" i="5"/>
  <c r="I25" i="5"/>
  <c r="E25" i="5"/>
  <c r="I34" i="5"/>
  <c r="G34" i="5"/>
  <c r="E34" i="5"/>
  <c r="H34" i="5"/>
  <c r="F34" i="5"/>
  <c r="D34" i="5"/>
  <c r="C34" i="5"/>
  <c r="F31" i="5"/>
  <c r="D31" i="5"/>
  <c r="J28" i="5"/>
  <c r="G29" i="5"/>
  <c r="E29" i="5"/>
  <c r="H29" i="5"/>
  <c r="F29" i="5"/>
  <c r="D29" i="5"/>
  <c r="C29" i="5"/>
  <c r="I29" i="5"/>
  <c r="J30" i="5"/>
  <c r="J54" i="4"/>
  <c r="H53" i="4"/>
  <c r="H55" i="4"/>
  <c r="F53" i="4"/>
  <c r="D53" i="4"/>
  <c r="D55" i="4"/>
  <c r="B53" i="4"/>
  <c r="B55" i="4"/>
  <c r="J52" i="4"/>
  <c r="J51" i="4"/>
  <c r="J45" i="4"/>
  <c r="I45" i="4"/>
  <c r="C45" i="4"/>
  <c r="H44" i="4"/>
  <c r="H46" i="4"/>
  <c r="F44" i="4"/>
  <c r="D44" i="4"/>
  <c r="D46" i="4"/>
  <c r="J43" i="4"/>
  <c r="G43" i="4"/>
  <c r="J42" i="4"/>
  <c r="G42" i="4"/>
  <c r="F17" i="4"/>
  <c r="E17" i="4"/>
  <c r="D17" i="4"/>
  <c r="C17" i="4"/>
  <c r="G16" i="4"/>
  <c r="F35" i="4"/>
  <c r="F15" i="4"/>
  <c r="E15" i="4"/>
  <c r="D15" i="4"/>
  <c r="C15" i="4"/>
  <c r="G14" i="4"/>
  <c r="F33" i="4"/>
  <c r="F13" i="4"/>
  <c r="E13" i="4"/>
  <c r="D13" i="4"/>
  <c r="C13" i="4"/>
  <c r="G12" i="4"/>
  <c r="F31" i="4"/>
  <c r="G11" i="4"/>
  <c r="F30" i="4"/>
  <c r="F10" i="4"/>
  <c r="E10" i="4"/>
  <c r="D10" i="4"/>
  <c r="C10" i="4"/>
  <c r="G9" i="4"/>
  <c r="F28" i="4"/>
  <c r="F8" i="4"/>
  <c r="E8" i="4"/>
  <c r="D8" i="4"/>
  <c r="C8" i="4"/>
  <c r="G7" i="4"/>
  <c r="F26" i="4"/>
  <c r="F6" i="4"/>
  <c r="E6" i="4"/>
  <c r="D6" i="4"/>
  <c r="C6" i="4"/>
  <c r="G5" i="4"/>
  <c r="F24" i="4"/>
  <c r="G4" i="4"/>
  <c r="F23" i="4"/>
  <c r="F16" i="3"/>
  <c r="D16" i="3"/>
  <c r="C16" i="3"/>
  <c r="E15" i="3"/>
  <c r="G15" i="3"/>
  <c r="F14" i="3"/>
  <c r="D14" i="3"/>
  <c r="C14" i="3"/>
  <c r="E13" i="3"/>
  <c r="G13" i="3"/>
  <c r="D32" i="3"/>
  <c r="F12" i="3"/>
  <c r="D12" i="3"/>
  <c r="C12" i="3"/>
  <c r="E11" i="3"/>
  <c r="E10" i="3"/>
  <c r="G10" i="3"/>
  <c r="D29" i="3"/>
  <c r="F9" i="3"/>
  <c r="D9" i="3"/>
  <c r="C9" i="3"/>
  <c r="E8" i="3"/>
  <c r="E9" i="3"/>
  <c r="F7" i="3"/>
  <c r="D7" i="3"/>
  <c r="C7" i="3"/>
  <c r="E6" i="3"/>
  <c r="E7" i="3"/>
  <c r="F5" i="3"/>
  <c r="D5" i="3"/>
  <c r="C5" i="3"/>
  <c r="E4" i="3"/>
  <c r="G4" i="3"/>
  <c r="E3" i="3"/>
  <c r="D16" i="2"/>
  <c r="F14" i="2"/>
  <c r="D12" i="2"/>
  <c r="F12" i="2"/>
  <c r="F9" i="2"/>
  <c r="D7" i="2"/>
  <c r="F7" i="2"/>
  <c r="F5" i="2"/>
  <c r="I4" i="2"/>
  <c r="I59" i="7"/>
  <c r="I67" i="7"/>
  <c r="I69" i="7"/>
  <c r="M135" i="6"/>
  <c r="F4" i="2"/>
  <c r="H4" i="2"/>
  <c r="D11" i="2"/>
  <c r="D8" i="2"/>
  <c r="H31" i="5"/>
  <c r="E31" i="5"/>
  <c r="G31" i="5"/>
  <c r="J26" i="5"/>
  <c r="I58" i="5"/>
  <c r="C31" i="5"/>
  <c r="J31" i="5"/>
  <c r="I66" i="5"/>
  <c r="H60" i="5"/>
  <c r="G60" i="5"/>
  <c r="F60" i="5"/>
  <c r="E60" i="5"/>
  <c r="D60" i="5"/>
  <c r="C60" i="5"/>
  <c r="I69" i="5"/>
  <c r="B60" i="5"/>
  <c r="I67" i="5"/>
  <c r="C38" i="5"/>
  <c r="I38" i="5"/>
  <c r="E38" i="5"/>
  <c r="D38" i="5"/>
  <c r="H38" i="5"/>
  <c r="G38" i="5"/>
  <c r="F38" i="5"/>
  <c r="J19" i="5"/>
  <c r="C39" i="5"/>
  <c r="I27" i="5"/>
  <c r="D27" i="5"/>
  <c r="F27" i="5"/>
  <c r="E27" i="5"/>
  <c r="G27" i="5"/>
  <c r="C27" i="5"/>
  <c r="H27" i="5"/>
  <c r="J34" i="5"/>
  <c r="J25" i="5"/>
  <c r="J29" i="5"/>
  <c r="I43" i="4"/>
  <c r="C24" i="4"/>
  <c r="C43" i="4"/>
  <c r="D35" i="4"/>
  <c r="C31" i="4"/>
  <c r="D26" i="4"/>
  <c r="C28" i="4"/>
  <c r="C33" i="4"/>
  <c r="E35" i="4"/>
  <c r="G10" i="4"/>
  <c r="E29" i="4"/>
  <c r="G17" i="4"/>
  <c r="F36" i="4"/>
  <c r="D33" i="4"/>
  <c r="C42" i="4"/>
  <c r="E43" i="4"/>
  <c r="F18" i="4"/>
  <c r="C26" i="4"/>
  <c r="E28" i="4"/>
  <c r="C35" i="4"/>
  <c r="I42" i="4"/>
  <c r="E18" i="4"/>
  <c r="D28" i="4"/>
  <c r="C23" i="4"/>
  <c r="C30" i="4"/>
  <c r="D23" i="4"/>
  <c r="D24" i="4"/>
  <c r="D30" i="4"/>
  <c r="D31" i="4"/>
  <c r="E45" i="4"/>
  <c r="C18" i="4"/>
  <c r="G13" i="4"/>
  <c r="E32" i="4"/>
  <c r="E23" i="4"/>
  <c r="E24" i="4"/>
  <c r="E26" i="4"/>
  <c r="E30" i="4"/>
  <c r="E31" i="4"/>
  <c r="E33" i="4"/>
  <c r="G45" i="4"/>
  <c r="D18" i="4"/>
  <c r="G8" i="4"/>
  <c r="C27" i="4"/>
  <c r="G15" i="4"/>
  <c r="C34" i="4"/>
  <c r="I54" i="4"/>
  <c r="I52" i="4"/>
  <c r="I53" i="4"/>
  <c r="I51" i="4"/>
  <c r="C54" i="4"/>
  <c r="C52" i="4"/>
  <c r="C51" i="4"/>
  <c r="E52" i="4"/>
  <c r="E51" i="4"/>
  <c r="E54" i="4"/>
  <c r="J53" i="4"/>
  <c r="F55" i="4"/>
  <c r="J44" i="4"/>
  <c r="F46" i="4"/>
  <c r="E42" i="4"/>
  <c r="G6" i="4"/>
  <c r="E25" i="4"/>
  <c r="E5" i="3"/>
  <c r="G6" i="3"/>
  <c r="F25" i="3"/>
  <c r="D17" i="3"/>
  <c r="G3" i="3"/>
  <c r="F17" i="3"/>
  <c r="E14" i="3"/>
  <c r="D25" i="3"/>
  <c r="E12" i="3"/>
  <c r="C17" i="3"/>
  <c r="E29" i="3"/>
  <c r="D23" i="3"/>
  <c r="C23" i="3"/>
  <c r="F23" i="3"/>
  <c r="D34" i="3"/>
  <c r="F34" i="3"/>
  <c r="C34" i="3"/>
  <c r="G16" i="3"/>
  <c r="E32" i="3"/>
  <c r="G14" i="3"/>
  <c r="F33" i="3"/>
  <c r="E23" i="3"/>
  <c r="G5" i="3"/>
  <c r="E24" i="3"/>
  <c r="G8" i="3"/>
  <c r="E27" i="3"/>
  <c r="C29" i="3"/>
  <c r="F29" i="3"/>
  <c r="G11" i="3"/>
  <c r="E30" i="3"/>
  <c r="C32" i="3"/>
  <c r="C33" i="3"/>
  <c r="F32" i="3"/>
  <c r="E34" i="3"/>
  <c r="E16" i="3"/>
  <c r="E25" i="3"/>
  <c r="G25" i="3"/>
  <c r="C22" i="3"/>
  <c r="F17" i="2"/>
  <c r="F11" i="2"/>
  <c r="F13" i="2"/>
  <c r="F16" i="2"/>
  <c r="D17" i="2"/>
  <c r="F8" i="2"/>
  <c r="D4" i="2"/>
  <c r="D5" i="2"/>
  <c r="D9" i="2"/>
  <c r="D14" i="2"/>
  <c r="D15" i="2"/>
  <c r="H39" i="5"/>
  <c r="E39" i="5"/>
  <c r="I39" i="5"/>
  <c r="D39" i="5"/>
  <c r="I60" i="5"/>
  <c r="I68" i="5"/>
  <c r="I70" i="5"/>
  <c r="G39" i="5"/>
  <c r="F39" i="5"/>
  <c r="J38" i="5"/>
  <c r="J27" i="5"/>
  <c r="G31" i="4"/>
  <c r="C36" i="4"/>
  <c r="G28" i="4"/>
  <c r="K43" i="4"/>
  <c r="D36" i="4"/>
  <c r="G30" i="4"/>
  <c r="G24" i="4"/>
  <c r="F29" i="4"/>
  <c r="C29" i="4"/>
  <c r="G35" i="4"/>
  <c r="D29" i="4"/>
  <c r="F27" i="4"/>
  <c r="G23" i="4"/>
  <c r="G26" i="4"/>
  <c r="K42" i="4"/>
  <c r="G33" i="4"/>
  <c r="E36" i="4"/>
  <c r="E34" i="4"/>
  <c r="D34" i="4"/>
  <c r="K45" i="4"/>
  <c r="F32" i="4"/>
  <c r="C53" i="4"/>
  <c r="F34" i="4"/>
  <c r="E27" i="4"/>
  <c r="D27" i="4"/>
  <c r="G18" i="4"/>
  <c r="D25" i="4"/>
  <c r="C25" i="4"/>
  <c r="F25" i="4"/>
  <c r="D32" i="4"/>
  <c r="C32" i="4"/>
  <c r="G51" i="4"/>
  <c r="G54" i="4"/>
  <c r="G52" i="4"/>
  <c r="G53" i="4"/>
  <c r="J55" i="4"/>
  <c r="E53" i="4"/>
  <c r="E55" i="4"/>
  <c r="C55" i="4"/>
  <c r="I55" i="4"/>
  <c r="J46" i="4"/>
  <c r="G46" i="4"/>
  <c r="I44" i="4"/>
  <c r="E44" i="4"/>
  <c r="G44" i="4"/>
  <c r="C44" i="4"/>
  <c r="E33" i="3"/>
  <c r="G33" i="3"/>
  <c r="C25" i="3"/>
  <c r="G34" i="3"/>
  <c r="G29" i="3"/>
  <c r="G12" i="3"/>
  <c r="E31" i="3"/>
  <c r="G7" i="3"/>
  <c r="F26" i="3"/>
  <c r="E17" i="3"/>
  <c r="G23" i="3"/>
  <c r="F22" i="3"/>
  <c r="D22" i="3"/>
  <c r="E22" i="3"/>
  <c r="C35" i="3"/>
  <c r="F35" i="3"/>
  <c r="D35" i="3"/>
  <c r="D33" i="3"/>
  <c r="G9" i="3"/>
  <c r="D27" i="3"/>
  <c r="F27" i="3"/>
  <c r="G27" i="3"/>
  <c r="C27" i="3"/>
  <c r="G32" i="3"/>
  <c r="E35" i="3"/>
  <c r="D30" i="3"/>
  <c r="F30" i="3"/>
  <c r="G30" i="3"/>
  <c r="C30" i="3"/>
  <c r="C24" i="3"/>
  <c r="F24" i="3"/>
  <c r="G24" i="3"/>
  <c r="D24" i="3"/>
  <c r="F10" i="2"/>
  <c r="F15" i="2"/>
  <c r="F6" i="2"/>
  <c r="D6" i="2"/>
  <c r="D10" i="2"/>
  <c r="J15" i="2"/>
  <c r="J39" i="5"/>
  <c r="G36" i="4"/>
  <c r="G29" i="4"/>
  <c r="G32" i="4"/>
  <c r="G34" i="4"/>
  <c r="G27" i="4"/>
  <c r="E37" i="4"/>
  <c r="F37" i="4"/>
  <c r="D37" i="4"/>
  <c r="K44" i="4"/>
  <c r="G25" i="4"/>
  <c r="C37" i="4"/>
  <c r="K54" i="4"/>
  <c r="K52" i="4"/>
  <c r="K51" i="4"/>
  <c r="G55" i="4"/>
  <c r="K53" i="4"/>
  <c r="K55" i="4"/>
  <c r="E46" i="4"/>
  <c r="I46" i="4"/>
  <c r="C46" i="4"/>
  <c r="D31" i="3"/>
  <c r="F31" i="3"/>
  <c r="G31" i="3"/>
  <c r="C31" i="3"/>
  <c r="C26" i="3"/>
  <c r="E26" i="3"/>
  <c r="G26" i="3"/>
  <c r="G17" i="3"/>
  <c r="D36" i="3"/>
  <c r="D26" i="3"/>
  <c r="G35" i="3"/>
  <c r="G22" i="3"/>
  <c r="E36" i="3"/>
  <c r="D28" i="3"/>
  <c r="F28" i="3"/>
  <c r="C28" i="3"/>
  <c r="E28" i="3"/>
  <c r="J14" i="2"/>
  <c r="J5" i="2"/>
  <c r="J9" i="2"/>
  <c r="J4" i="2"/>
  <c r="J11" i="2"/>
  <c r="J12" i="2"/>
  <c r="J13" i="2"/>
  <c r="J7" i="2"/>
  <c r="J8" i="2"/>
  <c r="J17" i="2"/>
  <c r="J16" i="2"/>
  <c r="F18" i="2"/>
  <c r="D18" i="2"/>
  <c r="J6" i="2"/>
  <c r="J10" i="2"/>
  <c r="K46" i="4"/>
  <c r="G37" i="4"/>
  <c r="C36" i="3"/>
  <c r="F36" i="3"/>
  <c r="G36" i="3"/>
  <c r="G28" i="3"/>
  <c r="J18" i="2"/>
</calcChain>
</file>

<file path=xl/sharedStrings.xml><?xml version="1.0" encoding="utf-8"?>
<sst xmlns="http://schemas.openxmlformats.org/spreadsheetml/2006/main" count="1024" uniqueCount="142">
  <si>
    <t>Married</t>
  </si>
  <si>
    <t>Viseu</t>
  </si>
  <si>
    <t>Ílhavo</t>
  </si>
  <si>
    <t>Tibães (Couto de)</t>
  </si>
  <si>
    <t>Miranda</t>
  </si>
  <si>
    <t>Setúbal</t>
  </si>
  <si>
    <t>Beira</t>
  </si>
  <si>
    <t>Estremadura</t>
  </si>
  <si>
    <t>Alentejo</t>
  </si>
  <si>
    <t>Algarve</t>
  </si>
  <si>
    <t>Loulé</t>
  </si>
  <si>
    <t>Vila do Conde</t>
  </si>
  <si>
    <t>Province</t>
  </si>
  <si>
    <t xml:space="preserve">Vila do Conde </t>
  </si>
  <si>
    <t>Single</t>
  </si>
  <si>
    <t>Widow</t>
  </si>
  <si>
    <t>Couto de Tibães</t>
  </si>
  <si>
    <t>Marital Status/Labour Relations</t>
  </si>
  <si>
    <t>Entre-Douro-e-Minho</t>
  </si>
  <si>
    <t>Trás-os-Montes</t>
  </si>
  <si>
    <t>Provinces</t>
  </si>
  <si>
    <t>Marital Status/Economic Sectors</t>
  </si>
  <si>
    <t>Marital Status</t>
  </si>
  <si>
    <t>Algarve Total</t>
  </si>
  <si>
    <t>Trás os Montes Total</t>
  </si>
  <si>
    <t>Beira Total</t>
  </si>
  <si>
    <t>Estremadura Total</t>
  </si>
  <si>
    <t>Alentejo Total</t>
  </si>
  <si>
    <t>Entre-Douro-e-Minho Total</t>
  </si>
  <si>
    <t>Serpa</t>
  </si>
  <si>
    <t>Trás-os-Montes Total</t>
  </si>
  <si>
    <t>Single Women HoH (no.)</t>
  </si>
  <si>
    <t xml:space="preserve"> Single Women HoH (%)</t>
  </si>
  <si>
    <t>Widows HoH (no.)</t>
  </si>
  <si>
    <t>Widows HoH (%)</t>
  </si>
  <si>
    <t>Unmarried Women HoH Total (no.)</t>
  </si>
  <si>
    <t>Unmarried Women HoH Total (%)</t>
  </si>
  <si>
    <t>Married Women HoH (no.)</t>
  </si>
  <si>
    <t>Married Women HoH (%)</t>
  </si>
  <si>
    <t>Women HoH Primary Sector (no.)</t>
  </si>
  <si>
    <t>Women HoH Secondary Sector (no.)</t>
  </si>
  <si>
    <t>Women HoH Primary Sector (%)</t>
  </si>
  <si>
    <t>Women HoH Secondary Sector (%)</t>
  </si>
  <si>
    <t>No Occupation declared (%)</t>
  </si>
  <si>
    <t>No Occupation declared (no.)</t>
  </si>
  <si>
    <t>Women HoH Tertiary Sector (no.)</t>
  </si>
  <si>
    <t>Women HoH  Secondary Sector (no.)</t>
  </si>
  <si>
    <t>Women HoH  Secondary Sector (%)</t>
  </si>
  <si>
    <t>Women HoH Tertiary Sector (%)</t>
  </si>
  <si>
    <t>Unmarried total</t>
  </si>
  <si>
    <t>Place</t>
  </si>
  <si>
    <t>Entre-Douro-e-Minho sub-total</t>
  </si>
  <si>
    <t>Estremadura sub-total</t>
  </si>
  <si>
    <t>Commodified Labour</t>
  </si>
  <si>
    <t>Reciprocal Labour (no.)</t>
  </si>
  <si>
    <t>Wage Earner (no.)</t>
  </si>
  <si>
    <t>Wage Earner State (no.)</t>
  </si>
  <si>
    <t>Self-employed (no.)</t>
  </si>
  <si>
    <t>Employer (no.)</t>
  </si>
  <si>
    <t>Working for Market (total commodified labour) (no.)</t>
  </si>
  <si>
    <t>No occupation declared (no.)</t>
  </si>
  <si>
    <t>Places sampled</t>
  </si>
  <si>
    <t>Portugal Total</t>
  </si>
  <si>
    <t xml:space="preserve">Couto de Tibães </t>
  </si>
  <si>
    <t>No Occupation Declared (no.)</t>
  </si>
  <si>
    <t>Reciprocal Labour (%)</t>
  </si>
  <si>
    <t>Wage Earner (%)</t>
  </si>
  <si>
    <t>Wage Earner State (%)</t>
  </si>
  <si>
    <t>Self-employed (%)</t>
  </si>
  <si>
    <t>Employer (%)</t>
  </si>
  <si>
    <t>Working for Market (total commodified labour) (%)</t>
  </si>
  <si>
    <t>No occupation declared (%)</t>
  </si>
  <si>
    <t>No Occupation Declared (%)</t>
  </si>
  <si>
    <t>Places Sampled</t>
  </si>
  <si>
    <t>Total Households sampled (no).</t>
  </si>
  <si>
    <t>Total Households sampled (%)</t>
  </si>
  <si>
    <t>Total Women HoH Sampled (%)</t>
  </si>
  <si>
    <t>Total Women HoH Sampled (no.)</t>
  </si>
  <si>
    <t>Total Women HoH sampled (no.)</t>
  </si>
  <si>
    <t>Commodified labour</t>
  </si>
  <si>
    <t>Total Women HoH sampled (%)</t>
  </si>
  <si>
    <t>Women HoH (%)</t>
  </si>
  <si>
    <t>WomenHoH (no.)</t>
  </si>
  <si>
    <t>Men HoH (%)</t>
  </si>
  <si>
    <t>MenHoH (no.)</t>
  </si>
  <si>
    <t>Women non-HoH (no.)</t>
  </si>
  <si>
    <t>Women non-HoH (%)</t>
  </si>
  <si>
    <t>Single Women non-HoH (no.)</t>
  </si>
  <si>
    <t>Widows non-HoH (no.)</t>
  </si>
  <si>
    <t>Unmarried Women non-HoH Total (no.)</t>
  </si>
  <si>
    <t>Married Women non-HoH (no.)</t>
  </si>
  <si>
    <t xml:space="preserve"> Single Women non-HoH (%)</t>
  </si>
  <si>
    <t>Widows non-HoH (%)</t>
  </si>
  <si>
    <t>Unmarried Women non-HoH Total (%)</t>
  </si>
  <si>
    <t>Married Women non-HoH (%)</t>
  </si>
  <si>
    <t>Total Women non-HoH Sampled (%)</t>
  </si>
  <si>
    <t>Total Women non-HoH sampled (no.)</t>
  </si>
  <si>
    <t>Women non-HoH Primary Sector (no.)</t>
  </si>
  <si>
    <t>Women non-HoH Secondary Sector (no.)</t>
  </si>
  <si>
    <t>Women non-HoH Tertiary Sector (no.)</t>
  </si>
  <si>
    <t>Total Women non-HoH (no.)</t>
  </si>
  <si>
    <t>Women non-HoH Tertiary Sector (%)</t>
  </si>
  <si>
    <t>Women non-HoH Secondary Sector (%)</t>
  </si>
  <si>
    <t>Women non-HoH Primary Sector (%)</t>
  </si>
  <si>
    <t>Total Women non-HoH (%)</t>
  </si>
  <si>
    <t>Total Women HoH (%)</t>
  </si>
  <si>
    <t>Total Women HoH (no.)</t>
  </si>
  <si>
    <t>Total WomenHoH (%)</t>
  </si>
  <si>
    <t>Women non-HoH  Secondary Sector (no.)</t>
  </si>
  <si>
    <t>Women non-HoH  Secondary Sector (%)</t>
  </si>
  <si>
    <t>Total Women non-HoH Sampled (no.)</t>
  </si>
  <si>
    <t>Total Women non-HoH sampled (%)</t>
  </si>
  <si>
    <t>Appendix B2</t>
  </si>
  <si>
    <t>Appendix B1</t>
  </si>
  <si>
    <t>Appendix A1</t>
  </si>
  <si>
    <t>Appendix C1</t>
  </si>
  <si>
    <t>Appendix C2</t>
  </si>
  <si>
    <t>Appendix C3</t>
  </si>
  <si>
    <t>Appendix C4</t>
  </si>
  <si>
    <t>Appendix C5</t>
  </si>
  <si>
    <t>Appendix D1</t>
  </si>
  <si>
    <t>Appendix D2</t>
  </si>
  <si>
    <t>Appendix E 1</t>
  </si>
  <si>
    <t>Appendix E2</t>
  </si>
  <si>
    <t>Appendix E3</t>
  </si>
  <si>
    <t>Appendix E4</t>
  </si>
  <si>
    <t>Appendix E5</t>
  </si>
  <si>
    <t>Appendix E6</t>
  </si>
  <si>
    <t>Appendix E7</t>
  </si>
  <si>
    <t>Appendix F1: Women Non-HoH</t>
  </si>
  <si>
    <t>Appendix F2: Women non-hoh</t>
  </si>
  <si>
    <t>Appendix F3</t>
  </si>
  <si>
    <t>Appendix F4</t>
  </si>
  <si>
    <t>Appendix F5</t>
  </si>
  <si>
    <t>Appendix F7</t>
  </si>
  <si>
    <t>Appendix F6</t>
  </si>
  <si>
    <t>Appendix D3</t>
  </si>
  <si>
    <t>Appendix D4</t>
  </si>
  <si>
    <t>Appendix D5</t>
  </si>
  <si>
    <t>Appendix D6</t>
  </si>
  <si>
    <t>Appendix D7</t>
  </si>
  <si>
    <t>Appendix 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</si>
</sst>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Fill="1"/>
    <xf numFmtId="0" fontId="2" fillId="0" borderId="0" xfId="0" applyFont="1" applyBorder="1" applyAlignment="1">
      <alignment horizontal="left" wrapText="1"/>
    </xf>
    <xf numFmtId="164" fontId="0" fillId="0" borderId="0" xfId="0" applyNumberFormat="1"/>
    <xf numFmtId="3" fontId="0" fillId="0" borderId="0" xfId="0" applyNumberFormat="1" applyBorder="1"/>
    <xf numFmtId="3" fontId="1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3" fontId="3" fillId="0" borderId="3" xfId="0" applyNumberFormat="1" applyFont="1" applyBorder="1" applyAlignment="1"/>
    <xf numFmtId="3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3" fillId="0" borderId="3" xfId="0" applyNumberFormat="1" applyFont="1" applyBorder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wrapText="1"/>
    </xf>
    <xf numFmtId="0" fontId="2" fillId="0" borderId="0" xfId="0" applyFont="1"/>
    <xf numFmtId="0" fontId="3" fillId="0" borderId="2" xfId="0" applyFont="1" applyBorder="1" applyAlignment="1"/>
    <xf numFmtId="0" fontId="2" fillId="0" borderId="0" xfId="0" applyFont="1" applyAlignment="1"/>
    <xf numFmtId="0" fontId="3" fillId="0" borderId="0" xfId="0" applyFont="1"/>
    <xf numFmtId="3" fontId="2" fillId="0" borderId="3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/>
    <xf numFmtId="3" fontId="3" fillId="0" borderId="0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 wrapText="1"/>
    </xf>
    <xf numFmtId="165" fontId="2" fillId="0" borderId="4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/>
    <xf numFmtId="3" fontId="3" fillId="0" borderId="0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/>
    <xf numFmtId="165" fontId="3" fillId="0" borderId="3" xfId="0" applyNumberFormat="1" applyFont="1" applyBorder="1" applyAlignment="1"/>
    <xf numFmtId="165" fontId="2" fillId="0" borderId="3" xfId="0" applyNumberFormat="1" applyFont="1" applyBorder="1" applyAlignment="1">
      <alignment wrapText="1"/>
    </xf>
    <xf numFmtId="165" fontId="2" fillId="0" borderId="3" xfId="0" applyNumberFormat="1" applyFont="1" applyBorder="1" applyAlignment="1"/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/>
    <xf numFmtId="165" fontId="3" fillId="0" borderId="3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3" xfId="0" applyFont="1" applyFill="1" applyBorder="1"/>
    <xf numFmtId="164" fontId="2" fillId="0" borderId="0" xfId="0" applyNumberFormat="1" applyFont="1"/>
    <xf numFmtId="164" fontId="2" fillId="0" borderId="3" xfId="0" applyNumberFormat="1" applyFont="1" applyBorder="1"/>
    <xf numFmtId="0" fontId="3" fillId="0" borderId="2" xfId="0" applyFont="1" applyBorder="1" applyAlignment="1"/>
    <xf numFmtId="0" fontId="1" fillId="0" borderId="2" xfId="0" applyFont="1" applyBorder="1" applyAlignment="1"/>
    <xf numFmtId="3" fontId="4" fillId="0" borderId="0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18" sqref="E18"/>
    </sheetView>
  </sheetViews>
  <sheetFormatPr defaultColWidth="8.85546875" defaultRowHeight="15" x14ac:dyDescent="0.25"/>
  <cols>
    <col min="1" max="1" width="20.42578125" bestFit="1" customWidth="1"/>
    <col min="2" max="2" width="25.7109375" bestFit="1" customWidth="1"/>
    <col min="3" max="3" width="7.28515625" bestFit="1" customWidth="1"/>
    <col min="4" max="4" width="8.28515625" bestFit="1" customWidth="1"/>
    <col min="5" max="5" width="7.7109375" bestFit="1" customWidth="1"/>
    <col min="6" max="6" width="8.28515625" bestFit="1" customWidth="1"/>
    <col min="7" max="8" width="9.28515625" bestFit="1" customWidth="1"/>
    <col min="9" max="10" width="9" bestFit="1" customWidth="1"/>
  </cols>
  <sheetData>
    <row r="1" spans="1:10" x14ac:dyDescent="0.25">
      <c r="A1" s="14" t="s">
        <v>114</v>
      </c>
    </row>
    <row r="3" spans="1:10" ht="71.25" x14ac:dyDescent="0.25">
      <c r="A3" s="33" t="s">
        <v>20</v>
      </c>
      <c r="B3" s="33" t="s">
        <v>61</v>
      </c>
      <c r="C3" s="33" t="s">
        <v>84</v>
      </c>
      <c r="D3" s="33" t="s">
        <v>83</v>
      </c>
      <c r="E3" s="33" t="s">
        <v>82</v>
      </c>
      <c r="F3" s="33" t="s">
        <v>81</v>
      </c>
      <c r="G3" s="51" t="s">
        <v>85</v>
      </c>
      <c r="H3" s="51" t="s">
        <v>86</v>
      </c>
      <c r="I3" s="33" t="s">
        <v>74</v>
      </c>
      <c r="J3" s="81" t="s">
        <v>75</v>
      </c>
    </row>
    <row r="4" spans="1:10" x14ac:dyDescent="0.25">
      <c r="A4" s="12" t="s">
        <v>18</v>
      </c>
      <c r="B4" s="10" t="s">
        <v>16</v>
      </c>
      <c r="C4" s="34">
        <v>397</v>
      </c>
      <c r="D4" s="95">
        <f>C4/I4*100</f>
        <v>81.020408163265301</v>
      </c>
      <c r="E4" s="34">
        <v>93</v>
      </c>
      <c r="F4" s="95">
        <f>E4/I4*100</f>
        <v>18.979591836734695</v>
      </c>
      <c r="G4" s="10">
        <v>1</v>
      </c>
      <c r="H4" s="36">
        <f>G4/I4*100</f>
        <v>0.20408163265306123</v>
      </c>
      <c r="I4" s="34">
        <f>C4+E4</f>
        <v>490</v>
      </c>
      <c r="J4" s="36">
        <f>I4/I18*100</f>
        <v>3.1406229970516599</v>
      </c>
    </row>
    <row r="5" spans="1:10" x14ac:dyDescent="0.25">
      <c r="A5" s="10"/>
      <c r="B5" s="10" t="s">
        <v>11</v>
      </c>
      <c r="C5" s="34">
        <v>649</v>
      </c>
      <c r="D5" s="95">
        <f t="shared" ref="D5:D18" si="0">C5/I5*100</f>
        <v>78.476420798065291</v>
      </c>
      <c r="E5" s="34">
        <v>178</v>
      </c>
      <c r="F5" s="95">
        <f t="shared" ref="F5:F18" si="1">E5/I5*100</f>
        <v>21.523579201934702</v>
      </c>
      <c r="G5" s="10">
        <v>29</v>
      </c>
      <c r="H5" s="36">
        <f t="shared" ref="H5:H18" si="2">G5/I5*100</f>
        <v>3.5066505441354292</v>
      </c>
      <c r="I5" s="34">
        <f t="shared" ref="I5:I18" si="3">C5+E5</f>
        <v>827</v>
      </c>
      <c r="J5" s="36">
        <f>I5/I18*100</f>
        <v>5.3006024868606589</v>
      </c>
    </row>
    <row r="6" spans="1:10" x14ac:dyDescent="0.25">
      <c r="A6" s="31"/>
      <c r="B6" s="24" t="s">
        <v>28</v>
      </c>
      <c r="C6" s="35">
        <f>SUM(C4:C5)</f>
        <v>1046</v>
      </c>
      <c r="D6" s="96">
        <f t="shared" si="0"/>
        <v>79.422930903568712</v>
      </c>
      <c r="E6" s="35">
        <f>SUM(E4:E5)</f>
        <v>271</v>
      </c>
      <c r="F6" s="96">
        <f t="shared" si="1"/>
        <v>20.577069096431284</v>
      </c>
      <c r="G6" s="24">
        <f>SUM(G4:G5)</f>
        <v>30</v>
      </c>
      <c r="H6" s="37">
        <f t="shared" si="2"/>
        <v>2.2779043280182232</v>
      </c>
      <c r="I6" s="35">
        <f t="shared" si="3"/>
        <v>1317</v>
      </c>
      <c r="J6" s="37">
        <f>I6/I18*100</f>
        <v>8.4412254839123193</v>
      </c>
    </row>
    <row r="7" spans="1:10" x14ac:dyDescent="0.25">
      <c r="A7" s="12" t="s">
        <v>19</v>
      </c>
      <c r="B7" s="10" t="s">
        <v>4</v>
      </c>
      <c r="C7" s="34">
        <v>1454</v>
      </c>
      <c r="D7" s="95">
        <f t="shared" si="0"/>
        <v>86.444708680142696</v>
      </c>
      <c r="E7" s="34">
        <v>228</v>
      </c>
      <c r="F7" s="95">
        <f t="shared" si="1"/>
        <v>13.555291319857313</v>
      </c>
      <c r="G7" s="10">
        <v>9</v>
      </c>
      <c r="H7" s="36">
        <f t="shared" si="2"/>
        <v>0.53507728894173601</v>
      </c>
      <c r="I7" s="34">
        <f t="shared" si="3"/>
        <v>1682</v>
      </c>
      <c r="J7" s="36">
        <f>I7/I18*100</f>
        <v>10.780669144981413</v>
      </c>
    </row>
    <row r="8" spans="1:10" x14ac:dyDescent="0.25">
      <c r="A8" s="24"/>
      <c r="B8" s="24" t="s">
        <v>24</v>
      </c>
      <c r="C8" s="35">
        <f>SUM(C7)</f>
        <v>1454</v>
      </c>
      <c r="D8" s="96">
        <f t="shared" si="0"/>
        <v>86.444708680142696</v>
      </c>
      <c r="E8" s="35">
        <f>SUM(E7)</f>
        <v>228</v>
      </c>
      <c r="F8" s="96">
        <f t="shared" si="1"/>
        <v>13.555291319857313</v>
      </c>
      <c r="G8" s="24">
        <f>SUM(G7)</f>
        <v>9</v>
      </c>
      <c r="H8" s="37">
        <f t="shared" si="2"/>
        <v>0.53507728894173601</v>
      </c>
      <c r="I8" s="35">
        <f t="shared" si="3"/>
        <v>1682</v>
      </c>
      <c r="J8" s="37">
        <f>I8/I18*100</f>
        <v>10.780669144981413</v>
      </c>
    </row>
    <row r="9" spans="1:10" x14ac:dyDescent="0.25">
      <c r="A9" s="12" t="s">
        <v>6</v>
      </c>
      <c r="B9" s="10" t="s">
        <v>1</v>
      </c>
      <c r="C9" s="34">
        <v>5113</v>
      </c>
      <c r="D9" s="95">
        <f t="shared" si="0"/>
        <v>82.070626003210265</v>
      </c>
      <c r="E9" s="34">
        <v>1117</v>
      </c>
      <c r="F9" s="95">
        <f t="shared" si="1"/>
        <v>17.929373996789728</v>
      </c>
      <c r="G9" s="10">
        <v>181</v>
      </c>
      <c r="H9" s="36">
        <f t="shared" si="2"/>
        <v>2.9052969502407704</v>
      </c>
      <c r="I9" s="34">
        <f t="shared" si="3"/>
        <v>6230</v>
      </c>
      <c r="J9" s="36">
        <f>I9/I18*100</f>
        <v>39.930778105371104</v>
      </c>
    </row>
    <row r="10" spans="1:10" x14ac:dyDescent="0.25">
      <c r="A10" s="24"/>
      <c r="B10" s="24" t="s">
        <v>25</v>
      </c>
      <c r="C10" s="35">
        <f>SUM(C9)</f>
        <v>5113</v>
      </c>
      <c r="D10" s="96">
        <f t="shared" si="0"/>
        <v>82.070626003210265</v>
      </c>
      <c r="E10" s="35">
        <f>SUM(E9)</f>
        <v>1117</v>
      </c>
      <c r="F10" s="96">
        <f t="shared" si="1"/>
        <v>17.929373996789728</v>
      </c>
      <c r="G10" s="24">
        <f>SUM(G9)</f>
        <v>181</v>
      </c>
      <c r="H10" s="37">
        <f t="shared" si="2"/>
        <v>2.9052969502407704</v>
      </c>
      <c r="I10" s="35">
        <f t="shared" si="3"/>
        <v>6230</v>
      </c>
      <c r="J10" s="37">
        <f>I10/I18*100</f>
        <v>39.930778105371104</v>
      </c>
    </row>
    <row r="11" spans="1:10" x14ac:dyDescent="0.25">
      <c r="A11" s="12" t="s">
        <v>7</v>
      </c>
      <c r="B11" s="10" t="s">
        <v>2</v>
      </c>
      <c r="C11" s="34">
        <v>1347</v>
      </c>
      <c r="D11" s="95">
        <f>C11/I11*100</f>
        <v>85.145385587863458</v>
      </c>
      <c r="E11" s="34">
        <v>235</v>
      </c>
      <c r="F11" s="95">
        <f>E11/I11*100</f>
        <v>14.854614412136534</v>
      </c>
      <c r="G11" s="10">
        <v>31</v>
      </c>
      <c r="H11" s="36">
        <f t="shared" si="2"/>
        <v>1.9595448798988624</v>
      </c>
      <c r="I11" s="34">
        <f>C11+E11</f>
        <v>1582</v>
      </c>
      <c r="J11" s="36">
        <f>I11/I18*100</f>
        <v>10.13972567619536</v>
      </c>
    </row>
    <row r="12" spans="1:10" x14ac:dyDescent="0.25">
      <c r="A12" s="54"/>
      <c r="B12" s="10" t="s">
        <v>5</v>
      </c>
      <c r="C12" s="34">
        <v>2211</v>
      </c>
      <c r="D12" s="95">
        <f t="shared" si="0"/>
        <v>97.058823529411768</v>
      </c>
      <c r="E12" s="34">
        <v>67</v>
      </c>
      <c r="F12" s="95">
        <f t="shared" si="1"/>
        <v>2.9411764705882351</v>
      </c>
      <c r="G12" s="10">
        <v>43</v>
      </c>
      <c r="H12" s="36">
        <f t="shared" si="2"/>
        <v>1.887620719929763</v>
      </c>
      <c r="I12" s="34">
        <f t="shared" si="3"/>
        <v>2278</v>
      </c>
      <c r="J12" s="36">
        <f>I12/I18*100</f>
        <v>14.600692218946291</v>
      </c>
    </row>
    <row r="13" spans="1:10" x14ac:dyDescent="0.25">
      <c r="A13" s="24"/>
      <c r="B13" s="24" t="s">
        <v>26</v>
      </c>
      <c r="C13" s="35">
        <f>SUM(C11:C12)</f>
        <v>3558</v>
      </c>
      <c r="D13" s="96">
        <f>C13/I13*100</f>
        <v>92.176165803108816</v>
      </c>
      <c r="E13" s="35">
        <f>SUM(E11:E12)</f>
        <v>302</v>
      </c>
      <c r="F13" s="96">
        <f>SUM(F11:F12)</f>
        <v>17.79579088272477</v>
      </c>
      <c r="G13" s="24">
        <f>SUM(G11:G12)</f>
        <v>74</v>
      </c>
      <c r="H13" s="37">
        <f t="shared" si="2"/>
        <v>1.9170984455958551</v>
      </c>
      <c r="I13" s="35">
        <f>SUM(I11:I12)</f>
        <v>3860</v>
      </c>
      <c r="J13" s="37">
        <f>SUM(J11:J12)</f>
        <v>24.74041789514165</v>
      </c>
    </row>
    <row r="14" spans="1:10" x14ac:dyDescent="0.25">
      <c r="A14" s="12" t="s">
        <v>8</v>
      </c>
      <c r="B14" s="10" t="s">
        <v>29</v>
      </c>
      <c r="C14" s="34">
        <v>1517</v>
      </c>
      <c r="D14" s="95">
        <f t="shared" si="0"/>
        <v>83.904867256637175</v>
      </c>
      <c r="E14" s="34">
        <v>291</v>
      </c>
      <c r="F14" s="95">
        <f t="shared" si="1"/>
        <v>16.095132743362832</v>
      </c>
      <c r="G14" s="10">
        <v>2</v>
      </c>
      <c r="H14" s="36">
        <f t="shared" si="2"/>
        <v>0.11061946902654868</v>
      </c>
      <c r="I14" s="34">
        <f t="shared" si="3"/>
        <v>1808</v>
      </c>
      <c r="J14" s="36">
        <f>I14/I18*100</f>
        <v>11.588257915651839</v>
      </c>
    </row>
    <row r="15" spans="1:10" x14ac:dyDescent="0.25">
      <c r="A15" s="24"/>
      <c r="B15" s="24" t="s">
        <v>27</v>
      </c>
      <c r="C15" s="35">
        <f>SUM(C14)</f>
        <v>1517</v>
      </c>
      <c r="D15" s="96">
        <f t="shared" si="0"/>
        <v>83.904867256637175</v>
      </c>
      <c r="E15" s="35">
        <f>SUM(E14)</f>
        <v>291</v>
      </c>
      <c r="F15" s="96">
        <f t="shared" si="1"/>
        <v>16.095132743362832</v>
      </c>
      <c r="G15" s="24">
        <f>SUM(G14)</f>
        <v>2</v>
      </c>
      <c r="H15" s="37">
        <f t="shared" si="2"/>
        <v>0.11061946902654868</v>
      </c>
      <c r="I15" s="35">
        <f t="shared" si="3"/>
        <v>1808</v>
      </c>
      <c r="J15" s="37">
        <f>I15/I18*100</f>
        <v>11.588257915651839</v>
      </c>
    </row>
    <row r="16" spans="1:10" x14ac:dyDescent="0.25">
      <c r="A16" s="12" t="s">
        <v>9</v>
      </c>
      <c r="B16" s="10" t="s">
        <v>10</v>
      </c>
      <c r="C16" s="34">
        <v>684</v>
      </c>
      <c r="D16" s="95">
        <f t="shared" si="0"/>
        <v>97.021276595744681</v>
      </c>
      <c r="E16" s="34">
        <v>21</v>
      </c>
      <c r="F16" s="95">
        <f t="shared" si="1"/>
        <v>2.9787234042553195</v>
      </c>
      <c r="G16" s="10">
        <v>9</v>
      </c>
      <c r="H16" s="36">
        <f t="shared" si="2"/>
        <v>1.2765957446808509</v>
      </c>
      <c r="I16" s="34">
        <f t="shared" si="3"/>
        <v>705</v>
      </c>
      <c r="J16" s="36">
        <f>I16/I18*100</f>
        <v>4.5186514549416739</v>
      </c>
    </row>
    <row r="17" spans="1:10" x14ac:dyDescent="0.25">
      <c r="A17" s="31"/>
      <c r="B17" s="97" t="s">
        <v>23</v>
      </c>
      <c r="C17" s="35">
        <f>SUM(C16)</f>
        <v>684</v>
      </c>
      <c r="D17" s="96">
        <f t="shared" si="0"/>
        <v>97.021276595744681</v>
      </c>
      <c r="E17" s="35">
        <f>SUM(E16)</f>
        <v>21</v>
      </c>
      <c r="F17" s="96">
        <f t="shared" si="1"/>
        <v>2.9787234042553195</v>
      </c>
      <c r="G17" s="24">
        <f>SUM(G16)</f>
        <v>9</v>
      </c>
      <c r="H17" s="37">
        <f t="shared" si="2"/>
        <v>1.2765957446808509</v>
      </c>
      <c r="I17" s="35">
        <f t="shared" si="3"/>
        <v>705</v>
      </c>
      <c r="J17" s="37">
        <f>I17/I18*100</f>
        <v>4.5186514549416739</v>
      </c>
    </row>
    <row r="18" spans="1:10" x14ac:dyDescent="0.25">
      <c r="A18" s="24" t="s">
        <v>62</v>
      </c>
      <c r="B18" s="24"/>
      <c r="C18" s="35">
        <f>C6+C8+C10+C13+C15+C17</f>
        <v>13372</v>
      </c>
      <c r="D18" s="96">
        <f t="shared" si="0"/>
        <v>85.706960646071025</v>
      </c>
      <c r="E18" s="35">
        <f>E6+E8+E10+E13+E15+E17</f>
        <v>2230</v>
      </c>
      <c r="F18" s="96">
        <f t="shared" si="1"/>
        <v>14.293039353928982</v>
      </c>
      <c r="G18" s="24">
        <f>G6+G8+G10+G13+G15+G17</f>
        <v>305</v>
      </c>
      <c r="H18" s="37">
        <f t="shared" si="2"/>
        <v>1.9548775797974618</v>
      </c>
      <c r="I18" s="35">
        <f t="shared" si="3"/>
        <v>15602</v>
      </c>
      <c r="J18" s="37">
        <f>J6+J8+J10+J13+J15+J17</f>
        <v>100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1" workbookViewId="0">
      <selection activeCell="C19" sqref="C19"/>
    </sheetView>
  </sheetViews>
  <sheetFormatPr defaultColWidth="8.85546875" defaultRowHeight="15" x14ac:dyDescent="0.25"/>
  <cols>
    <col min="1" max="1" width="20.42578125" style="54" bestFit="1" customWidth="1"/>
    <col min="2" max="2" width="27.42578125" style="54" bestFit="1" customWidth="1"/>
    <col min="3" max="3" width="24.85546875" style="54" bestFit="1" customWidth="1"/>
    <col min="4" max="4" width="18.42578125" style="54" bestFit="1" customWidth="1"/>
    <col min="5" max="5" width="35" style="54" bestFit="1" customWidth="1"/>
    <col min="6" max="6" width="27" style="54" bestFit="1" customWidth="1"/>
    <col min="7" max="7" width="32.28515625" style="54" bestFit="1" customWidth="1"/>
    <col min="8" max="8" width="34.28515625" style="54" bestFit="1" customWidth="1"/>
    <col min="9" max="9" width="27" style="54" bestFit="1" customWidth="1"/>
    <col min="10" max="10" width="26.28515625" style="54" bestFit="1" customWidth="1"/>
    <col min="11" max="11" width="23.7109375" style="54" bestFit="1" customWidth="1"/>
    <col min="12" max="12" width="23" style="54" bestFit="1" customWidth="1"/>
    <col min="13" max="16384" width="8.85546875" style="54"/>
  </cols>
  <sheetData>
    <row r="1" spans="1:7" s="57" customFormat="1" ht="14.25" x14ac:dyDescent="0.2">
      <c r="A1" s="57" t="s">
        <v>113</v>
      </c>
    </row>
    <row r="2" spans="1:7" x14ac:dyDescent="0.25">
      <c r="A2" s="21" t="s">
        <v>12</v>
      </c>
      <c r="B2" s="21" t="s">
        <v>61</v>
      </c>
      <c r="C2" s="21" t="s">
        <v>31</v>
      </c>
      <c r="D2" s="22" t="s">
        <v>33</v>
      </c>
      <c r="E2" s="22" t="s">
        <v>35</v>
      </c>
      <c r="F2" s="23" t="s">
        <v>37</v>
      </c>
      <c r="G2" s="23" t="s">
        <v>78</v>
      </c>
    </row>
    <row r="3" spans="1:7" x14ac:dyDescent="0.25">
      <c r="A3" s="12" t="s">
        <v>18</v>
      </c>
      <c r="B3" s="10" t="s">
        <v>16</v>
      </c>
      <c r="C3" s="18">
        <v>27</v>
      </c>
      <c r="D3" s="18">
        <v>38</v>
      </c>
      <c r="E3" s="18">
        <f>C3+D3</f>
        <v>65</v>
      </c>
      <c r="F3" s="18">
        <v>28</v>
      </c>
      <c r="G3" s="18">
        <f>E3+F3</f>
        <v>93</v>
      </c>
    </row>
    <row r="4" spans="1:7" x14ac:dyDescent="0.25">
      <c r="A4" s="12"/>
      <c r="B4" s="10" t="s">
        <v>13</v>
      </c>
      <c r="C4" s="18">
        <v>6</v>
      </c>
      <c r="D4" s="18">
        <v>27</v>
      </c>
      <c r="E4" s="18">
        <f>C4+D4</f>
        <v>33</v>
      </c>
      <c r="F4" s="18">
        <v>145</v>
      </c>
      <c r="G4" s="18">
        <f>E4+F4</f>
        <v>178</v>
      </c>
    </row>
    <row r="5" spans="1:7" x14ac:dyDescent="0.25">
      <c r="A5" s="24"/>
      <c r="B5" s="24" t="s">
        <v>28</v>
      </c>
      <c r="C5" s="25">
        <f>SUM(C3:C4)</f>
        <v>33</v>
      </c>
      <c r="D5" s="25">
        <f>SUM(D3:D4)</f>
        <v>65</v>
      </c>
      <c r="E5" s="25">
        <f>SUM(E3:E4)</f>
        <v>98</v>
      </c>
      <c r="F5" s="25">
        <f>SUM(F3:F4)</f>
        <v>173</v>
      </c>
      <c r="G5" s="25">
        <f>SUM(G3:G4)</f>
        <v>271</v>
      </c>
    </row>
    <row r="6" spans="1:7" x14ac:dyDescent="0.25">
      <c r="A6" s="12" t="s">
        <v>19</v>
      </c>
      <c r="B6" s="10" t="s">
        <v>4</v>
      </c>
      <c r="C6" s="18">
        <v>28</v>
      </c>
      <c r="D6" s="18">
        <v>130</v>
      </c>
      <c r="E6" s="18">
        <f>C6+D6</f>
        <v>158</v>
      </c>
      <c r="F6" s="18">
        <v>70</v>
      </c>
      <c r="G6" s="18">
        <f>E6+F6</f>
        <v>228</v>
      </c>
    </row>
    <row r="7" spans="1:7" x14ac:dyDescent="0.25">
      <c r="A7" s="24"/>
      <c r="B7" s="24" t="s">
        <v>30</v>
      </c>
      <c r="C7" s="25">
        <f>SUM(C6)</f>
        <v>28</v>
      </c>
      <c r="D7" s="25">
        <f>SUM(D6)</f>
        <v>130</v>
      </c>
      <c r="E7" s="25">
        <f>SUM(E6)</f>
        <v>158</v>
      </c>
      <c r="F7" s="25">
        <f>SUM(F6)</f>
        <v>70</v>
      </c>
      <c r="G7" s="25">
        <f>SUM(G6)</f>
        <v>228</v>
      </c>
    </row>
    <row r="8" spans="1:7" x14ac:dyDescent="0.25">
      <c r="A8" s="12" t="s">
        <v>6</v>
      </c>
      <c r="B8" s="10" t="s">
        <v>1</v>
      </c>
      <c r="C8" s="18">
        <v>459</v>
      </c>
      <c r="D8" s="18">
        <v>321</v>
      </c>
      <c r="E8" s="18">
        <f>C8+D8</f>
        <v>780</v>
      </c>
      <c r="F8" s="18">
        <v>337</v>
      </c>
      <c r="G8" s="18">
        <f>E8+F8</f>
        <v>1117</v>
      </c>
    </row>
    <row r="9" spans="1:7" x14ac:dyDescent="0.25">
      <c r="A9" s="24"/>
      <c r="B9" s="27" t="s">
        <v>25</v>
      </c>
      <c r="C9" s="25">
        <f>SUM(C8)</f>
        <v>459</v>
      </c>
      <c r="D9" s="25">
        <f>SUM(D8)</f>
        <v>321</v>
      </c>
      <c r="E9" s="25">
        <f>SUM(E8)</f>
        <v>780</v>
      </c>
      <c r="F9" s="25">
        <f>SUM(F8)</f>
        <v>337</v>
      </c>
      <c r="G9" s="25">
        <f>SUM(G8)</f>
        <v>1117</v>
      </c>
    </row>
    <row r="10" spans="1:7" x14ac:dyDescent="0.25">
      <c r="A10" s="12" t="s">
        <v>7</v>
      </c>
      <c r="B10" s="10" t="s">
        <v>2</v>
      </c>
      <c r="C10" s="18">
        <v>33</v>
      </c>
      <c r="D10" s="18">
        <v>179</v>
      </c>
      <c r="E10" s="18">
        <f>C10+D10</f>
        <v>212</v>
      </c>
      <c r="F10" s="18">
        <v>23</v>
      </c>
      <c r="G10" s="18">
        <f>E10+F10</f>
        <v>235</v>
      </c>
    </row>
    <row r="11" spans="1:7" x14ac:dyDescent="0.25">
      <c r="A11" s="12"/>
      <c r="B11" s="10" t="s">
        <v>5</v>
      </c>
      <c r="C11" s="18">
        <v>24</v>
      </c>
      <c r="D11" s="18">
        <v>8</v>
      </c>
      <c r="E11" s="18">
        <f>C11+D11</f>
        <v>32</v>
      </c>
      <c r="F11" s="18">
        <v>35</v>
      </c>
      <c r="G11" s="18">
        <f>E11+F11</f>
        <v>67</v>
      </c>
    </row>
    <row r="12" spans="1:7" x14ac:dyDescent="0.25">
      <c r="A12" s="24"/>
      <c r="B12" s="27" t="s">
        <v>26</v>
      </c>
      <c r="C12" s="26">
        <f>SUM(C10:C11)</f>
        <v>57</v>
      </c>
      <c r="D12" s="25">
        <f>SUM(D10:D11)</f>
        <v>187</v>
      </c>
      <c r="E12" s="25">
        <f>SUM(E10:E11)</f>
        <v>244</v>
      </c>
      <c r="F12" s="25">
        <f>SUM(F10:F11)</f>
        <v>58</v>
      </c>
      <c r="G12" s="25">
        <f>SUM(G10:G11)</f>
        <v>302</v>
      </c>
    </row>
    <row r="13" spans="1:7" x14ac:dyDescent="0.25">
      <c r="A13" s="12" t="s">
        <v>8</v>
      </c>
      <c r="B13" s="20" t="s">
        <v>29</v>
      </c>
      <c r="C13" s="19">
        <v>38</v>
      </c>
      <c r="D13" s="18">
        <v>205</v>
      </c>
      <c r="E13" s="18">
        <f>C13+D13</f>
        <v>243</v>
      </c>
      <c r="F13" s="18">
        <v>48</v>
      </c>
      <c r="G13" s="18">
        <f>E13+F13</f>
        <v>291</v>
      </c>
    </row>
    <row r="14" spans="1:7" x14ac:dyDescent="0.25">
      <c r="A14" s="24"/>
      <c r="B14" s="24" t="s">
        <v>27</v>
      </c>
      <c r="C14" s="25">
        <f>SUM(C13)</f>
        <v>38</v>
      </c>
      <c r="D14" s="25">
        <f>SUM(D13)</f>
        <v>205</v>
      </c>
      <c r="E14" s="25">
        <f>SUM(E13)</f>
        <v>243</v>
      </c>
      <c r="F14" s="25">
        <f>SUM(F13)</f>
        <v>48</v>
      </c>
      <c r="G14" s="25">
        <f>SUM(G13)</f>
        <v>291</v>
      </c>
    </row>
    <row r="15" spans="1:7" x14ac:dyDescent="0.25">
      <c r="A15" s="12" t="s">
        <v>9</v>
      </c>
      <c r="B15" s="10" t="s">
        <v>10</v>
      </c>
      <c r="C15" s="18">
        <v>5</v>
      </c>
      <c r="D15" s="18">
        <v>2</v>
      </c>
      <c r="E15" s="18">
        <f>C15+D15</f>
        <v>7</v>
      </c>
      <c r="F15" s="18">
        <v>14</v>
      </c>
      <c r="G15" s="18">
        <f>E15+F15</f>
        <v>21</v>
      </c>
    </row>
    <row r="16" spans="1:7" x14ac:dyDescent="0.25">
      <c r="A16" s="24"/>
      <c r="B16" s="24" t="s">
        <v>23</v>
      </c>
      <c r="C16" s="25">
        <f>SUM(C15)</f>
        <v>5</v>
      </c>
      <c r="D16" s="25">
        <f>SUM(D15)</f>
        <v>2</v>
      </c>
      <c r="E16" s="25">
        <f>SUM(E15)</f>
        <v>7</v>
      </c>
      <c r="F16" s="25">
        <f>SUM(F15)</f>
        <v>14</v>
      </c>
      <c r="G16" s="25">
        <f>SUM(G15)</f>
        <v>21</v>
      </c>
    </row>
    <row r="17" spans="1:7" x14ac:dyDescent="0.25">
      <c r="A17" s="27" t="s">
        <v>62</v>
      </c>
      <c r="B17" s="31"/>
      <c r="C17" s="26">
        <f>C5+C7+C9+C12+C14+C16</f>
        <v>620</v>
      </c>
      <c r="D17" s="25">
        <f>D5+D7+D9+D12+D14+D16</f>
        <v>910</v>
      </c>
      <c r="E17" s="25">
        <f>E5+E7+E9+E12+E14+E16</f>
        <v>1530</v>
      </c>
      <c r="F17" s="25">
        <f>F5+F7+F9+F12+F14+F16</f>
        <v>700</v>
      </c>
      <c r="G17" s="25">
        <f>G5+G7+G9+G12+G14+G16</f>
        <v>2230</v>
      </c>
    </row>
    <row r="18" spans="1:7" x14ac:dyDescent="0.25">
      <c r="A18" s="15"/>
      <c r="B18" s="10"/>
      <c r="C18" s="79"/>
      <c r="D18" s="80"/>
      <c r="E18" s="80"/>
      <c r="F18" s="80"/>
      <c r="G18" s="80"/>
    </row>
    <row r="20" spans="1:7" s="57" customFormat="1" ht="14.25" x14ac:dyDescent="0.2">
      <c r="A20" s="57" t="s">
        <v>112</v>
      </c>
    </row>
    <row r="21" spans="1:7" x14ac:dyDescent="0.25">
      <c r="A21" s="21" t="s">
        <v>12</v>
      </c>
      <c r="B21" s="21" t="s">
        <v>73</v>
      </c>
      <c r="C21" s="21" t="s">
        <v>32</v>
      </c>
      <c r="D21" s="22" t="s">
        <v>34</v>
      </c>
      <c r="E21" s="22" t="s">
        <v>36</v>
      </c>
      <c r="F21" s="23" t="s">
        <v>38</v>
      </c>
      <c r="G21" s="28" t="s">
        <v>76</v>
      </c>
    </row>
    <row r="22" spans="1:7" x14ac:dyDescent="0.25">
      <c r="A22" s="12" t="s">
        <v>18</v>
      </c>
      <c r="B22" s="13" t="s">
        <v>16</v>
      </c>
      <c r="C22" s="17">
        <f t="shared" ref="C22:C32" si="0">C3/G3*100</f>
        <v>29.032258064516132</v>
      </c>
      <c r="D22" s="17">
        <f t="shared" ref="D22:D36" si="1">D3/G3*100</f>
        <v>40.86021505376344</v>
      </c>
      <c r="E22" s="17">
        <f t="shared" ref="E22:E36" si="2">E3/G3*100</f>
        <v>69.892473118279568</v>
      </c>
      <c r="F22" s="17">
        <f t="shared" ref="F22:F36" si="3">F3/G3*100</f>
        <v>30.107526881720432</v>
      </c>
      <c r="G22" s="17">
        <f t="shared" ref="G22:G36" si="4">E22+F22</f>
        <v>100</v>
      </c>
    </row>
    <row r="23" spans="1:7" x14ac:dyDescent="0.25">
      <c r="A23" s="12"/>
      <c r="B23" s="13" t="s">
        <v>13</v>
      </c>
      <c r="C23" s="17">
        <f t="shared" si="0"/>
        <v>3.3707865168539324</v>
      </c>
      <c r="D23" s="17">
        <f t="shared" si="1"/>
        <v>15.168539325842698</v>
      </c>
      <c r="E23" s="17">
        <f t="shared" si="2"/>
        <v>18.539325842696631</v>
      </c>
      <c r="F23" s="17">
        <f t="shared" si="3"/>
        <v>81.460674157303373</v>
      </c>
      <c r="G23" s="17">
        <f t="shared" si="4"/>
        <v>100</v>
      </c>
    </row>
    <row r="24" spans="1:7" x14ac:dyDescent="0.25">
      <c r="A24" s="24"/>
      <c r="B24" s="29" t="s">
        <v>28</v>
      </c>
      <c r="C24" s="30">
        <f t="shared" si="0"/>
        <v>12.177121771217712</v>
      </c>
      <c r="D24" s="30">
        <f t="shared" si="1"/>
        <v>23.985239852398525</v>
      </c>
      <c r="E24" s="30">
        <f t="shared" si="2"/>
        <v>36.162361623616235</v>
      </c>
      <c r="F24" s="30">
        <f t="shared" si="3"/>
        <v>63.837638376383765</v>
      </c>
      <c r="G24" s="30">
        <f t="shared" si="4"/>
        <v>100</v>
      </c>
    </row>
    <row r="25" spans="1:7" x14ac:dyDescent="0.25">
      <c r="A25" s="12" t="s">
        <v>19</v>
      </c>
      <c r="B25" s="13" t="s">
        <v>4</v>
      </c>
      <c r="C25" s="17">
        <f t="shared" si="0"/>
        <v>12.280701754385964</v>
      </c>
      <c r="D25" s="17">
        <f t="shared" si="1"/>
        <v>57.017543859649123</v>
      </c>
      <c r="E25" s="17">
        <f t="shared" si="2"/>
        <v>69.298245614035096</v>
      </c>
      <c r="F25" s="17">
        <f t="shared" si="3"/>
        <v>30.701754385964914</v>
      </c>
      <c r="G25" s="17">
        <f t="shared" si="4"/>
        <v>100.00000000000001</v>
      </c>
    </row>
    <row r="26" spans="1:7" x14ac:dyDescent="0.25">
      <c r="A26" s="24"/>
      <c r="B26" s="29" t="s">
        <v>30</v>
      </c>
      <c r="C26" s="30">
        <f t="shared" si="0"/>
        <v>12.280701754385964</v>
      </c>
      <c r="D26" s="30">
        <f t="shared" si="1"/>
        <v>57.017543859649123</v>
      </c>
      <c r="E26" s="30">
        <f t="shared" si="2"/>
        <v>69.298245614035096</v>
      </c>
      <c r="F26" s="30">
        <f t="shared" si="3"/>
        <v>30.701754385964914</v>
      </c>
      <c r="G26" s="30">
        <f t="shared" si="4"/>
        <v>100.00000000000001</v>
      </c>
    </row>
    <row r="27" spans="1:7" x14ac:dyDescent="0.25">
      <c r="A27" s="12" t="s">
        <v>6</v>
      </c>
      <c r="B27" s="13" t="s">
        <v>1</v>
      </c>
      <c r="C27" s="17">
        <f t="shared" si="0"/>
        <v>41.092211280214862</v>
      </c>
      <c r="D27" s="17">
        <f t="shared" si="1"/>
        <v>28.737690241718887</v>
      </c>
      <c r="E27" s="17">
        <f t="shared" si="2"/>
        <v>69.829901521933749</v>
      </c>
      <c r="F27" s="17">
        <f t="shared" si="3"/>
        <v>30.170098478066247</v>
      </c>
      <c r="G27" s="17">
        <f t="shared" si="4"/>
        <v>100</v>
      </c>
    </row>
    <row r="28" spans="1:7" x14ac:dyDescent="0.25">
      <c r="A28" s="24"/>
      <c r="B28" s="27" t="s">
        <v>25</v>
      </c>
      <c r="C28" s="30">
        <f t="shared" si="0"/>
        <v>41.092211280214862</v>
      </c>
      <c r="D28" s="30">
        <f t="shared" si="1"/>
        <v>28.737690241718887</v>
      </c>
      <c r="E28" s="30">
        <f t="shared" si="2"/>
        <v>69.829901521933749</v>
      </c>
      <c r="F28" s="30">
        <f t="shared" si="3"/>
        <v>30.170098478066247</v>
      </c>
      <c r="G28" s="30">
        <f t="shared" si="4"/>
        <v>100</v>
      </c>
    </row>
    <row r="29" spans="1:7" x14ac:dyDescent="0.25">
      <c r="A29" s="12" t="s">
        <v>7</v>
      </c>
      <c r="B29" s="13" t="s">
        <v>2</v>
      </c>
      <c r="C29" s="17">
        <f t="shared" si="0"/>
        <v>14.042553191489363</v>
      </c>
      <c r="D29" s="17">
        <f t="shared" si="1"/>
        <v>76.170212765957444</v>
      </c>
      <c r="E29" s="17">
        <f t="shared" si="2"/>
        <v>90.212765957446805</v>
      </c>
      <c r="F29" s="17">
        <f t="shared" si="3"/>
        <v>9.787234042553191</v>
      </c>
      <c r="G29" s="17">
        <f t="shared" si="4"/>
        <v>100</v>
      </c>
    </row>
    <row r="30" spans="1:7" x14ac:dyDescent="0.25">
      <c r="A30" s="12"/>
      <c r="B30" s="13" t="s">
        <v>5</v>
      </c>
      <c r="C30" s="17">
        <f t="shared" si="0"/>
        <v>35.820895522388057</v>
      </c>
      <c r="D30" s="17">
        <f t="shared" si="1"/>
        <v>11.940298507462686</v>
      </c>
      <c r="E30" s="17">
        <f t="shared" si="2"/>
        <v>47.761194029850742</v>
      </c>
      <c r="F30" s="17">
        <f t="shared" si="3"/>
        <v>52.238805970149251</v>
      </c>
      <c r="G30" s="17">
        <f t="shared" si="4"/>
        <v>100</v>
      </c>
    </row>
    <row r="31" spans="1:7" x14ac:dyDescent="0.25">
      <c r="A31" s="24"/>
      <c r="B31" s="27" t="s">
        <v>26</v>
      </c>
      <c r="C31" s="30">
        <f t="shared" si="0"/>
        <v>18.874172185430464</v>
      </c>
      <c r="D31" s="30">
        <f t="shared" si="1"/>
        <v>61.920529801324506</v>
      </c>
      <c r="E31" s="30">
        <f t="shared" si="2"/>
        <v>80.794701986754973</v>
      </c>
      <c r="F31" s="30">
        <f t="shared" si="3"/>
        <v>19.205298013245034</v>
      </c>
      <c r="G31" s="30">
        <f t="shared" si="4"/>
        <v>100</v>
      </c>
    </row>
    <row r="32" spans="1:7" x14ac:dyDescent="0.25">
      <c r="A32" s="12" t="s">
        <v>8</v>
      </c>
      <c r="B32" s="20" t="s">
        <v>29</v>
      </c>
      <c r="C32" s="17">
        <f t="shared" si="0"/>
        <v>13.058419243986256</v>
      </c>
      <c r="D32" s="17">
        <f t="shared" si="1"/>
        <v>70.446735395189009</v>
      </c>
      <c r="E32" s="17">
        <f t="shared" si="2"/>
        <v>83.505154639175259</v>
      </c>
      <c r="F32" s="17">
        <f t="shared" si="3"/>
        <v>16.494845360824741</v>
      </c>
      <c r="G32" s="17">
        <f t="shared" si="4"/>
        <v>100</v>
      </c>
    </row>
    <row r="33" spans="1:7" x14ac:dyDescent="0.25">
      <c r="A33" s="24"/>
      <c r="B33" s="29" t="s">
        <v>27</v>
      </c>
      <c r="C33" s="30">
        <f>SUM(C32)</f>
        <v>13.058419243986256</v>
      </c>
      <c r="D33" s="30">
        <f t="shared" si="1"/>
        <v>70.446735395189009</v>
      </c>
      <c r="E33" s="30">
        <f t="shared" si="2"/>
        <v>83.505154639175259</v>
      </c>
      <c r="F33" s="30">
        <f t="shared" si="3"/>
        <v>16.494845360824741</v>
      </c>
      <c r="G33" s="30">
        <f t="shared" si="4"/>
        <v>100</v>
      </c>
    </row>
    <row r="34" spans="1:7" x14ac:dyDescent="0.25">
      <c r="A34" s="12" t="s">
        <v>9</v>
      </c>
      <c r="B34" s="13" t="s">
        <v>10</v>
      </c>
      <c r="C34" s="17">
        <f>C15/G15*100</f>
        <v>23.809523809523807</v>
      </c>
      <c r="D34" s="17">
        <f t="shared" si="1"/>
        <v>9.5238095238095237</v>
      </c>
      <c r="E34" s="17">
        <f t="shared" si="2"/>
        <v>33.333333333333329</v>
      </c>
      <c r="F34" s="17">
        <f t="shared" si="3"/>
        <v>66.666666666666657</v>
      </c>
      <c r="G34" s="17">
        <f t="shared" si="4"/>
        <v>99.999999999999986</v>
      </c>
    </row>
    <row r="35" spans="1:7" x14ac:dyDescent="0.25">
      <c r="A35" s="24"/>
      <c r="B35" s="29" t="s">
        <v>23</v>
      </c>
      <c r="C35" s="30">
        <f>C16/G16*100</f>
        <v>23.809523809523807</v>
      </c>
      <c r="D35" s="30">
        <f t="shared" si="1"/>
        <v>9.5238095238095237</v>
      </c>
      <c r="E35" s="30">
        <f t="shared" si="2"/>
        <v>33.333333333333329</v>
      </c>
      <c r="F35" s="30">
        <f t="shared" si="3"/>
        <v>66.666666666666657</v>
      </c>
      <c r="G35" s="30">
        <f t="shared" si="4"/>
        <v>99.999999999999986</v>
      </c>
    </row>
    <row r="36" spans="1:7" x14ac:dyDescent="0.25">
      <c r="A36" s="27" t="s">
        <v>62</v>
      </c>
      <c r="B36" s="32"/>
      <c r="C36" s="30">
        <f>C17/G17*100</f>
        <v>27.802690582959645</v>
      </c>
      <c r="D36" s="30">
        <f t="shared" si="1"/>
        <v>40.80717488789238</v>
      </c>
      <c r="E36" s="30">
        <f t="shared" si="2"/>
        <v>68.609865470852014</v>
      </c>
      <c r="F36" s="30">
        <f t="shared" si="3"/>
        <v>31.390134529147986</v>
      </c>
      <c r="G36" s="30">
        <f t="shared" si="4"/>
        <v>100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6"/>
  <sheetViews>
    <sheetView zoomScale="80" zoomScaleNormal="80" workbookViewId="0">
      <selection activeCell="E99" sqref="E99"/>
    </sheetView>
  </sheetViews>
  <sheetFormatPr defaultColWidth="8.85546875" defaultRowHeight="15" x14ac:dyDescent="0.25"/>
  <cols>
    <col min="1" max="1" width="22" bestFit="1" customWidth="1"/>
    <col min="2" max="2" width="29.140625" bestFit="1" customWidth="1"/>
    <col min="3" max="3" width="33.28515625" bestFit="1" customWidth="1"/>
    <col min="4" max="4" width="35.7109375" bestFit="1" customWidth="1"/>
    <col min="5" max="5" width="26.28515625" bestFit="1" customWidth="1"/>
    <col min="6" max="6" width="28.85546875" bestFit="1" customWidth="1"/>
    <col min="7" max="7" width="23.7109375" bestFit="1" customWidth="1"/>
    <col min="11" max="11" width="11.42578125" bestFit="1" customWidth="1"/>
  </cols>
  <sheetData>
    <row r="2" spans="1:7" x14ac:dyDescent="0.25">
      <c r="A2" s="14" t="s">
        <v>115</v>
      </c>
    </row>
    <row r="3" spans="1:7" x14ac:dyDescent="0.25">
      <c r="A3" s="21" t="s">
        <v>12</v>
      </c>
      <c r="B3" s="33" t="s">
        <v>50</v>
      </c>
      <c r="C3" s="21" t="s">
        <v>39</v>
      </c>
      <c r="D3" s="22" t="s">
        <v>40</v>
      </c>
      <c r="E3" s="22" t="s">
        <v>45</v>
      </c>
      <c r="F3" s="22" t="s">
        <v>44</v>
      </c>
      <c r="G3" s="22" t="s">
        <v>106</v>
      </c>
    </row>
    <row r="4" spans="1:7" x14ac:dyDescent="0.25">
      <c r="A4" s="12" t="s">
        <v>18</v>
      </c>
      <c r="B4" s="10" t="s">
        <v>3</v>
      </c>
      <c r="C4" s="34">
        <v>81</v>
      </c>
      <c r="D4" s="34">
        <v>0</v>
      </c>
      <c r="E4" s="34">
        <v>0</v>
      </c>
      <c r="F4" s="34">
        <v>12</v>
      </c>
      <c r="G4" s="34">
        <f t="shared" ref="G4:G17" si="0">SUM(C4:F4)</f>
        <v>93</v>
      </c>
    </row>
    <row r="5" spans="1:7" x14ac:dyDescent="0.25">
      <c r="A5" s="12"/>
      <c r="B5" s="10" t="s">
        <v>11</v>
      </c>
      <c r="C5" s="34">
        <v>7</v>
      </c>
      <c r="D5" s="34">
        <v>4</v>
      </c>
      <c r="E5" s="34">
        <v>21</v>
      </c>
      <c r="F5" s="34">
        <v>146</v>
      </c>
      <c r="G5" s="34">
        <f t="shared" si="0"/>
        <v>178</v>
      </c>
    </row>
    <row r="6" spans="1:7" x14ac:dyDescent="0.25">
      <c r="A6" s="24"/>
      <c r="B6" s="24" t="s">
        <v>28</v>
      </c>
      <c r="C6" s="35">
        <f>SUM(C4:C5)</f>
        <v>88</v>
      </c>
      <c r="D6" s="35">
        <f>SUM(D4:D5)</f>
        <v>4</v>
      </c>
      <c r="E6" s="35">
        <f>SUM(E4:E5)</f>
        <v>21</v>
      </c>
      <c r="F6" s="35">
        <f>SUM(F4:F5)</f>
        <v>158</v>
      </c>
      <c r="G6" s="35">
        <f t="shared" si="0"/>
        <v>271</v>
      </c>
    </row>
    <row r="7" spans="1:7" x14ac:dyDescent="0.25">
      <c r="A7" s="12" t="s">
        <v>19</v>
      </c>
      <c r="B7" s="10" t="s">
        <v>4</v>
      </c>
      <c r="C7" s="34">
        <v>176</v>
      </c>
      <c r="D7" s="34">
        <v>30</v>
      </c>
      <c r="E7" s="34">
        <v>0</v>
      </c>
      <c r="F7" s="34">
        <v>22</v>
      </c>
      <c r="G7" s="34">
        <f t="shared" si="0"/>
        <v>228</v>
      </c>
    </row>
    <row r="8" spans="1:7" x14ac:dyDescent="0.25">
      <c r="A8" s="24"/>
      <c r="B8" s="24" t="s">
        <v>30</v>
      </c>
      <c r="C8" s="35">
        <f>SUM(C7)</f>
        <v>176</v>
      </c>
      <c r="D8" s="35">
        <f>SUM(D7)</f>
        <v>30</v>
      </c>
      <c r="E8" s="35">
        <f>SUM(E7)</f>
        <v>0</v>
      </c>
      <c r="F8" s="35">
        <f>SUM(F7)</f>
        <v>22</v>
      </c>
      <c r="G8" s="35">
        <f t="shared" si="0"/>
        <v>228</v>
      </c>
    </row>
    <row r="9" spans="1:7" x14ac:dyDescent="0.25">
      <c r="A9" s="12" t="s">
        <v>6</v>
      </c>
      <c r="B9" s="10" t="s">
        <v>1</v>
      </c>
      <c r="C9" s="34">
        <v>786</v>
      </c>
      <c r="D9" s="34">
        <v>101</v>
      </c>
      <c r="E9" s="34">
        <v>18</v>
      </c>
      <c r="F9" s="34">
        <v>212</v>
      </c>
      <c r="G9" s="34">
        <f t="shared" si="0"/>
        <v>1117</v>
      </c>
    </row>
    <row r="10" spans="1:7" x14ac:dyDescent="0.25">
      <c r="A10" s="24"/>
      <c r="B10" s="24" t="s">
        <v>25</v>
      </c>
      <c r="C10" s="35">
        <f>SUM(C9)</f>
        <v>786</v>
      </c>
      <c r="D10" s="35">
        <f>SUM(D9)</f>
        <v>101</v>
      </c>
      <c r="E10" s="35">
        <f>SUM(E9)</f>
        <v>18</v>
      </c>
      <c r="F10" s="35">
        <f>SUM(F9)</f>
        <v>212</v>
      </c>
      <c r="G10" s="35">
        <f t="shared" si="0"/>
        <v>1117</v>
      </c>
    </row>
    <row r="11" spans="1:7" x14ac:dyDescent="0.25">
      <c r="A11" s="12" t="s">
        <v>7</v>
      </c>
      <c r="B11" s="10" t="s">
        <v>2</v>
      </c>
      <c r="C11" s="34">
        <v>44</v>
      </c>
      <c r="D11" s="34">
        <v>27</v>
      </c>
      <c r="E11" s="34">
        <v>5</v>
      </c>
      <c r="F11" s="34">
        <v>159</v>
      </c>
      <c r="G11" s="34">
        <f t="shared" si="0"/>
        <v>235</v>
      </c>
    </row>
    <row r="12" spans="1:7" x14ac:dyDescent="0.25">
      <c r="A12" s="12"/>
      <c r="B12" s="10" t="s">
        <v>5</v>
      </c>
      <c r="C12" s="34">
        <v>26</v>
      </c>
      <c r="D12" s="34">
        <v>15</v>
      </c>
      <c r="E12" s="34">
        <v>25</v>
      </c>
      <c r="F12" s="34">
        <v>1</v>
      </c>
      <c r="G12" s="34">
        <f t="shared" si="0"/>
        <v>67</v>
      </c>
    </row>
    <row r="13" spans="1:7" x14ac:dyDescent="0.25">
      <c r="A13" s="24"/>
      <c r="B13" s="24" t="s">
        <v>26</v>
      </c>
      <c r="C13" s="35">
        <f>SUM(C11:C12)</f>
        <v>70</v>
      </c>
      <c r="D13" s="35">
        <f>SUM(D11:D12)</f>
        <v>42</v>
      </c>
      <c r="E13" s="35">
        <f>SUM(E11:E12)</f>
        <v>30</v>
      </c>
      <c r="F13" s="35">
        <f>SUM(F11:F12)</f>
        <v>160</v>
      </c>
      <c r="G13" s="35">
        <f t="shared" si="0"/>
        <v>302</v>
      </c>
    </row>
    <row r="14" spans="1:7" x14ac:dyDescent="0.25">
      <c r="A14" s="12" t="s">
        <v>8</v>
      </c>
      <c r="B14" s="10" t="s">
        <v>29</v>
      </c>
      <c r="C14" s="34">
        <v>45</v>
      </c>
      <c r="D14" s="34">
        <v>1</v>
      </c>
      <c r="E14" s="34">
        <v>3</v>
      </c>
      <c r="F14" s="34">
        <v>242</v>
      </c>
      <c r="G14" s="34">
        <f t="shared" si="0"/>
        <v>291</v>
      </c>
    </row>
    <row r="15" spans="1:7" x14ac:dyDescent="0.25">
      <c r="A15" s="24"/>
      <c r="B15" s="24" t="s">
        <v>27</v>
      </c>
      <c r="C15" s="35">
        <f>SUM(C14)</f>
        <v>45</v>
      </c>
      <c r="D15" s="35">
        <f>SUM(D14)</f>
        <v>1</v>
      </c>
      <c r="E15" s="35">
        <f>SUM(E14)</f>
        <v>3</v>
      </c>
      <c r="F15" s="35">
        <f>SUM(F14)</f>
        <v>242</v>
      </c>
      <c r="G15" s="35">
        <f t="shared" si="0"/>
        <v>291</v>
      </c>
    </row>
    <row r="16" spans="1:7" x14ac:dyDescent="0.25">
      <c r="A16" s="12" t="s">
        <v>9</v>
      </c>
      <c r="B16" s="10" t="s">
        <v>10</v>
      </c>
      <c r="C16" s="34">
        <v>1</v>
      </c>
      <c r="D16" s="34">
        <v>7</v>
      </c>
      <c r="E16" s="34">
        <v>12</v>
      </c>
      <c r="F16" s="34">
        <v>1</v>
      </c>
      <c r="G16" s="34">
        <f t="shared" si="0"/>
        <v>21</v>
      </c>
    </row>
    <row r="17" spans="1:7" x14ac:dyDescent="0.25">
      <c r="A17" s="24"/>
      <c r="B17" s="24" t="s">
        <v>23</v>
      </c>
      <c r="C17" s="35">
        <f>SUM(C16)</f>
        <v>1</v>
      </c>
      <c r="D17" s="35">
        <f>SUM(D16)</f>
        <v>7</v>
      </c>
      <c r="E17" s="35">
        <f>SUM(E16)</f>
        <v>12</v>
      </c>
      <c r="F17" s="35">
        <f>SUM(F16)</f>
        <v>1</v>
      </c>
      <c r="G17" s="35">
        <f t="shared" si="0"/>
        <v>21</v>
      </c>
    </row>
    <row r="18" spans="1:7" x14ac:dyDescent="0.25">
      <c r="A18" s="24" t="s">
        <v>62</v>
      </c>
      <c r="B18" s="31"/>
      <c r="C18" s="35">
        <f>C6+C8+C10+C13+C15+C17</f>
        <v>1166</v>
      </c>
      <c r="D18" s="35">
        <f t="shared" ref="D18:G18" si="1">D6+D8+D10+D13+D15+D17</f>
        <v>185</v>
      </c>
      <c r="E18" s="35">
        <f t="shared" si="1"/>
        <v>84</v>
      </c>
      <c r="F18" s="35">
        <f t="shared" si="1"/>
        <v>795</v>
      </c>
      <c r="G18" s="35">
        <f t="shared" si="1"/>
        <v>2230</v>
      </c>
    </row>
    <row r="21" spans="1:7" x14ac:dyDescent="0.25">
      <c r="A21" s="14" t="s">
        <v>116</v>
      </c>
    </row>
    <row r="22" spans="1:7" x14ac:dyDescent="0.25">
      <c r="A22" s="21" t="s">
        <v>12</v>
      </c>
      <c r="B22" s="33" t="s">
        <v>50</v>
      </c>
      <c r="C22" s="21" t="s">
        <v>41</v>
      </c>
      <c r="D22" s="22" t="s">
        <v>42</v>
      </c>
      <c r="E22" s="22" t="s">
        <v>48</v>
      </c>
      <c r="F22" s="22" t="s">
        <v>43</v>
      </c>
      <c r="G22" s="22" t="s">
        <v>105</v>
      </c>
    </row>
    <row r="23" spans="1:7" x14ac:dyDescent="0.25">
      <c r="A23" s="12" t="s">
        <v>18</v>
      </c>
      <c r="B23" s="10" t="s">
        <v>3</v>
      </c>
      <c r="C23" s="36">
        <f t="shared" ref="C23:C37" si="2">C4/G4*100</f>
        <v>87.096774193548384</v>
      </c>
      <c r="D23" s="36">
        <f t="shared" ref="D23:D37" si="3">D4/G4*100</f>
        <v>0</v>
      </c>
      <c r="E23" s="36">
        <f t="shared" ref="E23:E37" si="4">E4/G4*100</f>
        <v>0</v>
      </c>
      <c r="F23" s="36">
        <f t="shared" ref="F23:F37" si="5">F4/G4*100</f>
        <v>12.903225806451612</v>
      </c>
      <c r="G23" s="36">
        <f>C23+D23+E23+F23</f>
        <v>100</v>
      </c>
    </row>
    <row r="24" spans="1:7" x14ac:dyDescent="0.25">
      <c r="A24" s="12"/>
      <c r="B24" s="10" t="s">
        <v>11</v>
      </c>
      <c r="C24" s="36">
        <f t="shared" si="2"/>
        <v>3.9325842696629212</v>
      </c>
      <c r="D24" s="36">
        <f t="shared" si="3"/>
        <v>2.2471910112359552</v>
      </c>
      <c r="E24" s="36">
        <f t="shared" si="4"/>
        <v>11.797752808988763</v>
      </c>
      <c r="F24" s="36">
        <f t="shared" si="5"/>
        <v>82.022471910112358</v>
      </c>
      <c r="G24" s="36">
        <f t="shared" ref="G24:G37" si="6">SUM(C24:F24)</f>
        <v>100</v>
      </c>
    </row>
    <row r="25" spans="1:7" x14ac:dyDescent="0.25">
      <c r="A25" s="24"/>
      <c r="B25" s="24" t="s">
        <v>28</v>
      </c>
      <c r="C25" s="37">
        <f t="shared" si="2"/>
        <v>32.472324723247233</v>
      </c>
      <c r="D25" s="37">
        <f t="shared" si="3"/>
        <v>1.4760147601476015</v>
      </c>
      <c r="E25" s="37">
        <f t="shared" si="4"/>
        <v>7.7490774907749085</v>
      </c>
      <c r="F25" s="37">
        <f t="shared" si="5"/>
        <v>58.302583025830259</v>
      </c>
      <c r="G25" s="37">
        <f t="shared" si="6"/>
        <v>100</v>
      </c>
    </row>
    <row r="26" spans="1:7" x14ac:dyDescent="0.25">
      <c r="A26" s="12" t="s">
        <v>19</v>
      </c>
      <c r="B26" s="10" t="s">
        <v>4</v>
      </c>
      <c r="C26" s="36">
        <f t="shared" si="2"/>
        <v>77.192982456140342</v>
      </c>
      <c r="D26" s="36">
        <f t="shared" si="3"/>
        <v>13.157894736842104</v>
      </c>
      <c r="E26" s="36">
        <f t="shared" si="4"/>
        <v>0</v>
      </c>
      <c r="F26" s="36">
        <f t="shared" si="5"/>
        <v>9.6491228070175428</v>
      </c>
      <c r="G26" s="36">
        <f t="shared" si="6"/>
        <v>100</v>
      </c>
    </row>
    <row r="27" spans="1:7" x14ac:dyDescent="0.25">
      <c r="A27" s="24"/>
      <c r="B27" s="24" t="s">
        <v>30</v>
      </c>
      <c r="C27" s="37">
        <f t="shared" si="2"/>
        <v>77.192982456140342</v>
      </c>
      <c r="D27" s="37">
        <f t="shared" si="3"/>
        <v>13.157894736842104</v>
      </c>
      <c r="E27" s="37">
        <f t="shared" si="4"/>
        <v>0</v>
      </c>
      <c r="F27" s="37">
        <f t="shared" si="5"/>
        <v>9.6491228070175428</v>
      </c>
      <c r="G27" s="37">
        <f t="shared" si="6"/>
        <v>100</v>
      </c>
    </row>
    <row r="28" spans="1:7" x14ac:dyDescent="0.25">
      <c r="A28" s="12" t="s">
        <v>6</v>
      </c>
      <c r="B28" s="10" t="s">
        <v>1</v>
      </c>
      <c r="C28" s="36">
        <f t="shared" si="2"/>
        <v>70.367054610564011</v>
      </c>
      <c r="D28" s="36">
        <f t="shared" si="3"/>
        <v>9.0420769919427038</v>
      </c>
      <c r="E28" s="36">
        <f t="shared" si="4"/>
        <v>1.6114592658907789</v>
      </c>
      <c r="F28" s="36">
        <f t="shared" si="5"/>
        <v>18.979409131602505</v>
      </c>
      <c r="G28" s="36">
        <f t="shared" si="6"/>
        <v>100</v>
      </c>
    </row>
    <row r="29" spans="1:7" x14ac:dyDescent="0.25">
      <c r="A29" s="24"/>
      <c r="B29" s="24" t="s">
        <v>25</v>
      </c>
      <c r="C29" s="37">
        <f t="shared" si="2"/>
        <v>70.367054610564011</v>
      </c>
      <c r="D29" s="37">
        <f t="shared" si="3"/>
        <v>9.0420769919427038</v>
      </c>
      <c r="E29" s="37">
        <f t="shared" si="4"/>
        <v>1.6114592658907789</v>
      </c>
      <c r="F29" s="37">
        <f t="shared" si="5"/>
        <v>18.979409131602505</v>
      </c>
      <c r="G29" s="37">
        <f t="shared" si="6"/>
        <v>100</v>
      </c>
    </row>
    <row r="30" spans="1:7" x14ac:dyDescent="0.25">
      <c r="A30" s="12" t="s">
        <v>7</v>
      </c>
      <c r="B30" s="10" t="s">
        <v>2</v>
      </c>
      <c r="C30" s="36">
        <f t="shared" si="2"/>
        <v>18.723404255319149</v>
      </c>
      <c r="D30" s="36">
        <f t="shared" si="3"/>
        <v>11.48936170212766</v>
      </c>
      <c r="E30" s="36">
        <f t="shared" si="4"/>
        <v>2.1276595744680851</v>
      </c>
      <c r="F30" s="36">
        <f t="shared" si="5"/>
        <v>67.659574468085111</v>
      </c>
      <c r="G30" s="36">
        <f t="shared" si="6"/>
        <v>100</v>
      </c>
    </row>
    <row r="31" spans="1:7" x14ac:dyDescent="0.25">
      <c r="A31" s="12"/>
      <c r="B31" s="10" t="s">
        <v>5</v>
      </c>
      <c r="C31" s="36">
        <f t="shared" si="2"/>
        <v>38.805970149253731</v>
      </c>
      <c r="D31" s="36">
        <f t="shared" si="3"/>
        <v>22.388059701492537</v>
      </c>
      <c r="E31" s="36">
        <f t="shared" si="4"/>
        <v>37.313432835820898</v>
      </c>
      <c r="F31" s="36">
        <f t="shared" si="5"/>
        <v>1.4925373134328357</v>
      </c>
      <c r="G31" s="36">
        <f t="shared" si="6"/>
        <v>100</v>
      </c>
    </row>
    <row r="32" spans="1:7" x14ac:dyDescent="0.25">
      <c r="A32" s="24"/>
      <c r="B32" s="24" t="s">
        <v>26</v>
      </c>
      <c r="C32" s="37">
        <f t="shared" si="2"/>
        <v>23.178807947019866</v>
      </c>
      <c r="D32" s="37">
        <f t="shared" si="3"/>
        <v>13.90728476821192</v>
      </c>
      <c r="E32" s="37">
        <f t="shared" si="4"/>
        <v>9.9337748344370862</v>
      </c>
      <c r="F32" s="37">
        <f t="shared" si="5"/>
        <v>52.980132450331126</v>
      </c>
      <c r="G32" s="37">
        <f t="shared" si="6"/>
        <v>100</v>
      </c>
    </row>
    <row r="33" spans="1:11" x14ac:dyDescent="0.25">
      <c r="A33" s="12" t="s">
        <v>8</v>
      </c>
      <c r="B33" s="10" t="s">
        <v>29</v>
      </c>
      <c r="C33" s="36">
        <f t="shared" si="2"/>
        <v>15.463917525773196</v>
      </c>
      <c r="D33" s="36">
        <f t="shared" si="3"/>
        <v>0.3436426116838488</v>
      </c>
      <c r="E33" s="36">
        <f t="shared" si="4"/>
        <v>1.0309278350515463</v>
      </c>
      <c r="F33" s="36">
        <f t="shared" si="5"/>
        <v>83.161512027491412</v>
      </c>
      <c r="G33" s="36">
        <f t="shared" si="6"/>
        <v>100</v>
      </c>
    </row>
    <row r="34" spans="1:11" x14ac:dyDescent="0.25">
      <c r="A34" s="24"/>
      <c r="B34" s="24" t="s">
        <v>27</v>
      </c>
      <c r="C34" s="37">
        <f t="shared" si="2"/>
        <v>15.463917525773196</v>
      </c>
      <c r="D34" s="37">
        <f t="shared" si="3"/>
        <v>0.3436426116838488</v>
      </c>
      <c r="E34" s="37">
        <f t="shared" si="4"/>
        <v>1.0309278350515463</v>
      </c>
      <c r="F34" s="37">
        <f t="shared" si="5"/>
        <v>83.161512027491412</v>
      </c>
      <c r="G34" s="37">
        <f t="shared" si="6"/>
        <v>100</v>
      </c>
    </row>
    <row r="35" spans="1:11" x14ac:dyDescent="0.25">
      <c r="A35" s="12" t="s">
        <v>9</v>
      </c>
      <c r="B35" s="10" t="s">
        <v>10</v>
      </c>
      <c r="C35" s="36">
        <f t="shared" si="2"/>
        <v>4.7619047619047619</v>
      </c>
      <c r="D35" s="36">
        <f t="shared" si="3"/>
        <v>33.333333333333329</v>
      </c>
      <c r="E35" s="36">
        <f t="shared" si="4"/>
        <v>57.142857142857139</v>
      </c>
      <c r="F35" s="36">
        <f t="shared" si="5"/>
        <v>4.7619047619047619</v>
      </c>
      <c r="G35" s="36">
        <f t="shared" si="6"/>
        <v>99.999999999999986</v>
      </c>
    </row>
    <row r="36" spans="1:11" x14ac:dyDescent="0.25">
      <c r="A36" s="24"/>
      <c r="B36" s="24" t="s">
        <v>23</v>
      </c>
      <c r="C36" s="37">
        <f t="shared" si="2"/>
        <v>4.7619047619047619</v>
      </c>
      <c r="D36" s="37">
        <f t="shared" si="3"/>
        <v>33.333333333333329</v>
      </c>
      <c r="E36" s="37">
        <f t="shared" si="4"/>
        <v>57.142857142857139</v>
      </c>
      <c r="F36" s="37">
        <f t="shared" si="5"/>
        <v>4.7619047619047619</v>
      </c>
      <c r="G36" s="37">
        <f t="shared" si="6"/>
        <v>99.999999999999986</v>
      </c>
    </row>
    <row r="37" spans="1:11" x14ac:dyDescent="0.25">
      <c r="A37" s="24" t="s">
        <v>62</v>
      </c>
      <c r="B37" s="31"/>
      <c r="C37" s="37">
        <f t="shared" si="2"/>
        <v>52.286995515695068</v>
      </c>
      <c r="D37" s="37">
        <f t="shared" si="3"/>
        <v>8.2959641255605376</v>
      </c>
      <c r="E37" s="37">
        <f t="shared" si="4"/>
        <v>3.7668161434977581</v>
      </c>
      <c r="F37" s="37">
        <f t="shared" si="5"/>
        <v>35.650224215246631</v>
      </c>
      <c r="G37" s="37">
        <f t="shared" si="6"/>
        <v>100</v>
      </c>
    </row>
    <row r="40" spans="1:11" x14ac:dyDescent="0.25">
      <c r="A40" s="14" t="s">
        <v>117</v>
      </c>
    </row>
    <row r="41" spans="1:11" ht="71.25" x14ac:dyDescent="0.25">
      <c r="A41" s="1" t="s">
        <v>21</v>
      </c>
      <c r="B41" s="1" t="s">
        <v>39</v>
      </c>
      <c r="C41" s="1" t="s">
        <v>41</v>
      </c>
      <c r="D41" s="1" t="s">
        <v>46</v>
      </c>
      <c r="E41" s="1" t="s">
        <v>47</v>
      </c>
      <c r="F41" s="1" t="s">
        <v>45</v>
      </c>
      <c r="G41" s="1" t="s">
        <v>48</v>
      </c>
      <c r="H41" s="1" t="s">
        <v>44</v>
      </c>
      <c r="I41" s="1" t="s">
        <v>43</v>
      </c>
      <c r="J41" s="1" t="s">
        <v>106</v>
      </c>
      <c r="K41" s="1" t="s">
        <v>107</v>
      </c>
    </row>
    <row r="42" spans="1:11" x14ac:dyDescent="0.25">
      <c r="A42" s="2" t="s">
        <v>14</v>
      </c>
      <c r="B42" s="41">
        <f>D66+D70+D74+D84+D88+D92</f>
        <v>282</v>
      </c>
      <c r="C42" s="38">
        <f>B42/J42*100</f>
        <v>45.483870967741936</v>
      </c>
      <c r="D42" s="41">
        <f>F66+F70+F74+F84+F88+F92</f>
        <v>103</v>
      </c>
      <c r="E42" s="38">
        <f>D42/J42*100</f>
        <v>16.612903225806452</v>
      </c>
      <c r="F42" s="41">
        <f>H66+H70+H74+H84+H88+H92</f>
        <v>9</v>
      </c>
      <c r="G42" s="38">
        <f>F42/J42*100</f>
        <v>1.4516129032258065</v>
      </c>
      <c r="H42" s="41">
        <f>J66+J70+J74+J84+J88+J92</f>
        <v>226</v>
      </c>
      <c r="I42" s="38">
        <f>H42/J42*100</f>
        <v>36.451612903225808</v>
      </c>
      <c r="J42" s="8">
        <f>B42+D42+F42+H42</f>
        <v>620</v>
      </c>
      <c r="K42" s="38">
        <f>C42+E42+G42+I42</f>
        <v>100</v>
      </c>
    </row>
    <row r="43" spans="1:11" x14ac:dyDescent="0.25">
      <c r="A43" s="2" t="s">
        <v>15</v>
      </c>
      <c r="B43" s="41">
        <f>D67+D71+D75+D85+D89+D93</f>
        <v>480</v>
      </c>
      <c r="C43" s="38">
        <f t="shared" ref="C43:C46" si="7">B43/J43*100</f>
        <v>52.747252747252752</v>
      </c>
      <c r="D43" s="41">
        <f>F67+F71+F75+F85+F89+F93</f>
        <v>35</v>
      </c>
      <c r="E43" s="38">
        <f t="shared" ref="E43:E46" si="8">D43/J43*100</f>
        <v>3.8461538461538463</v>
      </c>
      <c r="F43" s="41">
        <f>H67+H71+H75+H85+H89+H93</f>
        <v>21</v>
      </c>
      <c r="G43" s="38">
        <f t="shared" ref="G43:G46" si="9">F43/J43*100</f>
        <v>2.3076923076923079</v>
      </c>
      <c r="H43" s="41">
        <f>J67+J71+J75+J85+J89+J93</f>
        <v>374</v>
      </c>
      <c r="I43" s="38">
        <f t="shared" ref="I43:I46" si="10">H43/J43*100</f>
        <v>41.098901098901095</v>
      </c>
      <c r="J43" s="8">
        <f>B43+D43+F43+H43</f>
        <v>910</v>
      </c>
      <c r="K43" s="38">
        <f t="shared" ref="K43:K46" si="11">C43+E43+G43+I43</f>
        <v>100</v>
      </c>
    </row>
    <row r="44" spans="1:11" x14ac:dyDescent="0.25">
      <c r="A44" s="4" t="s">
        <v>49</v>
      </c>
      <c r="B44" s="42">
        <f>SUM(B42:B43)</f>
        <v>762</v>
      </c>
      <c r="C44" s="38">
        <f t="shared" si="7"/>
        <v>49.803921568627452</v>
      </c>
      <c r="D44" s="42">
        <f>SUM(D42:D43)</f>
        <v>138</v>
      </c>
      <c r="E44" s="38">
        <f t="shared" si="8"/>
        <v>9.0196078431372548</v>
      </c>
      <c r="F44" s="42">
        <f>SUM(F42:F43)</f>
        <v>30</v>
      </c>
      <c r="G44" s="38">
        <f t="shared" si="9"/>
        <v>1.9607843137254901</v>
      </c>
      <c r="H44" s="42">
        <f>SUM(H42:H43)</f>
        <v>600</v>
      </c>
      <c r="I44" s="38">
        <f t="shared" si="10"/>
        <v>39.215686274509807</v>
      </c>
      <c r="J44" s="9">
        <f>B44+D44+F44+H44</f>
        <v>1530</v>
      </c>
      <c r="K44" s="38">
        <f t="shared" si="11"/>
        <v>100</v>
      </c>
    </row>
    <row r="45" spans="1:11" x14ac:dyDescent="0.25">
      <c r="A45" s="2" t="s">
        <v>0</v>
      </c>
      <c r="B45" s="41">
        <f>D68+D72+D76+D86+D90+D94</f>
        <v>405</v>
      </c>
      <c r="C45" s="38">
        <f t="shared" si="7"/>
        <v>57.857142857142861</v>
      </c>
      <c r="D45" s="41">
        <f>F68+F72+F76+F86+F90+F94</f>
        <v>47</v>
      </c>
      <c r="E45" s="38">
        <f t="shared" si="8"/>
        <v>6.7142857142857144</v>
      </c>
      <c r="F45" s="41">
        <f>H68+H72+H76+H86+H90+H94</f>
        <v>54</v>
      </c>
      <c r="G45" s="38">
        <f t="shared" si="9"/>
        <v>7.7142857142857135</v>
      </c>
      <c r="H45" s="41">
        <f>J68+J72+J76+J86+J90+J94</f>
        <v>194</v>
      </c>
      <c r="I45" s="38">
        <f t="shared" si="10"/>
        <v>27.714285714285715</v>
      </c>
      <c r="J45" s="8">
        <f>B45+D45+F45+H45</f>
        <v>700</v>
      </c>
      <c r="K45" s="38">
        <f t="shared" si="11"/>
        <v>100</v>
      </c>
    </row>
    <row r="46" spans="1:11" x14ac:dyDescent="0.25">
      <c r="A46" s="4" t="s">
        <v>62</v>
      </c>
      <c r="B46" s="43">
        <f>B44+B45</f>
        <v>1167</v>
      </c>
      <c r="C46" s="38">
        <f t="shared" si="7"/>
        <v>52.331838565022423</v>
      </c>
      <c r="D46" s="43">
        <f>D44+D45</f>
        <v>185</v>
      </c>
      <c r="E46" s="38">
        <f t="shared" si="8"/>
        <v>8.2959641255605376</v>
      </c>
      <c r="F46" s="43">
        <f>F44+F45</f>
        <v>84</v>
      </c>
      <c r="G46" s="38">
        <f t="shared" si="9"/>
        <v>3.7668161434977581</v>
      </c>
      <c r="H46" s="43">
        <f>H44+H45</f>
        <v>794</v>
      </c>
      <c r="I46" s="38">
        <f t="shared" si="10"/>
        <v>35.605381165919283</v>
      </c>
      <c r="J46" s="8">
        <f>B46+D46+F46+H46</f>
        <v>2230</v>
      </c>
      <c r="K46" s="38">
        <f t="shared" si="11"/>
        <v>100</v>
      </c>
    </row>
    <row r="49" spans="1:13" x14ac:dyDescent="0.25">
      <c r="A49" s="14" t="s">
        <v>118</v>
      </c>
    </row>
    <row r="50" spans="1:13" ht="71.25" x14ac:dyDescent="0.25">
      <c r="A50" s="1" t="s">
        <v>21</v>
      </c>
      <c r="B50" s="1" t="s">
        <v>39</v>
      </c>
      <c r="C50" s="1" t="s">
        <v>41</v>
      </c>
      <c r="D50" s="1" t="s">
        <v>46</v>
      </c>
      <c r="E50" s="1" t="s">
        <v>47</v>
      </c>
      <c r="F50" s="1" t="s">
        <v>45</v>
      </c>
      <c r="G50" s="1" t="s">
        <v>48</v>
      </c>
      <c r="H50" s="1" t="s">
        <v>44</v>
      </c>
      <c r="I50" s="1" t="s">
        <v>43</v>
      </c>
      <c r="J50" s="1" t="s">
        <v>106</v>
      </c>
      <c r="K50" s="1" t="s">
        <v>105</v>
      </c>
    </row>
    <row r="51" spans="1:13" x14ac:dyDescent="0.25">
      <c r="A51" s="2" t="s">
        <v>14</v>
      </c>
      <c r="B51" s="41">
        <f>D66+D70+D74+D84+D88+D92</f>
        <v>282</v>
      </c>
      <c r="C51" s="38">
        <f>B51/B55*100</f>
        <v>24.164524421593832</v>
      </c>
      <c r="D51" s="41">
        <f>F66+F70+F74+F84+F88+F92</f>
        <v>103</v>
      </c>
      <c r="E51" s="38">
        <f>D51/D55*100</f>
        <v>55.67567567567567</v>
      </c>
      <c r="F51" s="41">
        <f>H66+H70+H74+H84+H88+H92</f>
        <v>9</v>
      </c>
      <c r="G51" s="38">
        <f>F51/F55*100</f>
        <v>10.714285714285714</v>
      </c>
      <c r="H51" s="41">
        <f>J66+J70+J74+J84+J88+J92</f>
        <v>226</v>
      </c>
      <c r="I51" s="38">
        <f>H51/H55*100</f>
        <v>28.463476070528966</v>
      </c>
      <c r="J51" s="8">
        <f>B51+D51+F51+H51</f>
        <v>620</v>
      </c>
      <c r="K51" s="38">
        <f>J51/J55*100</f>
        <v>27.802690582959645</v>
      </c>
    </row>
    <row r="52" spans="1:13" x14ac:dyDescent="0.25">
      <c r="A52" s="2" t="s">
        <v>15</v>
      </c>
      <c r="B52" s="41">
        <f>D67+D71+D75+D85+D89+D93</f>
        <v>480</v>
      </c>
      <c r="C52" s="38">
        <f>B52/B55*100</f>
        <v>41.131105398457585</v>
      </c>
      <c r="D52" s="41">
        <f>F67+F71+F75+F85+F89+F93</f>
        <v>35</v>
      </c>
      <c r="E52" s="38">
        <f>D52/D55*100</f>
        <v>18.918918918918919</v>
      </c>
      <c r="F52" s="41">
        <f>H67+H71+H75+H85+H89+H93</f>
        <v>21</v>
      </c>
      <c r="G52" s="38">
        <f>F52/F55*100</f>
        <v>25</v>
      </c>
      <c r="H52" s="41">
        <f>J67+J71+J75+J85+J89+J93</f>
        <v>374</v>
      </c>
      <c r="I52" s="38">
        <f>H52/H55*100</f>
        <v>47.103274559193956</v>
      </c>
      <c r="J52" s="8">
        <f>B52+D52+F52+H52</f>
        <v>910</v>
      </c>
      <c r="K52" s="38">
        <f>J52/J55*100</f>
        <v>40.80717488789238</v>
      </c>
    </row>
    <row r="53" spans="1:13" x14ac:dyDescent="0.25">
      <c r="A53" s="4" t="s">
        <v>49</v>
      </c>
      <c r="B53" s="42">
        <f>SUM(B51:B52)</f>
        <v>762</v>
      </c>
      <c r="C53" s="39">
        <f>SUM(C51:C52)</f>
        <v>65.295629820051417</v>
      </c>
      <c r="D53" s="42">
        <f>SUM(D51:D52)</f>
        <v>138</v>
      </c>
      <c r="E53" s="39">
        <f>SUM(E51:E52)</f>
        <v>74.594594594594582</v>
      </c>
      <c r="F53" s="42">
        <f>SUM(F51:F52)</f>
        <v>30</v>
      </c>
      <c r="G53" s="39">
        <f>F53/F55*100</f>
        <v>35.714285714285715</v>
      </c>
      <c r="H53" s="42">
        <f>SUM(H51:H52)</f>
        <v>600</v>
      </c>
      <c r="I53" s="39">
        <f>H53/H55*100</f>
        <v>75.566750629722918</v>
      </c>
      <c r="J53" s="9">
        <f>B53+D53+F53+H53</f>
        <v>1530</v>
      </c>
      <c r="K53" s="39">
        <f>J53/J55*100</f>
        <v>68.609865470852014</v>
      </c>
    </row>
    <row r="54" spans="1:13" x14ac:dyDescent="0.25">
      <c r="A54" s="2" t="s">
        <v>0</v>
      </c>
      <c r="B54" s="41">
        <f>D68+D72+D76+D86+D90+D94</f>
        <v>405</v>
      </c>
      <c r="C54" s="38">
        <f>B54/B55*100</f>
        <v>34.704370179948583</v>
      </c>
      <c r="D54" s="41">
        <f>F68+F72+F76+F86+F90+F94</f>
        <v>47</v>
      </c>
      <c r="E54" s="38">
        <f>D54/D55*100</f>
        <v>25.405405405405407</v>
      </c>
      <c r="F54" s="41">
        <f>H68+H72+H76+H86+H90+H94</f>
        <v>54</v>
      </c>
      <c r="G54" s="38">
        <f>F54/F55*100</f>
        <v>64.285714285714292</v>
      </c>
      <c r="H54" s="41">
        <f>J68+J72+J76+J86+J90+J94</f>
        <v>194</v>
      </c>
      <c r="I54" s="38">
        <f>H54/H55*100</f>
        <v>24.433249370277078</v>
      </c>
      <c r="J54" s="8">
        <f>B54+D54+F54+H54</f>
        <v>700</v>
      </c>
      <c r="K54" s="38">
        <f>J54/J55*100</f>
        <v>31.390134529147986</v>
      </c>
    </row>
    <row r="55" spans="1:13" x14ac:dyDescent="0.25">
      <c r="A55" s="4" t="s">
        <v>62</v>
      </c>
      <c r="B55" s="43">
        <f t="shared" ref="B55:I55" si="12">B53+B54</f>
        <v>1167</v>
      </c>
      <c r="C55" s="38">
        <f t="shared" si="12"/>
        <v>100</v>
      </c>
      <c r="D55" s="43">
        <f t="shared" si="12"/>
        <v>185</v>
      </c>
      <c r="E55" s="40">
        <f t="shared" si="12"/>
        <v>99.999999999999986</v>
      </c>
      <c r="F55" s="43">
        <f t="shared" si="12"/>
        <v>84</v>
      </c>
      <c r="G55" s="40">
        <f t="shared" si="12"/>
        <v>100</v>
      </c>
      <c r="H55" s="43">
        <f t="shared" si="12"/>
        <v>794</v>
      </c>
      <c r="I55" s="40">
        <f t="shared" si="12"/>
        <v>100</v>
      </c>
      <c r="J55" s="8">
        <f>B55+D55+F55+H55</f>
        <v>2230</v>
      </c>
      <c r="K55" s="40">
        <f>K53+K54</f>
        <v>100</v>
      </c>
    </row>
    <row r="58" spans="1:13" x14ac:dyDescent="0.25">
      <c r="A58" s="14" t="s">
        <v>119</v>
      </c>
    </row>
    <row r="59" spans="1:13" ht="71.25" x14ac:dyDescent="0.25">
      <c r="A59" s="14" t="s">
        <v>20</v>
      </c>
      <c r="B59" s="46" t="s">
        <v>61</v>
      </c>
      <c r="C59" s="14" t="s">
        <v>22</v>
      </c>
      <c r="D59" s="1" t="s">
        <v>39</v>
      </c>
      <c r="E59" s="1" t="s">
        <v>41</v>
      </c>
      <c r="F59" s="1" t="s">
        <v>46</v>
      </c>
      <c r="G59" s="1" t="s">
        <v>47</v>
      </c>
      <c r="H59" s="1" t="s">
        <v>45</v>
      </c>
      <c r="I59" s="1" t="s">
        <v>48</v>
      </c>
      <c r="J59" s="1" t="s">
        <v>44</v>
      </c>
      <c r="K59" s="1" t="s">
        <v>43</v>
      </c>
      <c r="L59" s="1" t="s">
        <v>106</v>
      </c>
      <c r="M59" s="1" t="s">
        <v>105</v>
      </c>
    </row>
    <row r="60" spans="1:13" x14ac:dyDescent="0.25">
      <c r="A60" t="s">
        <v>18</v>
      </c>
      <c r="B60" t="s">
        <v>3</v>
      </c>
      <c r="C60" t="s">
        <v>14</v>
      </c>
      <c r="D60" s="3">
        <v>19</v>
      </c>
      <c r="E60" s="38">
        <f>D60/L60*100</f>
        <v>70.370370370370367</v>
      </c>
      <c r="F60" s="3">
        <v>0</v>
      </c>
      <c r="G60" s="38">
        <f>F60/L60*100</f>
        <v>0</v>
      </c>
      <c r="H60" s="3">
        <v>0</v>
      </c>
      <c r="I60" s="38">
        <f>H60/L60*100</f>
        <v>0</v>
      </c>
      <c r="J60" s="3">
        <v>8</v>
      </c>
      <c r="K60" s="38">
        <f>J60/L60*100</f>
        <v>29.629629629629626</v>
      </c>
      <c r="L60">
        <f>D60+F60+H60+J60</f>
        <v>27</v>
      </c>
      <c r="M60" s="7">
        <f>E60+G60+I60+K60</f>
        <v>100</v>
      </c>
    </row>
    <row r="61" spans="1:13" x14ac:dyDescent="0.25">
      <c r="C61" t="s">
        <v>15</v>
      </c>
      <c r="D61" s="3">
        <v>36</v>
      </c>
      <c r="E61" s="38">
        <f t="shared" ref="E61:E96" si="13">D61/L61*100</f>
        <v>94.73684210526315</v>
      </c>
      <c r="F61" s="3">
        <v>0</v>
      </c>
      <c r="G61" s="38">
        <f t="shared" ref="G61:G96" si="14">F61/L61*100</f>
        <v>0</v>
      </c>
      <c r="H61" s="3">
        <v>0</v>
      </c>
      <c r="I61" s="38">
        <f t="shared" ref="I61:I96" si="15">H61/L61*100</f>
        <v>0</v>
      </c>
      <c r="J61" s="3">
        <v>2</v>
      </c>
      <c r="K61" s="38">
        <f t="shared" ref="K61:K95" si="16">J61/L61*100</f>
        <v>5.2631578947368416</v>
      </c>
      <c r="L61">
        <f t="shared" ref="L61:L95" si="17">D61+F61+H61+J61</f>
        <v>38</v>
      </c>
      <c r="M61" s="7">
        <f t="shared" ref="M61:M96" si="18">E61+G61+I61+K61</f>
        <v>99.999999999999986</v>
      </c>
    </row>
    <row r="62" spans="1:13" x14ac:dyDescent="0.25">
      <c r="C62" t="s">
        <v>0</v>
      </c>
      <c r="D62" s="3">
        <v>26</v>
      </c>
      <c r="E62" s="38">
        <f t="shared" si="13"/>
        <v>92.857142857142861</v>
      </c>
      <c r="F62" s="3">
        <v>0</v>
      </c>
      <c r="G62" s="38">
        <f t="shared" si="14"/>
        <v>0</v>
      </c>
      <c r="H62" s="3">
        <v>0</v>
      </c>
      <c r="I62" s="38">
        <f t="shared" si="15"/>
        <v>0</v>
      </c>
      <c r="J62" s="3">
        <v>2</v>
      </c>
      <c r="K62" s="38">
        <f t="shared" si="16"/>
        <v>7.1428571428571423</v>
      </c>
      <c r="L62">
        <f t="shared" si="17"/>
        <v>28</v>
      </c>
      <c r="M62" s="7">
        <f t="shared" si="18"/>
        <v>100</v>
      </c>
    </row>
    <row r="63" spans="1:13" x14ac:dyDescent="0.25">
      <c r="B63" t="s">
        <v>11</v>
      </c>
      <c r="C63" t="s">
        <v>14</v>
      </c>
      <c r="D63" s="3">
        <v>1</v>
      </c>
      <c r="E63" s="38">
        <f t="shared" si="13"/>
        <v>16.666666666666664</v>
      </c>
      <c r="F63" s="3">
        <v>1</v>
      </c>
      <c r="G63" s="38">
        <f t="shared" si="14"/>
        <v>16.666666666666664</v>
      </c>
      <c r="H63" s="3">
        <v>2</v>
      </c>
      <c r="I63" s="38">
        <f t="shared" si="15"/>
        <v>33.333333333333329</v>
      </c>
      <c r="J63" s="3">
        <v>2</v>
      </c>
      <c r="K63" s="38">
        <f t="shared" si="16"/>
        <v>33.333333333333329</v>
      </c>
      <c r="L63">
        <f t="shared" si="17"/>
        <v>6</v>
      </c>
      <c r="M63" s="7">
        <f t="shared" si="18"/>
        <v>99.999999999999986</v>
      </c>
    </row>
    <row r="64" spans="1:13" x14ac:dyDescent="0.25">
      <c r="C64" t="s">
        <v>15</v>
      </c>
      <c r="D64" s="3">
        <v>2</v>
      </c>
      <c r="E64" s="38">
        <f t="shared" si="13"/>
        <v>7.4074074074074066</v>
      </c>
      <c r="F64" s="3">
        <v>2</v>
      </c>
      <c r="G64" s="38">
        <f t="shared" si="14"/>
        <v>7.4074074074074066</v>
      </c>
      <c r="H64" s="3">
        <v>3</v>
      </c>
      <c r="I64" s="38">
        <f t="shared" si="15"/>
        <v>11.111111111111111</v>
      </c>
      <c r="J64" s="3">
        <v>20</v>
      </c>
      <c r="K64" s="38">
        <f t="shared" si="16"/>
        <v>74.074074074074076</v>
      </c>
      <c r="L64">
        <f t="shared" si="17"/>
        <v>27</v>
      </c>
      <c r="M64" s="7">
        <f t="shared" si="18"/>
        <v>100</v>
      </c>
    </row>
    <row r="65" spans="1:13" x14ac:dyDescent="0.25">
      <c r="C65" t="s">
        <v>0</v>
      </c>
      <c r="D65" s="3">
        <v>4</v>
      </c>
      <c r="E65" s="38">
        <f t="shared" si="13"/>
        <v>2.7586206896551726</v>
      </c>
      <c r="F65" s="3">
        <v>1</v>
      </c>
      <c r="G65" s="38">
        <f t="shared" si="14"/>
        <v>0.68965517241379315</v>
      </c>
      <c r="H65" s="3">
        <v>16</v>
      </c>
      <c r="I65" s="38">
        <f t="shared" si="15"/>
        <v>11.03448275862069</v>
      </c>
      <c r="J65" s="3">
        <v>124</v>
      </c>
      <c r="K65" s="38">
        <f t="shared" si="16"/>
        <v>85.517241379310349</v>
      </c>
      <c r="L65">
        <f t="shared" si="17"/>
        <v>145</v>
      </c>
      <c r="M65" s="7">
        <f t="shared" si="18"/>
        <v>100</v>
      </c>
    </row>
    <row r="66" spans="1:13" s="14" customFormat="1" x14ac:dyDescent="0.25">
      <c r="B66" s="14" t="s">
        <v>51</v>
      </c>
      <c r="C66" s="14" t="s">
        <v>14</v>
      </c>
      <c r="D66" s="11">
        <f>D60+D63</f>
        <v>20</v>
      </c>
      <c r="E66" s="38">
        <f t="shared" si="13"/>
        <v>60.606060606060609</v>
      </c>
      <c r="F66" s="11">
        <f>F60+F63</f>
        <v>1</v>
      </c>
      <c r="G66" s="38">
        <f t="shared" si="14"/>
        <v>3.0303030303030303</v>
      </c>
      <c r="H66" s="11">
        <f>H60+H63</f>
        <v>2</v>
      </c>
      <c r="I66" s="38">
        <f t="shared" si="15"/>
        <v>6.0606060606060606</v>
      </c>
      <c r="J66" s="11">
        <f>J60+J63</f>
        <v>10</v>
      </c>
      <c r="K66" s="38">
        <f t="shared" si="16"/>
        <v>30.303030303030305</v>
      </c>
      <c r="L66" s="14">
        <f t="shared" si="17"/>
        <v>33</v>
      </c>
      <c r="M66" s="7">
        <f t="shared" si="18"/>
        <v>100</v>
      </c>
    </row>
    <row r="67" spans="1:13" s="14" customFormat="1" x14ac:dyDescent="0.25">
      <c r="C67" s="14" t="s">
        <v>15</v>
      </c>
      <c r="D67" s="11">
        <f>D61+D64</f>
        <v>38</v>
      </c>
      <c r="E67" s="38">
        <f t="shared" si="13"/>
        <v>58.461538461538467</v>
      </c>
      <c r="F67" s="11">
        <f>F61+F64</f>
        <v>2</v>
      </c>
      <c r="G67" s="38">
        <f t="shared" si="14"/>
        <v>3.0769230769230771</v>
      </c>
      <c r="H67" s="11">
        <f>H61+H64</f>
        <v>3</v>
      </c>
      <c r="I67" s="38">
        <f t="shared" si="15"/>
        <v>4.6153846153846159</v>
      </c>
      <c r="J67" s="11">
        <f>J61+J64</f>
        <v>22</v>
      </c>
      <c r="K67" s="38">
        <f t="shared" si="16"/>
        <v>33.846153846153847</v>
      </c>
      <c r="L67" s="14">
        <f t="shared" si="17"/>
        <v>65</v>
      </c>
      <c r="M67" s="7">
        <f t="shared" si="18"/>
        <v>100</v>
      </c>
    </row>
    <row r="68" spans="1:13" s="14" customFormat="1" x14ac:dyDescent="0.25">
      <c r="C68" s="14" t="s">
        <v>0</v>
      </c>
      <c r="D68" s="11">
        <f>D62+D65</f>
        <v>30</v>
      </c>
      <c r="E68" s="38">
        <f t="shared" si="13"/>
        <v>17.341040462427745</v>
      </c>
      <c r="F68" s="11">
        <f>F62+F65</f>
        <v>1</v>
      </c>
      <c r="G68" s="38">
        <f t="shared" si="14"/>
        <v>0.57803468208092479</v>
      </c>
      <c r="H68" s="11">
        <f>H62+H65</f>
        <v>16</v>
      </c>
      <c r="I68" s="38">
        <f t="shared" si="15"/>
        <v>9.2485549132947966</v>
      </c>
      <c r="J68" s="11">
        <f>J62+J65</f>
        <v>126</v>
      </c>
      <c r="K68" s="38">
        <f t="shared" si="16"/>
        <v>72.832369942196522</v>
      </c>
      <c r="L68" s="14">
        <f t="shared" si="17"/>
        <v>173</v>
      </c>
      <c r="M68" s="7">
        <f t="shared" si="18"/>
        <v>99.999999999999986</v>
      </c>
    </row>
    <row r="69" spans="1:13" s="14" customFormat="1" x14ac:dyDescent="0.25">
      <c r="B69" s="14" t="s">
        <v>28</v>
      </c>
      <c r="D69" s="11">
        <f>SUM(D66:D68)</f>
        <v>88</v>
      </c>
      <c r="E69" s="38">
        <f t="shared" si="13"/>
        <v>32.472324723247233</v>
      </c>
      <c r="F69" s="11">
        <f>SUM(F66:F68)</f>
        <v>4</v>
      </c>
      <c r="G69" s="38">
        <f t="shared" si="14"/>
        <v>1.4760147601476015</v>
      </c>
      <c r="H69" s="11">
        <f>SUM(H66:H68)</f>
        <v>21</v>
      </c>
      <c r="I69" s="38">
        <f t="shared" si="15"/>
        <v>7.7490774907749085</v>
      </c>
      <c r="J69" s="11">
        <f>SUM(J66:J68)</f>
        <v>158</v>
      </c>
      <c r="K69" s="38">
        <f t="shared" si="16"/>
        <v>58.302583025830259</v>
      </c>
      <c r="L69" s="14">
        <f t="shared" si="17"/>
        <v>271</v>
      </c>
      <c r="M69" s="7">
        <f t="shared" si="18"/>
        <v>100</v>
      </c>
    </row>
    <row r="70" spans="1:13" x14ac:dyDescent="0.25">
      <c r="A70" s="14" t="s">
        <v>19</v>
      </c>
      <c r="B70" t="s">
        <v>4</v>
      </c>
      <c r="C70" t="s">
        <v>14</v>
      </c>
      <c r="D70" s="3">
        <v>11</v>
      </c>
      <c r="E70" s="38">
        <f t="shared" si="13"/>
        <v>39.285714285714285</v>
      </c>
      <c r="F70" s="3">
        <v>5</v>
      </c>
      <c r="G70" s="38">
        <f t="shared" si="14"/>
        <v>17.857142857142858</v>
      </c>
      <c r="H70" s="3">
        <v>0</v>
      </c>
      <c r="I70" s="38">
        <f t="shared" si="15"/>
        <v>0</v>
      </c>
      <c r="J70" s="3">
        <v>12</v>
      </c>
      <c r="K70" s="38">
        <f t="shared" si="16"/>
        <v>42.857142857142854</v>
      </c>
      <c r="L70">
        <f t="shared" si="17"/>
        <v>28</v>
      </c>
      <c r="M70" s="7">
        <f t="shared" si="18"/>
        <v>100</v>
      </c>
    </row>
    <row r="71" spans="1:13" x14ac:dyDescent="0.25">
      <c r="C71" t="s">
        <v>15</v>
      </c>
      <c r="D71" s="3">
        <v>113</v>
      </c>
      <c r="E71" s="38">
        <f t="shared" si="13"/>
        <v>86.92307692307692</v>
      </c>
      <c r="F71" s="3">
        <v>7</v>
      </c>
      <c r="G71" s="38">
        <f t="shared" si="14"/>
        <v>5.384615384615385</v>
      </c>
      <c r="H71" s="3">
        <v>0</v>
      </c>
      <c r="I71" s="38">
        <f t="shared" si="15"/>
        <v>0</v>
      </c>
      <c r="J71" s="3">
        <v>10</v>
      </c>
      <c r="K71" s="38">
        <f t="shared" si="16"/>
        <v>7.6923076923076925</v>
      </c>
      <c r="L71">
        <f t="shared" si="17"/>
        <v>130</v>
      </c>
      <c r="M71" s="7">
        <f t="shared" si="18"/>
        <v>100</v>
      </c>
    </row>
    <row r="72" spans="1:13" x14ac:dyDescent="0.25">
      <c r="A72" s="5"/>
      <c r="B72" s="5"/>
      <c r="C72" t="s">
        <v>0</v>
      </c>
      <c r="D72" s="3">
        <v>53</v>
      </c>
      <c r="E72" s="38">
        <f t="shared" si="13"/>
        <v>75.714285714285708</v>
      </c>
      <c r="F72" s="3">
        <v>17</v>
      </c>
      <c r="G72" s="38">
        <f t="shared" si="14"/>
        <v>24.285714285714285</v>
      </c>
      <c r="H72" s="3">
        <v>0</v>
      </c>
      <c r="I72" s="38">
        <f t="shared" si="15"/>
        <v>0</v>
      </c>
      <c r="J72" s="3">
        <v>0</v>
      </c>
      <c r="K72" s="38">
        <f t="shared" si="16"/>
        <v>0</v>
      </c>
      <c r="L72" s="5">
        <f t="shared" si="17"/>
        <v>70</v>
      </c>
      <c r="M72" s="7">
        <f t="shared" si="18"/>
        <v>100</v>
      </c>
    </row>
    <row r="73" spans="1:13" s="14" customFormat="1" x14ac:dyDescent="0.25">
      <c r="A73" s="44"/>
      <c r="B73" s="44" t="s">
        <v>30</v>
      </c>
      <c r="D73" s="11">
        <f>SUM(D70:D72)</f>
        <v>177</v>
      </c>
      <c r="E73" s="38">
        <f t="shared" si="13"/>
        <v>77.631578947368425</v>
      </c>
      <c r="F73" s="11">
        <f>SUM(F70:F72)</f>
        <v>29</v>
      </c>
      <c r="G73" s="38">
        <f t="shared" si="14"/>
        <v>12.719298245614036</v>
      </c>
      <c r="H73" s="11">
        <f>SUM(H70:H72)</f>
        <v>0</v>
      </c>
      <c r="I73" s="38">
        <f t="shared" si="15"/>
        <v>0</v>
      </c>
      <c r="J73" s="11">
        <f>SUM(J70:J72)</f>
        <v>22</v>
      </c>
      <c r="K73" s="38">
        <f t="shared" si="16"/>
        <v>9.6491228070175428</v>
      </c>
      <c r="L73" s="44">
        <f t="shared" si="17"/>
        <v>228</v>
      </c>
      <c r="M73" s="7">
        <f t="shared" si="18"/>
        <v>100.00000000000001</v>
      </c>
    </row>
    <row r="74" spans="1:13" x14ac:dyDescent="0.25">
      <c r="A74" s="14" t="s">
        <v>6</v>
      </c>
      <c r="B74" t="s">
        <v>1</v>
      </c>
      <c r="C74" t="s">
        <v>14</v>
      </c>
      <c r="D74" s="3">
        <v>218</v>
      </c>
      <c r="E74" s="38">
        <f t="shared" si="13"/>
        <v>47.494553376906318</v>
      </c>
      <c r="F74" s="3">
        <v>88</v>
      </c>
      <c r="G74" s="38">
        <f t="shared" si="14"/>
        <v>19.172113289760347</v>
      </c>
      <c r="H74" s="3">
        <v>4</v>
      </c>
      <c r="I74" s="38">
        <f t="shared" si="15"/>
        <v>0.8714596949891068</v>
      </c>
      <c r="J74" s="3">
        <v>149</v>
      </c>
      <c r="K74" s="38">
        <f t="shared" si="16"/>
        <v>32.461873638344223</v>
      </c>
      <c r="L74" s="5">
        <f t="shared" si="17"/>
        <v>459</v>
      </c>
      <c r="M74" s="7">
        <f t="shared" si="18"/>
        <v>100</v>
      </c>
    </row>
    <row r="75" spans="1:13" x14ac:dyDescent="0.25">
      <c r="C75" t="s">
        <v>15</v>
      </c>
      <c r="D75" s="3">
        <v>277</v>
      </c>
      <c r="E75" s="38">
        <f t="shared" si="13"/>
        <v>86.292834890965736</v>
      </c>
      <c r="F75" s="3">
        <v>4</v>
      </c>
      <c r="G75" s="38">
        <f t="shared" si="14"/>
        <v>1.2461059190031152</v>
      </c>
      <c r="H75" s="3">
        <v>8</v>
      </c>
      <c r="I75" s="38">
        <f t="shared" si="15"/>
        <v>2.4922118380062304</v>
      </c>
      <c r="J75" s="3">
        <v>32</v>
      </c>
      <c r="K75" s="38">
        <f t="shared" si="16"/>
        <v>9.9688473520249214</v>
      </c>
      <c r="L75" s="5">
        <f t="shared" si="17"/>
        <v>321</v>
      </c>
      <c r="M75" s="7">
        <f t="shared" si="18"/>
        <v>100</v>
      </c>
    </row>
    <row r="76" spans="1:13" x14ac:dyDescent="0.25">
      <c r="C76" t="s">
        <v>0</v>
      </c>
      <c r="D76" s="3">
        <v>291</v>
      </c>
      <c r="E76" s="38">
        <f t="shared" si="13"/>
        <v>86.350148367952514</v>
      </c>
      <c r="F76" s="3">
        <v>10</v>
      </c>
      <c r="G76" s="38">
        <f t="shared" si="14"/>
        <v>2.9673590504451042</v>
      </c>
      <c r="H76" s="3">
        <v>6</v>
      </c>
      <c r="I76" s="38">
        <f t="shared" si="15"/>
        <v>1.7804154302670623</v>
      </c>
      <c r="J76" s="3">
        <v>30</v>
      </c>
      <c r="K76" s="38">
        <f t="shared" si="16"/>
        <v>8.9020771513353125</v>
      </c>
      <c r="L76" s="5">
        <f t="shared" si="17"/>
        <v>337</v>
      </c>
      <c r="M76" s="7">
        <f t="shared" si="18"/>
        <v>99.999999999999972</v>
      </c>
    </row>
    <row r="77" spans="1:13" s="14" customFormat="1" x14ac:dyDescent="0.25">
      <c r="B77" s="14" t="s">
        <v>25</v>
      </c>
      <c r="D77" s="11">
        <f>SUM(D74:D76)</f>
        <v>786</v>
      </c>
      <c r="E77" s="38">
        <f t="shared" si="13"/>
        <v>70.367054610564011</v>
      </c>
      <c r="F77" s="11">
        <f>SUM(F74:F76)</f>
        <v>102</v>
      </c>
      <c r="G77" s="38">
        <f t="shared" si="14"/>
        <v>9.1316025067144135</v>
      </c>
      <c r="H77" s="11">
        <f>SUM(H74:H76)</f>
        <v>18</v>
      </c>
      <c r="I77" s="38">
        <f t="shared" si="15"/>
        <v>1.6114592658907789</v>
      </c>
      <c r="J77" s="11">
        <f>SUM(J74:J76)</f>
        <v>211</v>
      </c>
      <c r="K77" s="38">
        <f t="shared" si="16"/>
        <v>18.889883616830797</v>
      </c>
      <c r="L77" s="44">
        <f t="shared" si="17"/>
        <v>1117</v>
      </c>
      <c r="M77" s="7">
        <f t="shared" si="18"/>
        <v>100</v>
      </c>
    </row>
    <row r="78" spans="1:13" x14ac:dyDescent="0.25">
      <c r="A78" s="14" t="s">
        <v>7</v>
      </c>
      <c r="B78" t="s">
        <v>2</v>
      </c>
      <c r="C78" t="s">
        <v>14</v>
      </c>
      <c r="D78" s="3">
        <v>3</v>
      </c>
      <c r="E78" s="38">
        <f t="shared" si="13"/>
        <v>9.0909090909090917</v>
      </c>
      <c r="F78" s="3">
        <v>6</v>
      </c>
      <c r="G78" s="38">
        <f t="shared" si="14"/>
        <v>18.181818181818183</v>
      </c>
      <c r="H78" s="3">
        <v>1</v>
      </c>
      <c r="I78" s="38">
        <f t="shared" si="15"/>
        <v>3.0303030303030303</v>
      </c>
      <c r="J78" s="3">
        <v>23</v>
      </c>
      <c r="K78" s="38">
        <f t="shared" si="16"/>
        <v>69.696969696969703</v>
      </c>
      <c r="L78" s="5">
        <f t="shared" si="17"/>
        <v>33</v>
      </c>
      <c r="M78" s="7">
        <f t="shared" si="18"/>
        <v>100</v>
      </c>
    </row>
    <row r="79" spans="1:13" x14ac:dyDescent="0.25">
      <c r="A79" s="5"/>
      <c r="B79" s="5"/>
      <c r="C79" t="s">
        <v>15</v>
      </c>
      <c r="D79" s="3">
        <v>37</v>
      </c>
      <c r="E79" s="38">
        <f t="shared" si="13"/>
        <v>20.670391061452513</v>
      </c>
      <c r="F79" s="3">
        <v>19</v>
      </c>
      <c r="G79" s="38">
        <f t="shared" si="14"/>
        <v>10.614525139664805</v>
      </c>
      <c r="H79" s="3">
        <v>2</v>
      </c>
      <c r="I79" s="38">
        <f t="shared" si="15"/>
        <v>1.1173184357541899</v>
      </c>
      <c r="J79" s="3">
        <v>121</v>
      </c>
      <c r="K79" s="38">
        <f t="shared" si="16"/>
        <v>67.597765363128488</v>
      </c>
      <c r="L79" s="5">
        <f t="shared" si="17"/>
        <v>179</v>
      </c>
      <c r="M79" s="7">
        <f t="shared" si="18"/>
        <v>100</v>
      </c>
    </row>
    <row r="80" spans="1:13" x14ac:dyDescent="0.25">
      <c r="A80" s="5"/>
      <c r="B80" s="5"/>
      <c r="C80" t="s">
        <v>0</v>
      </c>
      <c r="D80" s="3">
        <v>4</v>
      </c>
      <c r="E80" s="38">
        <f t="shared" si="13"/>
        <v>17.391304347826086</v>
      </c>
      <c r="F80" s="3">
        <v>2</v>
      </c>
      <c r="G80" s="38">
        <f>F80/L80*100</f>
        <v>8.695652173913043</v>
      </c>
      <c r="H80" s="3">
        <v>2</v>
      </c>
      <c r="I80" s="38">
        <f t="shared" si="15"/>
        <v>8.695652173913043</v>
      </c>
      <c r="J80" s="3">
        <v>15</v>
      </c>
      <c r="K80" s="38">
        <f t="shared" si="16"/>
        <v>65.217391304347828</v>
      </c>
      <c r="L80" s="5">
        <f t="shared" si="17"/>
        <v>23</v>
      </c>
      <c r="M80" s="7">
        <f t="shared" si="18"/>
        <v>100</v>
      </c>
    </row>
    <row r="81" spans="1:13" x14ac:dyDescent="0.25">
      <c r="B81" t="s">
        <v>5</v>
      </c>
      <c r="C81" t="s">
        <v>14</v>
      </c>
      <c r="D81" s="3">
        <v>24</v>
      </c>
      <c r="E81" s="38">
        <f t="shared" si="13"/>
        <v>100</v>
      </c>
      <c r="F81" s="3">
        <v>0</v>
      </c>
      <c r="G81" s="38">
        <f t="shared" si="14"/>
        <v>0</v>
      </c>
      <c r="H81" s="3">
        <v>0</v>
      </c>
      <c r="I81" s="38">
        <f t="shared" si="15"/>
        <v>0</v>
      </c>
      <c r="J81" s="3">
        <v>0</v>
      </c>
      <c r="K81" s="38">
        <f t="shared" si="16"/>
        <v>0</v>
      </c>
      <c r="L81" s="5">
        <f t="shared" si="17"/>
        <v>24</v>
      </c>
      <c r="M81" s="7">
        <f t="shared" si="18"/>
        <v>100</v>
      </c>
    </row>
    <row r="82" spans="1:13" x14ac:dyDescent="0.25">
      <c r="C82" t="s">
        <v>15</v>
      </c>
      <c r="D82" s="3">
        <v>0</v>
      </c>
      <c r="E82" s="38">
        <f t="shared" si="13"/>
        <v>0</v>
      </c>
      <c r="F82" s="3">
        <v>3</v>
      </c>
      <c r="G82" s="38">
        <f t="shared" si="14"/>
        <v>37.5</v>
      </c>
      <c r="H82" s="3">
        <v>5</v>
      </c>
      <c r="I82" s="38">
        <f t="shared" si="15"/>
        <v>62.5</v>
      </c>
      <c r="J82" s="3">
        <v>0</v>
      </c>
      <c r="K82" s="38">
        <f t="shared" si="16"/>
        <v>0</v>
      </c>
      <c r="L82" s="5">
        <f t="shared" si="17"/>
        <v>8</v>
      </c>
      <c r="M82" s="7">
        <f t="shared" si="18"/>
        <v>100</v>
      </c>
    </row>
    <row r="83" spans="1:13" x14ac:dyDescent="0.25">
      <c r="C83" t="s">
        <v>0</v>
      </c>
      <c r="D83" s="3">
        <v>2</v>
      </c>
      <c r="E83" s="38">
        <f t="shared" si="13"/>
        <v>5.7142857142857144</v>
      </c>
      <c r="F83" s="3">
        <v>12</v>
      </c>
      <c r="G83" s="38">
        <f t="shared" si="14"/>
        <v>34.285714285714285</v>
      </c>
      <c r="H83" s="3">
        <v>20</v>
      </c>
      <c r="I83" s="38">
        <f>H83/L83*100</f>
        <v>57.142857142857139</v>
      </c>
      <c r="J83" s="3">
        <v>1</v>
      </c>
      <c r="K83" s="38">
        <f t="shared" si="16"/>
        <v>2.8571428571428572</v>
      </c>
      <c r="L83" s="5">
        <f t="shared" si="17"/>
        <v>35</v>
      </c>
      <c r="M83" s="7">
        <f>E83+G83+I83+K83</f>
        <v>100</v>
      </c>
    </row>
    <row r="84" spans="1:13" s="14" customFormat="1" x14ac:dyDescent="0.25">
      <c r="B84" s="14" t="s">
        <v>52</v>
      </c>
      <c r="C84" s="14" t="s">
        <v>14</v>
      </c>
      <c r="D84" s="11">
        <f>D78+D81</f>
        <v>27</v>
      </c>
      <c r="E84" s="38">
        <f t="shared" si="13"/>
        <v>47.368421052631575</v>
      </c>
      <c r="F84" s="11">
        <f>F78+F81</f>
        <v>6</v>
      </c>
      <c r="G84" s="38">
        <f t="shared" si="14"/>
        <v>10.526315789473683</v>
      </c>
      <c r="H84" s="11">
        <f>H78+H81</f>
        <v>1</v>
      </c>
      <c r="I84" s="38">
        <f t="shared" si="15"/>
        <v>1.7543859649122806</v>
      </c>
      <c r="J84" s="11">
        <f>J78+J81</f>
        <v>23</v>
      </c>
      <c r="K84" s="38">
        <f>J84/L84*100</f>
        <v>40.350877192982452</v>
      </c>
      <c r="L84" s="44">
        <f t="shared" si="17"/>
        <v>57</v>
      </c>
      <c r="M84" s="7">
        <f t="shared" si="18"/>
        <v>100</v>
      </c>
    </row>
    <row r="85" spans="1:13" s="14" customFormat="1" x14ac:dyDescent="0.25">
      <c r="C85" s="14" t="s">
        <v>15</v>
      </c>
      <c r="D85" s="11">
        <f>D79+D82</f>
        <v>37</v>
      </c>
      <c r="E85" s="38">
        <f t="shared" si="13"/>
        <v>19.786096256684495</v>
      </c>
      <c r="F85" s="11">
        <f>F79+F82</f>
        <v>22</v>
      </c>
      <c r="G85" s="38">
        <f t="shared" si="14"/>
        <v>11.76470588235294</v>
      </c>
      <c r="H85" s="11">
        <f>H79+H82</f>
        <v>7</v>
      </c>
      <c r="I85" s="38">
        <f t="shared" si="15"/>
        <v>3.7433155080213902</v>
      </c>
      <c r="J85" s="11">
        <f>J79+J82</f>
        <v>121</v>
      </c>
      <c r="K85" s="38">
        <f t="shared" si="16"/>
        <v>64.705882352941174</v>
      </c>
      <c r="L85" s="44">
        <f t="shared" si="17"/>
        <v>187</v>
      </c>
      <c r="M85" s="7">
        <f t="shared" si="18"/>
        <v>100</v>
      </c>
    </row>
    <row r="86" spans="1:13" s="14" customFormat="1" x14ac:dyDescent="0.25">
      <c r="C86" s="14" t="s">
        <v>0</v>
      </c>
      <c r="D86" s="11">
        <f>D80+D83</f>
        <v>6</v>
      </c>
      <c r="E86" s="38">
        <f t="shared" si="13"/>
        <v>10.344827586206897</v>
      </c>
      <c r="F86" s="11">
        <f>F80+F83</f>
        <v>14</v>
      </c>
      <c r="G86" s="38">
        <f t="shared" si="14"/>
        <v>24.137931034482758</v>
      </c>
      <c r="H86" s="11">
        <f>H80+H83</f>
        <v>22</v>
      </c>
      <c r="I86" s="38">
        <f t="shared" si="15"/>
        <v>37.931034482758619</v>
      </c>
      <c r="J86" s="11">
        <f>J80+J83</f>
        <v>16</v>
      </c>
      <c r="K86" s="38">
        <f t="shared" si="16"/>
        <v>27.586206896551722</v>
      </c>
      <c r="L86" s="44">
        <f t="shared" si="17"/>
        <v>58</v>
      </c>
      <c r="M86" s="7">
        <f t="shared" si="18"/>
        <v>100</v>
      </c>
    </row>
    <row r="87" spans="1:13" s="14" customFormat="1" x14ac:dyDescent="0.25">
      <c r="B87" s="14" t="s">
        <v>26</v>
      </c>
      <c r="D87" s="11">
        <f>SUM(D84:D86)</f>
        <v>70</v>
      </c>
      <c r="E87" s="38">
        <f t="shared" si="13"/>
        <v>23.178807947019866</v>
      </c>
      <c r="F87" s="11">
        <f>SUM(F84:F86)</f>
        <v>42</v>
      </c>
      <c r="G87" s="38">
        <f t="shared" si="14"/>
        <v>13.90728476821192</v>
      </c>
      <c r="H87" s="11">
        <f>SUM(H84:H86)</f>
        <v>30</v>
      </c>
      <c r="I87" s="38">
        <f t="shared" si="15"/>
        <v>9.9337748344370862</v>
      </c>
      <c r="J87" s="11">
        <f>SUM(J84:J86)</f>
        <v>160</v>
      </c>
      <c r="K87" s="38">
        <f t="shared" si="16"/>
        <v>52.980132450331126</v>
      </c>
      <c r="L87" s="44">
        <f t="shared" si="17"/>
        <v>302</v>
      </c>
      <c r="M87" s="7">
        <f t="shared" si="18"/>
        <v>100</v>
      </c>
    </row>
    <row r="88" spans="1:13" x14ac:dyDescent="0.25">
      <c r="A88" s="14" t="s">
        <v>8</v>
      </c>
      <c r="B88" t="s">
        <v>29</v>
      </c>
      <c r="C88" t="s">
        <v>14</v>
      </c>
      <c r="D88" s="3">
        <v>6</v>
      </c>
      <c r="E88" s="38">
        <f t="shared" si="13"/>
        <v>15.789473684210526</v>
      </c>
      <c r="F88" s="3">
        <v>0</v>
      </c>
      <c r="G88" s="38">
        <f t="shared" si="14"/>
        <v>0</v>
      </c>
      <c r="H88" s="3">
        <v>0</v>
      </c>
      <c r="I88" s="38">
        <f t="shared" si="15"/>
        <v>0</v>
      </c>
      <c r="J88" s="3">
        <v>32</v>
      </c>
      <c r="K88" s="38">
        <f t="shared" si="16"/>
        <v>84.210526315789465</v>
      </c>
      <c r="L88" s="5">
        <f t="shared" si="17"/>
        <v>38</v>
      </c>
      <c r="M88" s="7">
        <f t="shared" si="18"/>
        <v>99.999999999999986</v>
      </c>
    </row>
    <row r="89" spans="1:13" x14ac:dyDescent="0.25">
      <c r="C89" t="s">
        <v>15</v>
      </c>
      <c r="D89" s="3">
        <v>14</v>
      </c>
      <c r="E89" s="38">
        <f t="shared" si="13"/>
        <v>6.8292682926829276</v>
      </c>
      <c r="F89" s="3">
        <v>0</v>
      </c>
      <c r="G89" s="38">
        <f t="shared" si="14"/>
        <v>0</v>
      </c>
      <c r="H89" s="3">
        <v>2</v>
      </c>
      <c r="I89" s="38">
        <f t="shared" si="15"/>
        <v>0.97560975609756095</v>
      </c>
      <c r="J89" s="3">
        <v>189</v>
      </c>
      <c r="K89" s="38">
        <f t="shared" si="16"/>
        <v>92.195121951219519</v>
      </c>
      <c r="L89" s="5">
        <f t="shared" si="17"/>
        <v>205</v>
      </c>
      <c r="M89" s="7">
        <f t="shared" si="18"/>
        <v>100.00000000000001</v>
      </c>
    </row>
    <row r="90" spans="1:13" x14ac:dyDescent="0.25">
      <c r="C90" t="s">
        <v>0</v>
      </c>
      <c r="D90" s="3">
        <v>25</v>
      </c>
      <c r="E90" s="38">
        <f t="shared" si="13"/>
        <v>52.083333333333336</v>
      </c>
      <c r="F90" s="3">
        <v>1</v>
      </c>
      <c r="G90" s="38">
        <f t="shared" si="14"/>
        <v>2.083333333333333</v>
      </c>
      <c r="H90" s="3">
        <v>1</v>
      </c>
      <c r="I90" s="38">
        <f t="shared" si="15"/>
        <v>2.083333333333333</v>
      </c>
      <c r="J90" s="3">
        <v>21</v>
      </c>
      <c r="K90" s="38">
        <f t="shared" si="16"/>
        <v>43.75</v>
      </c>
      <c r="L90" s="5">
        <f t="shared" si="17"/>
        <v>48</v>
      </c>
      <c r="M90" s="7">
        <f t="shared" si="18"/>
        <v>100</v>
      </c>
    </row>
    <row r="91" spans="1:13" s="14" customFormat="1" x14ac:dyDescent="0.25">
      <c r="B91" s="14" t="s">
        <v>27</v>
      </c>
      <c r="D91" s="11">
        <f>SUM(D88:D90)</f>
        <v>45</v>
      </c>
      <c r="E91" s="38">
        <f t="shared" si="13"/>
        <v>15.463917525773196</v>
      </c>
      <c r="F91" s="11">
        <f>SUM(F88:F90)</f>
        <v>1</v>
      </c>
      <c r="G91" s="38">
        <f t="shared" si="14"/>
        <v>0.3436426116838488</v>
      </c>
      <c r="H91" s="11">
        <f>SUM(H88:H90)</f>
        <v>3</v>
      </c>
      <c r="I91" s="38">
        <f t="shared" si="15"/>
        <v>1.0309278350515463</v>
      </c>
      <c r="J91" s="11">
        <f>SUM(J88:J90)</f>
        <v>242</v>
      </c>
      <c r="K91" s="38">
        <f t="shared" si="16"/>
        <v>83.161512027491412</v>
      </c>
      <c r="L91" s="44">
        <f t="shared" si="17"/>
        <v>291</v>
      </c>
      <c r="M91" s="7">
        <f t="shared" si="18"/>
        <v>100</v>
      </c>
    </row>
    <row r="92" spans="1:13" x14ac:dyDescent="0.25">
      <c r="A92" s="14" t="s">
        <v>9</v>
      </c>
      <c r="B92" t="s">
        <v>10</v>
      </c>
      <c r="C92" t="s">
        <v>14</v>
      </c>
      <c r="D92" s="3">
        <v>0</v>
      </c>
      <c r="E92" s="38">
        <f t="shared" si="13"/>
        <v>0</v>
      </c>
      <c r="F92" s="3">
        <v>3</v>
      </c>
      <c r="G92" s="38">
        <f t="shared" si="14"/>
        <v>60</v>
      </c>
      <c r="H92" s="3">
        <v>2</v>
      </c>
      <c r="I92" s="38">
        <f t="shared" si="15"/>
        <v>40</v>
      </c>
      <c r="J92" s="3">
        <v>0</v>
      </c>
      <c r="K92" s="38">
        <f t="shared" si="16"/>
        <v>0</v>
      </c>
      <c r="L92" s="5">
        <f t="shared" si="17"/>
        <v>5</v>
      </c>
      <c r="M92" s="7">
        <f t="shared" si="18"/>
        <v>100</v>
      </c>
    </row>
    <row r="93" spans="1:13" x14ac:dyDescent="0.25">
      <c r="C93" t="s">
        <v>15</v>
      </c>
      <c r="D93" s="3">
        <v>1</v>
      </c>
      <c r="E93" s="38">
        <f t="shared" si="13"/>
        <v>50</v>
      </c>
      <c r="F93" s="3">
        <v>0</v>
      </c>
      <c r="G93" s="38">
        <f t="shared" si="14"/>
        <v>0</v>
      </c>
      <c r="H93" s="3">
        <v>1</v>
      </c>
      <c r="I93" s="38">
        <f t="shared" si="15"/>
        <v>50</v>
      </c>
      <c r="J93" s="3">
        <v>0</v>
      </c>
      <c r="K93" s="38">
        <f t="shared" si="16"/>
        <v>0</v>
      </c>
      <c r="L93" s="5">
        <f t="shared" si="17"/>
        <v>2</v>
      </c>
      <c r="M93" s="7">
        <f t="shared" si="18"/>
        <v>100</v>
      </c>
    </row>
    <row r="94" spans="1:13" x14ac:dyDescent="0.25">
      <c r="C94" t="s">
        <v>0</v>
      </c>
      <c r="D94" s="3">
        <v>0</v>
      </c>
      <c r="E94" s="38">
        <f t="shared" si="13"/>
        <v>0</v>
      </c>
      <c r="F94" s="3">
        <v>4</v>
      </c>
      <c r="G94" s="38">
        <f t="shared" si="14"/>
        <v>28.571428571428569</v>
      </c>
      <c r="H94" s="3">
        <v>9</v>
      </c>
      <c r="I94" s="38">
        <f t="shared" si="15"/>
        <v>64.285714285714292</v>
      </c>
      <c r="J94" s="3">
        <v>1</v>
      </c>
      <c r="K94" s="38">
        <f t="shared" si="16"/>
        <v>7.1428571428571423</v>
      </c>
      <c r="L94" s="5">
        <f t="shared" si="17"/>
        <v>14</v>
      </c>
      <c r="M94" s="7">
        <f t="shared" si="18"/>
        <v>100</v>
      </c>
    </row>
    <row r="95" spans="1:13" s="14" customFormat="1" x14ac:dyDescent="0.25">
      <c r="B95" s="14" t="s">
        <v>23</v>
      </c>
      <c r="D95" s="16">
        <f>SUM(D92:D94)</f>
        <v>1</v>
      </c>
      <c r="E95" s="38">
        <f t="shared" si="13"/>
        <v>4.7619047619047619</v>
      </c>
      <c r="F95" s="16">
        <f>SUM(F92:F94)</f>
        <v>7</v>
      </c>
      <c r="G95" s="38">
        <f>F95/L95*100</f>
        <v>33.333333333333329</v>
      </c>
      <c r="H95" s="16">
        <f>SUM(H92:H94)</f>
        <v>12</v>
      </c>
      <c r="I95" s="38">
        <f t="shared" si="15"/>
        <v>57.142857142857139</v>
      </c>
      <c r="J95" s="16">
        <f>SUM(J92:J94)</f>
        <v>1</v>
      </c>
      <c r="K95" s="38">
        <f t="shared" si="16"/>
        <v>4.7619047619047619</v>
      </c>
      <c r="L95" s="45">
        <f t="shared" si="17"/>
        <v>21</v>
      </c>
      <c r="M95" s="7">
        <f t="shared" si="18"/>
        <v>99.999999999999986</v>
      </c>
    </row>
    <row r="96" spans="1:13" x14ac:dyDescent="0.25">
      <c r="A96" s="14" t="s">
        <v>62</v>
      </c>
      <c r="D96" s="16">
        <f>D69+D73+D77+D87+D91+D95</f>
        <v>1167</v>
      </c>
      <c r="E96" s="38">
        <f t="shared" si="13"/>
        <v>52.331838565022423</v>
      </c>
      <c r="F96" s="16">
        <f t="shared" ref="F96" si="19">F69+F73+F77+F87+F91+F95</f>
        <v>185</v>
      </c>
      <c r="G96" s="38">
        <f t="shared" si="14"/>
        <v>8.2959641255605376</v>
      </c>
      <c r="H96" s="16">
        <f t="shared" ref="H96" si="20">H69+H73+H77+H87+H91+H95</f>
        <v>84</v>
      </c>
      <c r="I96" s="38">
        <f t="shared" si="15"/>
        <v>3.7668161434977581</v>
      </c>
      <c r="J96" s="16">
        <f t="shared" ref="J96" si="21">J69+J73+J77+J87+J91+J95</f>
        <v>794</v>
      </c>
      <c r="K96" s="38">
        <f>J96/L96*100</f>
        <v>35.605381165919283</v>
      </c>
      <c r="L96" s="45">
        <f t="shared" ref="L96" si="22">L69+L73+L77+L87+L91+L95</f>
        <v>2230</v>
      </c>
      <c r="M96" s="7">
        <f t="shared" si="18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opLeftCell="A28" zoomScale="90" zoomScaleNormal="90" zoomScalePageLayoutView="125" workbookViewId="0">
      <selection activeCell="O81" sqref="O81"/>
    </sheetView>
  </sheetViews>
  <sheetFormatPr defaultColWidth="8.85546875" defaultRowHeight="15" x14ac:dyDescent="0.25"/>
  <cols>
    <col min="1" max="1" width="20.42578125" style="54" bestFit="1" customWidth="1"/>
    <col min="2" max="2" width="32.7109375" style="54" bestFit="1" customWidth="1"/>
    <col min="3" max="3" width="13.42578125" style="54" customWidth="1"/>
    <col min="4" max="4" width="12" style="54" bestFit="1" customWidth="1"/>
    <col min="5" max="5" width="10.42578125" style="54" customWidth="1"/>
    <col min="6" max="6" width="10.7109375" style="54" customWidth="1"/>
    <col min="7" max="7" width="12.42578125" style="54" customWidth="1"/>
    <col min="8" max="8" width="13" style="54" customWidth="1"/>
    <col min="9" max="9" width="24.140625" style="54" customWidth="1"/>
    <col min="10" max="10" width="16.140625" style="54" bestFit="1" customWidth="1"/>
    <col min="11" max="16384" width="8.85546875" style="54"/>
  </cols>
  <sheetData>
    <row r="1" spans="1:10" x14ac:dyDescent="0.25">
      <c r="A1" s="57" t="s">
        <v>120</v>
      </c>
    </row>
    <row r="3" spans="1:10" s="56" customFormat="1" ht="72" x14ac:dyDescent="0.25">
      <c r="A3" s="55" t="s">
        <v>20</v>
      </c>
      <c r="B3" s="48" t="s">
        <v>61</v>
      </c>
      <c r="C3" s="48" t="s">
        <v>54</v>
      </c>
      <c r="D3" s="100" t="s">
        <v>53</v>
      </c>
      <c r="E3" s="100"/>
      <c r="F3" s="100"/>
      <c r="G3" s="100"/>
      <c r="H3" s="49" t="s">
        <v>59</v>
      </c>
      <c r="I3" s="48" t="s">
        <v>60</v>
      </c>
      <c r="J3" s="49" t="s">
        <v>78</v>
      </c>
    </row>
    <row r="4" spans="1:10" s="10" customFormat="1" ht="57" x14ac:dyDescent="0.25">
      <c r="A4" s="24"/>
      <c r="B4" s="50"/>
      <c r="C4" s="50"/>
      <c r="D4" s="50" t="s">
        <v>55</v>
      </c>
      <c r="E4" s="50" t="s">
        <v>56</v>
      </c>
      <c r="F4" s="50" t="s">
        <v>57</v>
      </c>
      <c r="G4" s="50" t="s">
        <v>58</v>
      </c>
      <c r="H4" s="51"/>
      <c r="I4" s="50"/>
      <c r="J4" s="51"/>
    </row>
    <row r="5" spans="1:10" x14ac:dyDescent="0.25">
      <c r="A5" s="12" t="s">
        <v>18</v>
      </c>
      <c r="B5" s="10" t="s">
        <v>16</v>
      </c>
      <c r="C5" s="47">
        <v>34</v>
      </c>
      <c r="D5" s="47">
        <v>4</v>
      </c>
      <c r="E5" s="47">
        <v>0</v>
      </c>
      <c r="F5" s="47">
        <v>46</v>
      </c>
      <c r="G5" s="47">
        <v>9</v>
      </c>
      <c r="H5" s="34">
        <f t="shared" ref="H5:H17" si="0">SUM(D5:G5)</f>
        <v>59</v>
      </c>
      <c r="I5" s="47">
        <v>0</v>
      </c>
      <c r="J5" s="34">
        <f>C5+H5+I5</f>
        <v>93</v>
      </c>
    </row>
    <row r="6" spans="1:10" x14ac:dyDescent="0.25">
      <c r="A6" s="12"/>
      <c r="B6" s="10" t="s">
        <v>11</v>
      </c>
      <c r="C6" s="47">
        <v>0</v>
      </c>
      <c r="D6" s="47">
        <v>3</v>
      </c>
      <c r="E6" s="47">
        <v>0</v>
      </c>
      <c r="F6" s="47">
        <v>31</v>
      </c>
      <c r="G6" s="47">
        <v>10</v>
      </c>
      <c r="H6" s="34">
        <f t="shared" si="0"/>
        <v>44</v>
      </c>
      <c r="I6" s="47">
        <v>134</v>
      </c>
      <c r="J6" s="34">
        <f t="shared" ref="J6:J17" si="1">C6+H6+I6</f>
        <v>178</v>
      </c>
    </row>
    <row r="7" spans="1:10" s="57" customFormat="1" ht="14.25" x14ac:dyDescent="0.2">
      <c r="A7" s="24"/>
      <c r="B7" s="24" t="s">
        <v>28</v>
      </c>
      <c r="C7" s="52">
        <f t="shared" ref="C7:J7" si="2">SUM(C5:C6)</f>
        <v>34</v>
      </c>
      <c r="D7" s="52">
        <f t="shared" si="2"/>
        <v>7</v>
      </c>
      <c r="E7" s="52">
        <f t="shared" si="2"/>
        <v>0</v>
      </c>
      <c r="F7" s="52">
        <f t="shared" si="2"/>
        <v>77</v>
      </c>
      <c r="G7" s="52">
        <f t="shared" si="2"/>
        <v>19</v>
      </c>
      <c r="H7" s="53">
        <f t="shared" si="2"/>
        <v>103</v>
      </c>
      <c r="I7" s="52">
        <f t="shared" si="2"/>
        <v>134</v>
      </c>
      <c r="J7" s="53">
        <f t="shared" si="2"/>
        <v>271</v>
      </c>
    </row>
    <row r="8" spans="1:10" x14ac:dyDescent="0.25">
      <c r="A8" s="12" t="s">
        <v>19</v>
      </c>
      <c r="B8" s="10" t="s">
        <v>4</v>
      </c>
      <c r="C8" s="104">
        <v>31</v>
      </c>
      <c r="D8" s="47">
        <v>12</v>
      </c>
      <c r="E8" s="47">
        <v>0</v>
      </c>
      <c r="F8" s="47">
        <v>172</v>
      </c>
      <c r="G8" s="47">
        <v>12</v>
      </c>
      <c r="H8" s="34">
        <f>SUM(D8:G8)</f>
        <v>196</v>
      </c>
      <c r="I8" s="102">
        <v>1</v>
      </c>
      <c r="J8" s="106">
        <f>C8+H8+I8</f>
        <v>228</v>
      </c>
    </row>
    <row r="9" spans="1:10" s="57" customFormat="1" x14ac:dyDescent="0.25">
      <c r="A9" s="24"/>
      <c r="B9" s="24" t="s">
        <v>30</v>
      </c>
      <c r="C9" s="105">
        <v>31</v>
      </c>
      <c r="D9" s="52">
        <f t="shared" ref="D9:G9" si="3">SUM(D8)</f>
        <v>12</v>
      </c>
      <c r="E9" s="52">
        <f t="shared" si="3"/>
        <v>0</v>
      </c>
      <c r="F9" s="52">
        <f t="shared" si="3"/>
        <v>172</v>
      </c>
      <c r="G9" s="52">
        <f t="shared" si="3"/>
        <v>12</v>
      </c>
      <c r="H9" s="53">
        <f>SUM(D9:G9)</f>
        <v>196</v>
      </c>
      <c r="I9" s="103">
        <v>1</v>
      </c>
      <c r="J9" s="59">
        <f>C9+H9+I9</f>
        <v>228</v>
      </c>
    </row>
    <row r="10" spans="1:10" x14ac:dyDescent="0.25">
      <c r="A10" s="12" t="s">
        <v>6</v>
      </c>
      <c r="B10" s="10" t="s">
        <v>1</v>
      </c>
      <c r="C10" s="47">
        <v>347</v>
      </c>
      <c r="D10" s="47">
        <v>83</v>
      </c>
      <c r="E10" s="47">
        <v>0</v>
      </c>
      <c r="F10" s="47">
        <v>592</v>
      </c>
      <c r="G10" s="47">
        <v>8</v>
      </c>
      <c r="H10" s="34">
        <f>SUM(D10:G10)</f>
        <v>683</v>
      </c>
      <c r="I10" s="47">
        <v>87</v>
      </c>
      <c r="J10" s="34">
        <f t="shared" si="1"/>
        <v>1117</v>
      </c>
    </row>
    <row r="11" spans="1:10" s="57" customFormat="1" ht="14.25" x14ac:dyDescent="0.2">
      <c r="A11" s="24"/>
      <c r="B11" s="24" t="s">
        <v>25</v>
      </c>
      <c r="C11" s="52">
        <f t="shared" ref="C11:J11" si="4">SUM(C10)</f>
        <v>347</v>
      </c>
      <c r="D11" s="52">
        <f t="shared" si="4"/>
        <v>83</v>
      </c>
      <c r="E11" s="52">
        <f t="shared" si="4"/>
        <v>0</v>
      </c>
      <c r="F11" s="52">
        <f t="shared" si="4"/>
        <v>592</v>
      </c>
      <c r="G11" s="52">
        <f t="shared" si="4"/>
        <v>8</v>
      </c>
      <c r="H11" s="53">
        <f>SUM(D11:G11)</f>
        <v>683</v>
      </c>
      <c r="I11" s="52">
        <f t="shared" si="4"/>
        <v>87</v>
      </c>
      <c r="J11" s="53">
        <f t="shared" si="4"/>
        <v>1117</v>
      </c>
    </row>
    <row r="12" spans="1:10" x14ac:dyDescent="0.25">
      <c r="A12" s="12" t="s">
        <v>7</v>
      </c>
      <c r="B12" s="10" t="s">
        <v>2</v>
      </c>
      <c r="C12" s="47">
        <v>26</v>
      </c>
      <c r="D12" s="47">
        <v>6</v>
      </c>
      <c r="E12" s="47">
        <v>0</v>
      </c>
      <c r="F12" s="47">
        <v>67</v>
      </c>
      <c r="G12" s="47">
        <v>0</v>
      </c>
      <c r="H12" s="34">
        <f t="shared" si="0"/>
        <v>73</v>
      </c>
      <c r="I12" s="47">
        <v>136</v>
      </c>
      <c r="J12" s="34">
        <f t="shared" si="1"/>
        <v>235</v>
      </c>
    </row>
    <row r="13" spans="1:10" x14ac:dyDescent="0.25">
      <c r="A13" s="12"/>
      <c r="B13" s="10" t="s">
        <v>5</v>
      </c>
      <c r="C13" s="47">
        <v>0</v>
      </c>
      <c r="D13" s="47">
        <v>26</v>
      </c>
      <c r="E13" s="47">
        <v>5</v>
      </c>
      <c r="F13" s="47">
        <v>32</v>
      </c>
      <c r="G13" s="47">
        <v>4</v>
      </c>
      <c r="H13" s="34">
        <f t="shared" si="0"/>
        <v>67</v>
      </c>
      <c r="I13" s="47">
        <v>0</v>
      </c>
      <c r="J13" s="34">
        <f t="shared" si="1"/>
        <v>67</v>
      </c>
    </row>
    <row r="14" spans="1:10" s="57" customFormat="1" ht="14.25" x14ac:dyDescent="0.2">
      <c r="A14" s="24"/>
      <c r="B14" s="24" t="s">
        <v>26</v>
      </c>
      <c r="C14" s="52">
        <f t="shared" ref="C14:J14" si="5">SUM(C12:C13)</f>
        <v>26</v>
      </c>
      <c r="D14" s="52">
        <f t="shared" si="5"/>
        <v>32</v>
      </c>
      <c r="E14" s="52">
        <f t="shared" si="5"/>
        <v>5</v>
      </c>
      <c r="F14" s="52">
        <f t="shared" si="5"/>
        <v>99</v>
      </c>
      <c r="G14" s="52">
        <f t="shared" si="5"/>
        <v>4</v>
      </c>
      <c r="H14" s="53">
        <f t="shared" si="5"/>
        <v>140</v>
      </c>
      <c r="I14" s="52">
        <f t="shared" si="5"/>
        <v>136</v>
      </c>
      <c r="J14" s="53">
        <f t="shared" si="5"/>
        <v>302</v>
      </c>
    </row>
    <row r="15" spans="1:10" x14ac:dyDescent="0.25">
      <c r="A15" s="12" t="s">
        <v>8</v>
      </c>
      <c r="B15" s="10" t="s">
        <v>29</v>
      </c>
      <c r="C15" s="47">
        <v>9</v>
      </c>
      <c r="D15" s="47">
        <v>4</v>
      </c>
      <c r="E15" s="47">
        <v>0</v>
      </c>
      <c r="F15" s="47">
        <v>43</v>
      </c>
      <c r="G15" s="47">
        <v>6</v>
      </c>
      <c r="H15" s="34">
        <f t="shared" si="0"/>
        <v>53</v>
      </c>
      <c r="I15" s="47">
        <v>229</v>
      </c>
      <c r="J15" s="34">
        <f t="shared" si="1"/>
        <v>291</v>
      </c>
    </row>
    <row r="16" spans="1:10" s="57" customFormat="1" ht="14.25" x14ac:dyDescent="0.2">
      <c r="A16" s="24"/>
      <c r="B16" s="24" t="s">
        <v>27</v>
      </c>
      <c r="C16" s="52">
        <f t="shared" ref="C16:J16" si="6">SUM(C15)</f>
        <v>9</v>
      </c>
      <c r="D16" s="52">
        <f t="shared" si="6"/>
        <v>4</v>
      </c>
      <c r="E16" s="52">
        <f t="shared" si="6"/>
        <v>0</v>
      </c>
      <c r="F16" s="52">
        <f t="shared" si="6"/>
        <v>43</v>
      </c>
      <c r="G16" s="52">
        <f t="shared" si="6"/>
        <v>6</v>
      </c>
      <c r="H16" s="53">
        <f t="shared" si="6"/>
        <v>53</v>
      </c>
      <c r="I16" s="52">
        <f t="shared" si="6"/>
        <v>229</v>
      </c>
      <c r="J16" s="53">
        <f t="shared" si="6"/>
        <v>291</v>
      </c>
    </row>
    <row r="17" spans="1:10" x14ac:dyDescent="0.25">
      <c r="A17" s="12" t="s">
        <v>9</v>
      </c>
      <c r="B17" s="10" t="s">
        <v>10</v>
      </c>
      <c r="C17" s="47">
        <v>2</v>
      </c>
      <c r="D17" s="47">
        <v>0</v>
      </c>
      <c r="E17" s="47">
        <v>0</v>
      </c>
      <c r="F17" s="47">
        <v>19</v>
      </c>
      <c r="G17" s="47">
        <v>0</v>
      </c>
      <c r="H17" s="34">
        <f t="shared" si="0"/>
        <v>19</v>
      </c>
      <c r="I17" s="47">
        <v>0</v>
      </c>
      <c r="J17" s="34">
        <f t="shared" si="1"/>
        <v>21</v>
      </c>
    </row>
    <row r="18" spans="1:10" s="57" customFormat="1" ht="14.25" x14ac:dyDescent="0.2">
      <c r="A18" s="24"/>
      <c r="B18" s="24" t="s">
        <v>23</v>
      </c>
      <c r="C18" s="52">
        <f t="shared" ref="C18:J18" si="7">SUM(C17)</f>
        <v>2</v>
      </c>
      <c r="D18" s="52">
        <f t="shared" si="7"/>
        <v>0</v>
      </c>
      <c r="E18" s="52">
        <f t="shared" si="7"/>
        <v>0</v>
      </c>
      <c r="F18" s="52">
        <f t="shared" si="7"/>
        <v>19</v>
      </c>
      <c r="G18" s="52">
        <f t="shared" si="7"/>
        <v>0</v>
      </c>
      <c r="H18" s="53">
        <f t="shared" si="7"/>
        <v>19</v>
      </c>
      <c r="I18" s="52">
        <f t="shared" si="7"/>
        <v>0</v>
      </c>
      <c r="J18" s="53">
        <f t="shared" si="7"/>
        <v>21</v>
      </c>
    </row>
    <row r="19" spans="1:10" x14ac:dyDescent="0.25">
      <c r="A19" s="24" t="s">
        <v>62</v>
      </c>
      <c r="B19" s="31"/>
      <c r="C19" s="35">
        <f>C7+C9+C11+C14+C16+C18</f>
        <v>449</v>
      </c>
      <c r="D19" s="35">
        <f t="shared" ref="D19:J19" si="8">D7+D9+D11+D14+D16+D18</f>
        <v>138</v>
      </c>
      <c r="E19" s="35">
        <f t="shared" si="8"/>
        <v>5</v>
      </c>
      <c r="F19" s="35">
        <f t="shared" si="8"/>
        <v>1002</v>
      </c>
      <c r="G19" s="35">
        <f t="shared" si="8"/>
        <v>49</v>
      </c>
      <c r="H19" s="35">
        <f t="shared" si="8"/>
        <v>1194</v>
      </c>
      <c r="I19" s="35">
        <f t="shared" si="8"/>
        <v>587</v>
      </c>
      <c r="J19" s="35">
        <f t="shared" si="8"/>
        <v>2230</v>
      </c>
    </row>
    <row r="22" spans="1:10" x14ac:dyDescent="0.25">
      <c r="A22" s="57" t="s">
        <v>121</v>
      </c>
    </row>
    <row r="23" spans="1:10" ht="72" x14ac:dyDescent="0.25">
      <c r="A23" s="55" t="s">
        <v>20</v>
      </c>
      <c r="B23" s="48" t="s">
        <v>61</v>
      </c>
      <c r="C23" s="48" t="s">
        <v>65</v>
      </c>
      <c r="D23" s="100" t="s">
        <v>53</v>
      </c>
      <c r="E23" s="100"/>
      <c r="F23" s="100"/>
      <c r="G23" s="100"/>
      <c r="H23" s="49" t="s">
        <v>70</v>
      </c>
      <c r="I23" s="48" t="s">
        <v>71</v>
      </c>
      <c r="J23" s="49" t="s">
        <v>76</v>
      </c>
    </row>
    <row r="24" spans="1:10" ht="42.75" x14ac:dyDescent="0.25">
      <c r="A24" s="24"/>
      <c r="B24" s="50"/>
      <c r="C24" s="50"/>
      <c r="D24" s="50" t="s">
        <v>66</v>
      </c>
      <c r="E24" s="50" t="s">
        <v>67</v>
      </c>
      <c r="F24" s="50" t="s">
        <v>68</v>
      </c>
      <c r="G24" s="50" t="s">
        <v>69</v>
      </c>
      <c r="H24" s="51"/>
      <c r="I24" s="50"/>
      <c r="J24" s="51"/>
    </row>
    <row r="25" spans="1:10" x14ac:dyDescent="0.25">
      <c r="A25" s="12" t="s">
        <v>18</v>
      </c>
      <c r="B25" s="10" t="s">
        <v>16</v>
      </c>
      <c r="C25" s="67">
        <f>C5/J5*100</f>
        <v>36.55913978494624</v>
      </c>
      <c r="D25" s="67">
        <f>D5/J5*100</f>
        <v>4.3010752688172049</v>
      </c>
      <c r="E25" s="67">
        <f>E5/J5*100</f>
        <v>0</v>
      </c>
      <c r="F25" s="67">
        <f>F5/J5*100</f>
        <v>49.462365591397848</v>
      </c>
      <c r="G25" s="67">
        <f>G5/J5*100</f>
        <v>9.67741935483871</v>
      </c>
      <c r="H25" s="68">
        <f>H5/J5*100</f>
        <v>63.44086021505376</v>
      </c>
      <c r="I25" s="67">
        <f>I5/J5*100</f>
        <v>0</v>
      </c>
      <c r="J25" s="68">
        <f>C25+H25+I25</f>
        <v>100</v>
      </c>
    </row>
    <row r="26" spans="1:10" x14ac:dyDescent="0.25">
      <c r="A26" s="12"/>
      <c r="B26" s="10" t="s">
        <v>11</v>
      </c>
      <c r="C26" s="69">
        <f t="shared" ref="C26:C39" si="9">C6/J6*100</f>
        <v>0</v>
      </c>
      <c r="D26" s="69">
        <f t="shared" ref="D26:D39" si="10">D6/J6*100</f>
        <v>1.6853932584269662</v>
      </c>
      <c r="E26" s="69">
        <f t="shared" ref="E26:E39" si="11">E6/J6*100</f>
        <v>0</v>
      </c>
      <c r="F26" s="69">
        <f t="shared" ref="F26:F39" si="12">F6/J6*100</f>
        <v>17.415730337078653</v>
      </c>
      <c r="G26" s="69">
        <f t="shared" ref="G26:G39" si="13">G6/J6*100</f>
        <v>5.6179775280898872</v>
      </c>
      <c r="H26" s="70">
        <f t="shared" ref="H26:H39" si="14">H6/J6*100</f>
        <v>24.719101123595504</v>
      </c>
      <c r="I26" s="69">
        <f t="shared" ref="I26:I39" si="15">I6/J6*100</f>
        <v>75.280898876404493</v>
      </c>
      <c r="J26" s="70">
        <f t="shared" ref="J26:J39" si="16">C26+H26+I26</f>
        <v>100</v>
      </c>
    </row>
    <row r="27" spans="1:10" x14ac:dyDescent="0.25">
      <c r="A27" s="24"/>
      <c r="B27" s="24" t="s">
        <v>28</v>
      </c>
      <c r="C27" s="71">
        <f t="shared" si="9"/>
        <v>12.546125461254611</v>
      </c>
      <c r="D27" s="71">
        <f t="shared" si="10"/>
        <v>2.5830258302583027</v>
      </c>
      <c r="E27" s="71">
        <f t="shared" si="11"/>
        <v>0</v>
      </c>
      <c r="F27" s="71">
        <f t="shared" si="12"/>
        <v>28.413284132841326</v>
      </c>
      <c r="G27" s="71">
        <f t="shared" si="13"/>
        <v>7.0110701107011062</v>
      </c>
      <c r="H27" s="72">
        <f t="shared" si="14"/>
        <v>38.007380073800739</v>
      </c>
      <c r="I27" s="71">
        <f t="shared" si="15"/>
        <v>49.446494464944649</v>
      </c>
      <c r="J27" s="72">
        <f t="shared" si="16"/>
        <v>100</v>
      </c>
    </row>
    <row r="28" spans="1:10" x14ac:dyDescent="0.25">
      <c r="A28" s="12" t="s">
        <v>19</v>
      </c>
      <c r="B28" s="10" t="s">
        <v>4</v>
      </c>
      <c r="C28" s="69">
        <f t="shared" si="9"/>
        <v>13.596491228070176</v>
      </c>
      <c r="D28" s="69">
        <f t="shared" si="10"/>
        <v>5.2631578947368416</v>
      </c>
      <c r="E28" s="69">
        <f t="shared" si="11"/>
        <v>0</v>
      </c>
      <c r="F28" s="69">
        <f t="shared" si="12"/>
        <v>75.438596491228068</v>
      </c>
      <c r="G28" s="69">
        <f t="shared" si="13"/>
        <v>5.2631578947368416</v>
      </c>
      <c r="H28" s="70">
        <f t="shared" si="14"/>
        <v>85.964912280701753</v>
      </c>
      <c r="I28" s="69">
        <f t="shared" si="15"/>
        <v>0.43859649122807015</v>
      </c>
      <c r="J28" s="70">
        <f t="shared" si="16"/>
        <v>100</v>
      </c>
    </row>
    <row r="29" spans="1:10" x14ac:dyDescent="0.25">
      <c r="A29" s="24"/>
      <c r="B29" s="24" t="s">
        <v>30</v>
      </c>
      <c r="C29" s="71">
        <f t="shared" si="9"/>
        <v>13.596491228070176</v>
      </c>
      <c r="D29" s="71">
        <f t="shared" si="10"/>
        <v>5.2631578947368416</v>
      </c>
      <c r="E29" s="71">
        <f t="shared" si="11"/>
        <v>0</v>
      </c>
      <c r="F29" s="71">
        <f t="shared" si="12"/>
        <v>75.438596491228068</v>
      </c>
      <c r="G29" s="71">
        <f t="shared" si="13"/>
        <v>5.2631578947368416</v>
      </c>
      <c r="H29" s="72">
        <f t="shared" si="14"/>
        <v>85.964912280701753</v>
      </c>
      <c r="I29" s="71">
        <f t="shared" si="15"/>
        <v>0.43859649122807015</v>
      </c>
      <c r="J29" s="72">
        <f t="shared" si="16"/>
        <v>100</v>
      </c>
    </row>
    <row r="30" spans="1:10" x14ac:dyDescent="0.25">
      <c r="A30" s="12" t="s">
        <v>6</v>
      </c>
      <c r="B30" s="10" t="s">
        <v>1</v>
      </c>
      <c r="C30" s="69">
        <f t="shared" si="9"/>
        <v>31.065353625783349</v>
      </c>
      <c r="D30" s="69">
        <f t="shared" si="10"/>
        <v>7.4306177260519242</v>
      </c>
      <c r="E30" s="69">
        <f t="shared" si="11"/>
        <v>0</v>
      </c>
      <c r="F30" s="69">
        <f t="shared" si="12"/>
        <v>52.999104744852289</v>
      </c>
      <c r="G30" s="69">
        <f t="shared" si="13"/>
        <v>0.71620411817367946</v>
      </c>
      <c r="H30" s="70">
        <f t="shared" si="14"/>
        <v>61.145926589077895</v>
      </c>
      <c r="I30" s="69">
        <f t="shared" si="15"/>
        <v>7.7887197851387651</v>
      </c>
      <c r="J30" s="70">
        <f t="shared" si="16"/>
        <v>100.00000000000001</v>
      </c>
    </row>
    <row r="31" spans="1:10" x14ac:dyDescent="0.25">
      <c r="A31" s="24"/>
      <c r="B31" s="24" t="s">
        <v>25</v>
      </c>
      <c r="C31" s="71">
        <f t="shared" si="9"/>
        <v>31.065353625783349</v>
      </c>
      <c r="D31" s="71">
        <f t="shared" si="10"/>
        <v>7.4306177260519242</v>
      </c>
      <c r="E31" s="71">
        <f t="shared" si="11"/>
        <v>0</v>
      </c>
      <c r="F31" s="71">
        <f t="shared" si="12"/>
        <v>52.999104744852289</v>
      </c>
      <c r="G31" s="71">
        <f t="shared" si="13"/>
        <v>0.71620411817367946</v>
      </c>
      <c r="H31" s="72">
        <f t="shared" si="14"/>
        <v>61.145926589077895</v>
      </c>
      <c r="I31" s="71">
        <f t="shared" si="15"/>
        <v>7.7887197851387651</v>
      </c>
      <c r="J31" s="72">
        <f t="shared" si="16"/>
        <v>100.00000000000001</v>
      </c>
    </row>
    <row r="32" spans="1:10" x14ac:dyDescent="0.25">
      <c r="A32" s="12" t="s">
        <v>7</v>
      </c>
      <c r="B32" s="10" t="s">
        <v>2</v>
      </c>
      <c r="C32" s="69">
        <f t="shared" si="9"/>
        <v>11.063829787234042</v>
      </c>
      <c r="D32" s="69">
        <f t="shared" si="10"/>
        <v>2.5531914893617018</v>
      </c>
      <c r="E32" s="69">
        <f t="shared" si="11"/>
        <v>0</v>
      </c>
      <c r="F32" s="69">
        <f t="shared" si="12"/>
        <v>28.510638297872344</v>
      </c>
      <c r="G32" s="69">
        <f t="shared" si="13"/>
        <v>0</v>
      </c>
      <c r="H32" s="70">
        <f t="shared" si="14"/>
        <v>31.063829787234042</v>
      </c>
      <c r="I32" s="69">
        <f t="shared" si="15"/>
        <v>57.87234042553191</v>
      </c>
      <c r="J32" s="70">
        <f t="shared" si="16"/>
        <v>100</v>
      </c>
    </row>
    <row r="33" spans="1:10" x14ac:dyDescent="0.25">
      <c r="A33" s="12"/>
      <c r="B33" s="10" t="s">
        <v>5</v>
      </c>
      <c r="C33" s="69">
        <f t="shared" si="9"/>
        <v>0</v>
      </c>
      <c r="D33" s="69">
        <f t="shared" si="10"/>
        <v>38.805970149253731</v>
      </c>
      <c r="E33" s="69">
        <f t="shared" si="11"/>
        <v>7.4626865671641784</v>
      </c>
      <c r="F33" s="69">
        <f t="shared" si="12"/>
        <v>47.761194029850742</v>
      </c>
      <c r="G33" s="69">
        <f t="shared" si="13"/>
        <v>5.9701492537313428</v>
      </c>
      <c r="H33" s="70">
        <f t="shared" si="14"/>
        <v>100</v>
      </c>
      <c r="I33" s="69">
        <f t="shared" si="15"/>
        <v>0</v>
      </c>
      <c r="J33" s="70">
        <f t="shared" si="16"/>
        <v>100</v>
      </c>
    </row>
    <row r="34" spans="1:10" x14ac:dyDescent="0.25">
      <c r="A34" s="24"/>
      <c r="B34" s="24" t="s">
        <v>26</v>
      </c>
      <c r="C34" s="71">
        <f t="shared" si="9"/>
        <v>8.6092715231788084</v>
      </c>
      <c r="D34" s="71">
        <f t="shared" si="10"/>
        <v>10.596026490066226</v>
      </c>
      <c r="E34" s="71">
        <f t="shared" si="11"/>
        <v>1.6556291390728477</v>
      </c>
      <c r="F34" s="71">
        <f t="shared" si="12"/>
        <v>32.781456953642383</v>
      </c>
      <c r="G34" s="71">
        <f t="shared" si="13"/>
        <v>1.3245033112582782</v>
      </c>
      <c r="H34" s="72">
        <f t="shared" si="14"/>
        <v>46.357615894039732</v>
      </c>
      <c r="I34" s="71">
        <f t="shared" si="15"/>
        <v>45.033112582781456</v>
      </c>
      <c r="J34" s="72">
        <f t="shared" si="16"/>
        <v>100</v>
      </c>
    </row>
    <row r="35" spans="1:10" x14ac:dyDescent="0.25">
      <c r="A35" s="12" t="s">
        <v>8</v>
      </c>
      <c r="B35" s="10" t="s">
        <v>29</v>
      </c>
      <c r="C35" s="69">
        <f t="shared" si="9"/>
        <v>3.0927835051546393</v>
      </c>
      <c r="D35" s="69">
        <f t="shared" si="10"/>
        <v>1.3745704467353952</v>
      </c>
      <c r="E35" s="69">
        <f t="shared" si="11"/>
        <v>0</v>
      </c>
      <c r="F35" s="69">
        <f t="shared" si="12"/>
        <v>14.776632302405499</v>
      </c>
      <c r="G35" s="69">
        <f t="shared" si="13"/>
        <v>2.0618556701030926</v>
      </c>
      <c r="H35" s="70">
        <f t="shared" si="14"/>
        <v>18.213058419243985</v>
      </c>
      <c r="I35" s="69">
        <f t="shared" si="15"/>
        <v>78.694158075601379</v>
      </c>
      <c r="J35" s="70">
        <f t="shared" si="16"/>
        <v>100</v>
      </c>
    </row>
    <row r="36" spans="1:10" x14ac:dyDescent="0.25">
      <c r="A36" s="24"/>
      <c r="B36" s="24" t="s">
        <v>27</v>
      </c>
      <c r="C36" s="71">
        <f t="shared" si="9"/>
        <v>3.0927835051546393</v>
      </c>
      <c r="D36" s="71">
        <f t="shared" si="10"/>
        <v>1.3745704467353952</v>
      </c>
      <c r="E36" s="71">
        <f t="shared" si="11"/>
        <v>0</v>
      </c>
      <c r="F36" s="71">
        <f t="shared" si="12"/>
        <v>14.776632302405499</v>
      </c>
      <c r="G36" s="71">
        <f t="shared" si="13"/>
        <v>2.0618556701030926</v>
      </c>
      <c r="H36" s="72">
        <f t="shared" si="14"/>
        <v>18.213058419243985</v>
      </c>
      <c r="I36" s="71">
        <f t="shared" si="15"/>
        <v>78.694158075601379</v>
      </c>
      <c r="J36" s="72">
        <f t="shared" si="16"/>
        <v>100</v>
      </c>
    </row>
    <row r="37" spans="1:10" x14ac:dyDescent="0.25">
      <c r="A37" s="12" t="s">
        <v>9</v>
      </c>
      <c r="B37" s="10" t="s">
        <v>10</v>
      </c>
      <c r="C37" s="69">
        <f t="shared" si="9"/>
        <v>9.5238095238095237</v>
      </c>
      <c r="D37" s="69">
        <f t="shared" si="10"/>
        <v>0</v>
      </c>
      <c r="E37" s="69">
        <f t="shared" si="11"/>
        <v>0</v>
      </c>
      <c r="F37" s="69">
        <f t="shared" si="12"/>
        <v>90.476190476190482</v>
      </c>
      <c r="G37" s="69">
        <f t="shared" si="13"/>
        <v>0</v>
      </c>
      <c r="H37" s="70">
        <f t="shared" si="14"/>
        <v>90.476190476190482</v>
      </c>
      <c r="I37" s="69">
        <f t="shared" si="15"/>
        <v>0</v>
      </c>
      <c r="J37" s="70">
        <f t="shared" si="16"/>
        <v>100</v>
      </c>
    </row>
    <row r="38" spans="1:10" x14ac:dyDescent="0.25">
      <c r="A38" s="24"/>
      <c r="B38" s="24" t="s">
        <v>23</v>
      </c>
      <c r="C38" s="71">
        <f t="shared" si="9"/>
        <v>9.5238095238095237</v>
      </c>
      <c r="D38" s="71">
        <f t="shared" si="10"/>
        <v>0</v>
      </c>
      <c r="E38" s="71">
        <f t="shared" si="11"/>
        <v>0</v>
      </c>
      <c r="F38" s="71">
        <f t="shared" si="12"/>
        <v>90.476190476190482</v>
      </c>
      <c r="G38" s="71">
        <f t="shared" si="13"/>
        <v>0</v>
      </c>
      <c r="H38" s="72">
        <f t="shared" si="14"/>
        <v>90.476190476190482</v>
      </c>
      <c r="I38" s="71">
        <f t="shared" si="15"/>
        <v>0</v>
      </c>
      <c r="J38" s="72">
        <f t="shared" si="16"/>
        <v>100</v>
      </c>
    </row>
    <row r="39" spans="1:10" x14ac:dyDescent="0.25">
      <c r="A39" s="24" t="s">
        <v>62</v>
      </c>
      <c r="B39" s="31"/>
      <c r="C39" s="71">
        <f t="shared" si="9"/>
        <v>20.134529147982065</v>
      </c>
      <c r="D39" s="71">
        <f t="shared" si="10"/>
        <v>6.188340807174888</v>
      </c>
      <c r="E39" s="71">
        <f t="shared" si="11"/>
        <v>0.22421524663677131</v>
      </c>
      <c r="F39" s="71">
        <f t="shared" si="12"/>
        <v>44.932735426008968</v>
      </c>
      <c r="G39" s="71">
        <f t="shared" si="13"/>
        <v>2.1973094170403589</v>
      </c>
      <c r="H39" s="72">
        <f t="shared" si="14"/>
        <v>53.542600896860982</v>
      </c>
      <c r="I39" s="71">
        <f t="shared" si="15"/>
        <v>26.322869955156953</v>
      </c>
      <c r="J39" s="72">
        <f t="shared" si="16"/>
        <v>100</v>
      </c>
    </row>
    <row r="40" spans="1:10" x14ac:dyDescent="0.25">
      <c r="F40" s="47"/>
    </row>
    <row r="42" spans="1:10" x14ac:dyDescent="0.25">
      <c r="A42" s="57" t="s">
        <v>136</v>
      </c>
    </row>
    <row r="44" spans="1:10" ht="86.25" x14ac:dyDescent="0.25">
      <c r="A44" s="33" t="s">
        <v>17</v>
      </c>
      <c r="B44" s="60" t="s">
        <v>54</v>
      </c>
      <c r="C44" s="100" t="s">
        <v>53</v>
      </c>
      <c r="D44" s="100"/>
      <c r="E44" s="100"/>
      <c r="F44" s="100"/>
      <c r="G44" s="61" t="s">
        <v>59</v>
      </c>
      <c r="H44" s="60" t="s">
        <v>64</v>
      </c>
      <c r="I44" s="60" t="s">
        <v>77</v>
      </c>
    </row>
    <row r="45" spans="1:10" ht="42.75" x14ac:dyDescent="0.25">
      <c r="A45" s="65"/>
      <c r="B45" s="31"/>
      <c r="C45" s="50" t="s">
        <v>55</v>
      </c>
      <c r="D45" s="50" t="s">
        <v>56</v>
      </c>
      <c r="E45" s="50" t="s">
        <v>57</v>
      </c>
      <c r="F45" s="50" t="s">
        <v>58</v>
      </c>
      <c r="G45" s="31"/>
      <c r="H45" s="31"/>
      <c r="I45" s="31"/>
    </row>
    <row r="46" spans="1:10" x14ac:dyDescent="0.25">
      <c r="A46" s="6" t="s">
        <v>14</v>
      </c>
      <c r="B46" s="47">
        <f t="shared" ref="B46:F47" si="17">D82+D86+D90+D100+D104+D108</f>
        <v>247</v>
      </c>
      <c r="C46" s="47">
        <f t="shared" si="17"/>
        <v>115</v>
      </c>
      <c r="D46" s="47">
        <f t="shared" si="17"/>
        <v>0</v>
      </c>
      <c r="E46" s="47">
        <f t="shared" si="17"/>
        <v>137</v>
      </c>
      <c r="F46" s="47">
        <f t="shared" si="17"/>
        <v>2</v>
      </c>
      <c r="G46" s="34">
        <f>SUM(C46:F46)</f>
        <v>254</v>
      </c>
      <c r="H46" s="47">
        <f>J82+J86+J90+J100+J104+J108</f>
        <v>119</v>
      </c>
      <c r="I46" s="66">
        <f>B46+G46+H46</f>
        <v>620</v>
      </c>
    </row>
    <row r="47" spans="1:10" x14ac:dyDescent="0.25">
      <c r="A47" s="6" t="s">
        <v>15</v>
      </c>
      <c r="B47" s="47">
        <f t="shared" si="17"/>
        <v>145</v>
      </c>
      <c r="C47" s="47">
        <f t="shared" si="17"/>
        <v>9</v>
      </c>
      <c r="D47" s="47">
        <f t="shared" si="17"/>
        <v>1</v>
      </c>
      <c r="E47" s="47">
        <f t="shared" si="17"/>
        <v>422</v>
      </c>
      <c r="F47" s="47">
        <f t="shared" si="17"/>
        <v>15</v>
      </c>
      <c r="G47" s="34">
        <f>SUM(C47:F47)</f>
        <v>447</v>
      </c>
      <c r="H47" s="47">
        <f>J83+J87+J91+J101+J105+J109</f>
        <v>318</v>
      </c>
      <c r="I47" s="66">
        <f t="shared" ref="I47:I49" si="18">B47+G47+H47</f>
        <v>910</v>
      </c>
    </row>
    <row r="48" spans="1:10" s="57" customFormat="1" ht="14.25" x14ac:dyDescent="0.2">
      <c r="A48" s="62" t="s">
        <v>49</v>
      </c>
      <c r="B48" s="52">
        <f t="shared" ref="B48:I48" si="19">SUM(B46:B47)</f>
        <v>392</v>
      </c>
      <c r="C48" s="52">
        <f t="shared" si="19"/>
        <v>124</v>
      </c>
      <c r="D48" s="52">
        <f t="shared" si="19"/>
        <v>1</v>
      </c>
      <c r="E48" s="52">
        <f t="shared" si="19"/>
        <v>559</v>
      </c>
      <c r="F48" s="52">
        <f t="shared" si="19"/>
        <v>17</v>
      </c>
      <c r="G48" s="53">
        <f t="shared" si="19"/>
        <v>701</v>
      </c>
      <c r="H48" s="52">
        <f t="shared" si="19"/>
        <v>437</v>
      </c>
      <c r="I48" s="35">
        <f t="shared" si="19"/>
        <v>1530</v>
      </c>
    </row>
    <row r="49" spans="1:9" x14ac:dyDescent="0.25">
      <c r="A49" s="63" t="s">
        <v>0</v>
      </c>
      <c r="B49" s="58">
        <f>D84+D88+D92+D102+D106+D110</f>
        <v>57</v>
      </c>
      <c r="C49" s="58">
        <f>E84+E88+E92+E102+E106+E110</f>
        <v>14</v>
      </c>
      <c r="D49" s="58">
        <f>F84+F88+F92+F102+F106+F110</f>
        <v>4</v>
      </c>
      <c r="E49" s="58">
        <f>G84+G88+G92+G102+G106+G110</f>
        <v>443</v>
      </c>
      <c r="F49" s="58">
        <f>H84+H88+H92+H102+H106+H110</f>
        <v>32</v>
      </c>
      <c r="G49" s="59">
        <f>SUM(C49:F49)</f>
        <v>493</v>
      </c>
      <c r="H49" s="58">
        <f>J84+J88+J92+J102+J106+J110</f>
        <v>150</v>
      </c>
      <c r="I49" s="35">
        <f t="shared" si="18"/>
        <v>700</v>
      </c>
    </row>
    <row r="50" spans="1:9" x14ac:dyDescent="0.25">
      <c r="A50" s="64" t="s">
        <v>62</v>
      </c>
      <c r="B50" s="52">
        <f>B48+B49</f>
        <v>449</v>
      </c>
      <c r="C50" s="52">
        <f t="shared" ref="C50:I50" si="20">C48+C49</f>
        <v>138</v>
      </c>
      <c r="D50" s="52">
        <f t="shared" si="20"/>
        <v>5</v>
      </c>
      <c r="E50" s="52">
        <f t="shared" si="20"/>
        <v>1002</v>
      </c>
      <c r="F50" s="52">
        <f t="shared" si="20"/>
        <v>49</v>
      </c>
      <c r="G50" s="52">
        <f t="shared" si="20"/>
        <v>1194</v>
      </c>
      <c r="H50" s="52">
        <f t="shared" si="20"/>
        <v>587</v>
      </c>
      <c r="I50" s="52">
        <f t="shared" si="20"/>
        <v>2230</v>
      </c>
    </row>
    <row r="53" spans="1:9" x14ac:dyDescent="0.25">
      <c r="A53" s="57" t="s">
        <v>137</v>
      </c>
    </row>
    <row r="54" spans="1:9" ht="86.25" x14ac:dyDescent="0.25">
      <c r="A54" s="33" t="s">
        <v>17</v>
      </c>
      <c r="B54" s="60" t="s">
        <v>65</v>
      </c>
      <c r="C54" s="100" t="s">
        <v>53</v>
      </c>
      <c r="D54" s="100"/>
      <c r="E54" s="100"/>
      <c r="F54" s="100"/>
      <c r="G54" s="61" t="s">
        <v>70</v>
      </c>
      <c r="H54" s="60" t="s">
        <v>72</v>
      </c>
      <c r="I54" s="60" t="s">
        <v>76</v>
      </c>
    </row>
    <row r="55" spans="1:9" ht="42.75" x14ac:dyDescent="0.25">
      <c r="A55" s="65"/>
      <c r="B55" s="31"/>
      <c r="C55" s="50" t="s">
        <v>66</v>
      </c>
      <c r="D55" s="50" t="s">
        <v>67</v>
      </c>
      <c r="E55" s="50" t="s">
        <v>68</v>
      </c>
      <c r="F55" s="50" t="s">
        <v>69</v>
      </c>
      <c r="G55" s="31"/>
      <c r="H55" s="31"/>
      <c r="I55" s="31"/>
    </row>
    <row r="56" spans="1:9" x14ac:dyDescent="0.25">
      <c r="A56" s="6" t="s">
        <v>14</v>
      </c>
      <c r="B56" s="69">
        <f>B46/I46*100</f>
        <v>39.838709677419352</v>
      </c>
      <c r="C56" s="69">
        <f>C46/I46*100</f>
        <v>18.548387096774192</v>
      </c>
      <c r="D56" s="69">
        <f>D46/I46*100</f>
        <v>0</v>
      </c>
      <c r="E56" s="69">
        <f>E46/I46*100</f>
        <v>22.096774193548388</v>
      </c>
      <c r="F56" s="69">
        <f>F46/I46*100</f>
        <v>0.32258064516129031</v>
      </c>
      <c r="G56" s="70">
        <f>G46/I46*100</f>
        <v>40.967741935483872</v>
      </c>
      <c r="H56" s="69">
        <f>H46/I46*100</f>
        <v>19.193548387096772</v>
      </c>
      <c r="I56" s="75">
        <f>B56+G56+H56</f>
        <v>100</v>
      </c>
    </row>
    <row r="57" spans="1:9" x14ac:dyDescent="0.25">
      <c r="A57" s="6" t="s">
        <v>15</v>
      </c>
      <c r="B57" s="69">
        <f t="shared" ref="B57:B60" si="21">B47/I47*100</f>
        <v>15.934065934065933</v>
      </c>
      <c r="C57" s="69">
        <f t="shared" ref="C57:C60" si="22">C47/I47*100</f>
        <v>0.98901098901098894</v>
      </c>
      <c r="D57" s="69">
        <f t="shared" ref="D57:D60" si="23">D47/I47*100</f>
        <v>0.10989010989010989</v>
      </c>
      <c r="E57" s="69">
        <f t="shared" ref="E57:E60" si="24">E47/I47*100</f>
        <v>46.373626373626372</v>
      </c>
      <c r="F57" s="69">
        <f t="shared" ref="F57:F60" si="25">F47/I47*100</f>
        <v>1.6483516483516485</v>
      </c>
      <c r="G57" s="70">
        <f t="shared" ref="G57:G60" si="26">G47/I47*100</f>
        <v>49.120879120879117</v>
      </c>
      <c r="H57" s="69">
        <f t="shared" ref="H57:H60" si="27">H47/I47*100</f>
        <v>34.945054945054942</v>
      </c>
      <c r="I57" s="75">
        <f t="shared" ref="I57:I60" si="28">B57+G57+H57</f>
        <v>100</v>
      </c>
    </row>
    <row r="58" spans="1:9" x14ac:dyDescent="0.25">
      <c r="A58" s="62" t="s">
        <v>49</v>
      </c>
      <c r="B58" s="71">
        <f t="shared" si="21"/>
        <v>25.620915032679736</v>
      </c>
      <c r="C58" s="71">
        <f t="shared" si="22"/>
        <v>8.1045751633986924</v>
      </c>
      <c r="D58" s="71">
        <f t="shared" si="23"/>
        <v>6.5359477124182996E-2</v>
      </c>
      <c r="E58" s="71">
        <f t="shared" si="24"/>
        <v>36.535947712418299</v>
      </c>
      <c r="F58" s="71">
        <f t="shared" si="25"/>
        <v>1.1111111111111112</v>
      </c>
      <c r="G58" s="72">
        <f t="shared" si="26"/>
        <v>45.816993464052288</v>
      </c>
      <c r="H58" s="71">
        <f t="shared" si="27"/>
        <v>28.562091503267972</v>
      </c>
      <c r="I58" s="72">
        <f t="shared" si="28"/>
        <v>100</v>
      </c>
    </row>
    <row r="59" spans="1:9" x14ac:dyDescent="0.25">
      <c r="A59" s="63" t="s">
        <v>0</v>
      </c>
      <c r="B59" s="73">
        <f t="shared" si="21"/>
        <v>8.1428571428571441</v>
      </c>
      <c r="C59" s="73">
        <f t="shared" si="22"/>
        <v>2</v>
      </c>
      <c r="D59" s="73">
        <f t="shared" si="23"/>
        <v>0.5714285714285714</v>
      </c>
      <c r="E59" s="73">
        <f t="shared" si="24"/>
        <v>63.285714285714292</v>
      </c>
      <c r="F59" s="73">
        <f t="shared" si="25"/>
        <v>4.5714285714285712</v>
      </c>
      <c r="G59" s="74">
        <f t="shared" si="26"/>
        <v>70.428571428571431</v>
      </c>
      <c r="H59" s="73">
        <f t="shared" si="27"/>
        <v>21.428571428571427</v>
      </c>
      <c r="I59" s="72">
        <f t="shared" si="28"/>
        <v>100</v>
      </c>
    </row>
    <row r="60" spans="1:9" x14ac:dyDescent="0.25">
      <c r="A60" s="64" t="s">
        <v>62</v>
      </c>
      <c r="B60" s="71">
        <f t="shared" si="21"/>
        <v>20.134529147982065</v>
      </c>
      <c r="C60" s="71">
        <f t="shared" si="22"/>
        <v>6.188340807174888</v>
      </c>
      <c r="D60" s="71">
        <f t="shared" si="23"/>
        <v>0.22421524663677131</v>
      </c>
      <c r="E60" s="71">
        <f t="shared" si="24"/>
        <v>44.932735426008968</v>
      </c>
      <c r="F60" s="71">
        <f t="shared" si="25"/>
        <v>2.1973094170403589</v>
      </c>
      <c r="G60" s="72">
        <f t="shared" si="26"/>
        <v>53.542600896860982</v>
      </c>
      <c r="H60" s="71">
        <f t="shared" si="27"/>
        <v>26.322869955156953</v>
      </c>
      <c r="I60" s="72">
        <f t="shared" si="28"/>
        <v>100</v>
      </c>
    </row>
    <row r="61" spans="1:9" x14ac:dyDescent="0.25">
      <c r="G61" s="34"/>
    </row>
    <row r="63" spans="1:9" x14ac:dyDescent="0.25">
      <c r="A63" s="57" t="s">
        <v>138</v>
      </c>
    </row>
    <row r="64" spans="1:9" ht="86.25" x14ac:dyDescent="0.25">
      <c r="A64" s="33" t="s">
        <v>17</v>
      </c>
      <c r="B64" s="60" t="s">
        <v>65</v>
      </c>
      <c r="C64" s="100" t="s">
        <v>53</v>
      </c>
      <c r="D64" s="100"/>
      <c r="E64" s="100"/>
      <c r="F64" s="100"/>
      <c r="G64" s="61" t="s">
        <v>70</v>
      </c>
      <c r="H64" s="60" t="s">
        <v>72</v>
      </c>
      <c r="I64" s="60" t="s">
        <v>76</v>
      </c>
    </row>
    <row r="65" spans="1:11" ht="42.75" x14ac:dyDescent="0.25">
      <c r="A65" s="65"/>
      <c r="B65" s="31"/>
      <c r="C65" s="50" t="s">
        <v>66</v>
      </c>
      <c r="D65" s="50" t="s">
        <v>67</v>
      </c>
      <c r="E65" s="50" t="s">
        <v>68</v>
      </c>
      <c r="F65" s="50" t="s">
        <v>69</v>
      </c>
      <c r="G65" s="31"/>
      <c r="H65" s="31"/>
      <c r="I65" s="31"/>
    </row>
    <row r="66" spans="1:11" x14ac:dyDescent="0.25">
      <c r="A66" s="6" t="s">
        <v>14</v>
      </c>
      <c r="B66" s="69">
        <f t="shared" ref="B66:I66" si="29">B46/B50*100</f>
        <v>55.011135857461028</v>
      </c>
      <c r="C66" s="69">
        <f t="shared" si="29"/>
        <v>83.333333333333343</v>
      </c>
      <c r="D66" s="69">
        <f t="shared" si="29"/>
        <v>0</v>
      </c>
      <c r="E66" s="69">
        <f t="shared" si="29"/>
        <v>13.672654690618764</v>
      </c>
      <c r="F66" s="69">
        <f t="shared" si="29"/>
        <v>4.0816326530612246</v>
      </c>
      <c r="G66" s="70">
        <f t="shared" si="29"/>
        <v>21.273031825795645</v>
      </c>
      <c r="H66" s="69">
        <f t="shared" si="29"/>
        <v>20.272572402044293</v>
      </c>
      <c r="I66" s="75">
        <f t="shared" si="29"/>
        <v>27.802690582959645</v>
      </c>
    </row>
    <row r="67" spans="1:11" x14ac:dyDescent="0.25">
      <c r="A67" s="6" t="s">
        <v>15</v>
      </c>
      <c r="B67" s="69">
        <f t="shared" ref="B67:I67" si="30">B47/B50*100</f>
        <v>32.293986636971042</v>
      </c>
      <c r="C67" s="69">
        <f t="shared" si="30"/>
        <v>6.5217391304347823</v>
      </c>
      <c r="D67" s="69">
        <f t="shared" si="30"/>
        <v>20</v>
      </c>
      <c r="E67" s="69">
        <f t="shared" si="30"/>
        <v>42.115768463073856</v>
      </c>
      <c r="F67" s="69">
        <f t="shared" si="30"/>
        <v>30.612244897959183</v>
      </c>
      <c r="G67" s="70">
        <f t="shared" si="30"/>
        <v>37.437185929648244</v>
      </c>
      <c r="H67" s="69">
        <f t="shared" si="30"/>
        <v>54.173764906303234</v>
      </c>
      <c r="I67" s="75">
        <f t="shared" si="30"/>
        <v>40.80717488789238</v>
      </c>
    </row>
    <row r="68" spans="1:11" x14ac:dyDescent="0.25">
      <c r="A68" s="62" t="s">
        <v>49</v>
      </c>
      <c r="B68" s="71">
        <f t="shared" ref="B68:I68" si="31">SUM(B66:B67)</f>
        <v>87.305122494432069</v>
      </c>
      <c r="C68" s="71">
        <f t="shared" si="31"/>
        <v>89.855072463768124</v>
      </c>
      <c r="D68" s="71">
        <f t="shared" si="31"/>
        <v>20</v>
      </c>
      <c r="E68" s="71">
        <f t="shared" si="31"/>
        <v>55.788423153692619</v>
      </c>
      <c r="F68" s="71">
        <f t="shared" si="31"/>
        <v>34.693877551020407</v>
      </c>
      <c r="G68" s="72">
        <f t="shared" si="31"/>
        <v>58.710217755443892</v>
      </c>
      <c r="H68" s="71">
        <f t="shared" si="31"/>
        <v>74.446337308347523</v>
      </c>
      <c r="I68" s="72">
        <f t="shared" si="31"/>
        <v>68.609865470852029</v>
      </c>
    </row>
    <row r="69" spans="1:11" x14ac:dyDescent="0.25">
      <c r="A69" s="63" t="s">
        <v>0</v>
      </c>
      <c r="B69" s="78">
        <f t="shared" ref="B69:I69" si="32">B49/B50*100</f>
        <v>12.694877505567929</v>
      </c>
      <c r="C69" s="71">
        <f t="shared" si="32"/>
        <v>10.144927536231885</v>
      </c>
      <c r="D69" s="71">
        <f t="shared" si="32"/>
        <v>80</v>
      </c>
      <c r="E69" s="71">
        <f t="shared" si="32"/>
        <v>44.211576846307388</v>
      </c>
      <c r="F69" s="73">
        <f t="shared" si="32"/>
        <v>65.306122448979593</v>
      </c>
      <c r="G69" s="74">
        <f t="shared" si="32"/>
        <v>41.289782244556115</v>
      </c>
      <c r="H69" s="73">
        <f t="shared" si="32"/>
        <v>25.55366269165247</v>
      </c>
      <c r="I69" s="72">
        <f t="shared" si="32"/>
        <v>31.390134529147986</v>
      </c>
    </row>
    <row r="70" spans="1:11" x14ac:dyDescent="0.25">
      <c r="A70" s="64" t="s">
        <v>62</v>
      </c>
      <c r="B70" s="71">
        <f>B68+B69</f>
        <v>100</v>
      </c>
      <c r="C70" s="71">
        <f>C68+C69</f>
        <v>100.00000000000001</v>
      </c>
      <c r="D70" s="71">
        <f t="shared" ref="D70:E70" si="33">D68+D69</f>
        <v>100</v>
      </c>
      <c r="E70" s="71">
        <f t="shared" si="33"/>
        <v>100</v>
      </c>
      <c r="F70" s="71">
        <f>F68+F69</f>
        <v>100</v>
      </c>
      <c r="G70" s="72">
        <f>G68+G69</f>
        <v>100</v>
      </c>
      <c r="H70" s="71">
        <f>H68+H69</f>
        <v>100</v>
      </c>
      <c r="I70" s="72">
        <f>I68+I69</f>
        <v>100.00000000000001</v>
      </c>
    </row>
    <row r="71" spans="1:11" x14ac:dyDescent="0.25">
      <c r="B71" s="76"/>
    </row>
    <row r="73" spans="1:11" x14ac:dyDescent="0.25">
      <c r="A73" s="57" t="s">
        <v>139</v>
      </c>
    </row>
    <row r="74" spans="1:11" ht="71.25" x14ac:dyDescent="0.25">
      <c r="A74" s="21" t="s">
        <v>20</v>
      </c>
      <c r="B74" s="33" t="s">
        <v>61</v>
      </c>
      <c r="C74" s="21" t="s">
        <v>22</v>
      </c>
      <c r="D74" s="33" t="s">
        <v>54</v>
      </c>
      <c r="E74" s="100" t="s">
        <v>79</v>
      </c>
      <c r="F74" s="101"/>
      <c r="G74" s="101"/>
      <c r="H74" s="101"/>
      <c r="I74" s="81" t="s">
        <v>59</v>
      </c>
      <c r="J74" s="33" t="s">
        <v>44</v>
      </c>
      <c r="K74" s="81" t="s">
        <v>78</v>
      </c>
    </row>
    <row r="75" spans="1:11" ht="72.75" customHeight="1" x14ac:dyDescent="0.25">
      <c r="A75" s="24"/>
      <c r="B75" s="24"/>
      <c r="C75" s="24"/>
      <c r="D75" s="24"/>
      <c r="E75" s="50" t="s">
        <v>55</v>
      </c>
      <c r="F75" s="50" t="s">
        <v>56</v>
      </c>
      <c r="G75" s="50" t="s">
        <v>57</v>
      </c>
      <c r="H75" s="50" t="s">
        <v>58</v>
      </c>
      <c r="I75" s="24"/>
      <c r="J75" s="24"/>
      <c r="K75" s="24"/>
    </row>
    <row r="76" spans="1:11" x14ac:dyDescent="0.25">
      <c r="A76" s="12" t="s">
        <v>18</v>
      </c>
      <c r="B76" s="10" t="s">
        <v>63</v>
      </c>
      <c r="C76" s="10" t="s">
        <v>14</v>
      </c>
      <c r="D76" s="82">
        <v>17</v>
      </c>
      <c r="E76" s="82">
        <v>4</v>
      </c>
      <c r="F76" s="82">
        <v>0</v>
      </c>
      <c r="G76" s="82">
        <v>5</v>
      </c>
      <c r="H76" s="82">
        <v>1</v>
      </c>
      <c r="I76" s="18">
        <f t="shared" ref="I76:I78" si="34">E76+F76+G76+H76</f>
        <v>10</v>
      </c>
      <c r="J76" s="82">
        <v>0</v>
      </c>
      <c r="K76" s="18">
        <f>D76+I76+J76</f>
        <v>27</v>
      </c>
    </row>
    <row r="77" spans="1:11" x14ac:dyDescent="0.25">
      <c r="A77" s="12"/>
      <c r="B77" s="10"/>
      <c r="C77" s="10" t="s">
        <v>15</v>
      </c>
      <c r="D77" s="82">
        <v>13</v>
      </c>
      <c r="E77" s="82">
        <v>0</v>
      </c>
      <c r="F77" s="82">
        <v>0</v>
      </c>
      <c r="G77" s="82">
        <v>22</v>
      </c>
      <c r="H77" s="82">
        <v>3</v>
      </c>
      <c r="I77" s="18">
        <f t="shared" si="34"/>
        <v>25</v>
      </c>
      <c r="J77" s="82">
        <v>0</v>
      </c>
      <c r="K77" s="18">
        <f t="shared" ref="K77:K110" si="35">D77+I77+J77</f>
        <v>38</v>
      </c>
    </row>
    <row r="78" spans="1:11" x14ac:dyDescent="0.25">
      <c r="A78" s="12"/>
      <c r="B78" s="10"/>
      <c r="C78" s="10" t="s">
        <v>0</v>
      </c>
      <c r="D78" s="82">
        <v>4</v>
      </c>
      <c r="E78" s="82">
        <v>0</v>
      </c>
      <c r="F78" s="82">
        <v>0</v>
      </c>
      <c r="G78" s="82">
        <v>19</v>
      </c>
      <c r="H78" s="82">
        <v>5</v>
      </c>
      <c r="I78" s="18">
        <f t="shared" si="34"/>
        <v>24</v>
      </c>
      <c r="J78" s="82">
        <v>0</v>
      </c>
      <c r="K78" s="18">
        <f t="shared" si="35"/>
        <v>28</v>
      </c>
    </row>
    <row r="79" spans="1:11" x14ac:dyDescent="0.25">
      <c r="A79" s="12"/>
      <c r="B79" s="10" t="s">
        <v>11</v>
      </c>
      <c r="C79" s="10" t="s">
        <v>14</v>
      </c>
      <c r="D79" s="82">
        <v>0</v>
      </c>
      <c r="E79" s="82">
        <v>2</v>
      </c>
      <c r="F79" s="82">
        <v>0</v>
      </c>
      <c r="G79" s="82">
        <v>2</v>
      </c>
      <c r="H79" s="82">
        <v>0</v>
      </c>
      <c r="I79" s="18">
        <f>E79+F79+G79+H79</f>
        <v>4</v>
      </c>
      <c r="J79" s="82">
        <v>2</v>
      </c>
      <c r="K79" s="18">
        <f t="shared" si="35"/>
        <v>6</v>
      </c>
    </row>
    <row r="80" spans="1:11" x14ac:dyDescent="0.25">
      <c r="A80" s="12"/>
      <c r="B80" s="10"/>
      <c r="C80" s="10" t="s">
        <v>15</v>
      </c>
      <c r="D80" s="82">
        <v>0</v>
      </c>
      <c r="E80" s="82">
        <v>0</v>
      </c>
      <c r="F80" s="82">
        <v>0</v>
      </c>
      <c r="G80" s="82">
        <v>7</v>
      </c>
      <c r="H80" s="82">
        <v>1</v>
      </c>
      <c r="I80" s="18">
        <f t="shared" ref="I80:I105" si="36">E80+F80+G80+H80</f>
        <v>8</v>
      </c>
      <c r="J80" s="82">
        <v>19</v>
      </c>
      <c r="K80" s="18">
        <f t="shared" si="35"/>
        <v>27</v>
      </c>
    </row>
    <row r="81" spans="1:11" x14ac:dyDescent="0.25">
      <c r="A81" s="12"/>
      <c r="B81" s="31"/>
      <c r="C81" s="31" t="s">
        <v>0</v>
      </c>
      <c r="D81" s="83">
        <v>0</v>
      </c>
      <c r="E81" s="83">
        <v>1</v>
      </c>
      <c r="F81" s="83">
        <v>0</v>
      </c>
      <c r="G81" s="83">
        <v>22</v>
      </c>
      <c r="H81" s="83">
        <v>9</v>
      </c>
      <c r="I81" s="84">
        <f t="shared" si="36"/>
        <v>32</v>
      </c>
      <c r="J81" s="83">
        <v>113</v>
      </c>
      <c r="K81" s="84">
        <f t="shared" si="35"/>
        <v>145</v>
      </c>
    </row>
    <row r="82" spans="1:11" s="57" customFormat="1" ht="14.25" x14ac:dyDescent="0.2">
      <c r="A82" s="12"/>
      <c r="B82" s="12" t="s">
        <v>51</v>
      </c>
      <c r="C82" s="12" t="s">
        <v>14</v>
      </c>
      <c r="D82" s="85">
        <f>D76+D79</f>
        <v>17</v>
      </c>
      <c r="E82" s="85">
        <f t="shared" ref="E82:K82" si="37">E76+E79</f>
        <v>6</v>
      </c>
      <c r="F82" s="85">
        <f t="shared" si="37"/>
        <v>0</v>
      </c>
      <c r="G82" s="85">
        <f t="shared" si="37"/>
        <v>7</v>
      </c>
      <c r="H82" s="85">
        <f t="shared" si="37"/>
        <v>1</v>
      </c>
      <c r="I82" s="85">
        <f t="shared" si="37"/>
        <v>14</v>
      </c>
      <c r="J82" s="85">
        <f t="shared" si="37"/>
        <v>2</v>
      </c>
      <c r="K82" s="85">
        <f t="shared" si="37"/>
        <v>33</v>
      </c>
    </row>
    <row r="83" spans="1:11" s="57" customFormat="1" ht="14.25" x14ac:dyDescent="0.2">
      <c r="A83" s="12"/>
      <c r="B83" s="12"/>
      <c r="C83" s="12" t="s">
        <v>15</v>
      </c>
      <c r="D83" s="85">
        <f>D77+D80</f>
        <v>13</v>
      </c>
      <c r="E83" s="85">
        <f t="shared" ref="E83:K83" si="38">E77+E80</f>
        <v>0</v>
      </c>
      <c r="F83" s="85">
        <f t="shared" si="38"/>
        <v>0</v>
      </c>
      <c r="G83" s="85">
        <f t="shared" si="38"/>
        <v>29</v>
      </c>
      <c r="H83" s="85">
        <f t="shared" si="38"/>
        <v>4</v>
      </c>
      <c r="I83" s="85">
        <f t="shared" si="38"/>
        <v>33</v>
      </c>
      <c r="J83" s="85">
        <f t="shared" si="38"/>
        <v>19</v>
      </c>
      <c r="K83" s="85">
        <f t="shared" si="38"/>
        <v>65</v>
      </c>
    </row>
    <row r="84" spans="1:11" s="57" customFormat="1" ht="14.25" x14ac:dyDescent="0.2">
      <c r="A84" s="12"/>
      <c r="B84" s="12"/>
      <c r="C84" s="12" t="s">
        <v>0</v>
      </c>
      <c r="D84" s="85">
        <f>D78+D81</f>
        <v>4</v>
      </c>
      <c r="E84" s="85">
        <f t="shared" ref="E84:K84" si="39">E78+E81</f>
        <v>1</v>
      </c>
      <c r="F84" s="85">
        <f t="shared" si="39"/>
        <v>0</v>
      </c>
      <c r="G84" s="85">
        <f t="shared" si="39"/>
        <v>41</v>
      </c>
      <c r="H84" s="85">
        <f t="shared" si="39"/>
        <v>14</v>
      </c>
      <c r="I84" s="85">
        <f t="shared" si="39"/>
        <v>56</v>
      </c>
      <c r="J84" s="85">
        <f t="shared" si="39"/>
        <v>113</v>
      </c>
      <c r="K84" s="85">
        <f t="shared" si="39"/>
        <v>173</v>
      </c>
    </row>
    <row r="85" spans="1:11" s="57" customFormat="1" ht="14.25" x14ac:dyDescent="0.2">
      <c r="A85" s="24"/>
      <c r="B85" s="24" t="s">
        <v>28</v>
      </c>
      <c r="C85" s="24"/>
      <c r="D85" s="86">
        <f t="shared" ref="D85:K85" si="40">SUM(D82:D84)</f>
        <v>34</v>
      </c>
      <c r="E85" s="86">
        <f t="shared" si="40"/>
        <v>7</v>
      </c>
      <c r="F85" s="86">
        <f t="shared" si="40"/>
        <v>0</v>
      </c>
      <c r="G85" s="86">
        <f t="shared" si="40"/>
        <v>77</v>
      </c>
      <c r="H85" s="86">
        <f t="shared" si="40"/>
        <v>19</v>
      </c>
      <c r="I85" s="25">
        <f t="shared" si="40"/>
        <v>103</v>
      </c>
      <c r="J85" s="86">
        <f t="shared" si="40"/>
        <v>134</v>
      </c>
      <c r="K85" s="25">
        <f t="shared" si="40"/>
        <v>271</v>
      </c>
    </row>
    <row r="86" spans="1:11" x14ac:dyDescent="0.25">
      <c r="A86" s="12" t="s">
        <v>19</v>
      </c>
      <c r="B86" s="10" t="s">
        <v>4</v>
      </c>
      <c r="C86" s="10" t="s">
        <v>14</v>
      </c>
      <c r="D86" s="107">
        <v>13</v>
      </c>
      <c r="E86" s="82">
        <v>4</v>
      </c>
      <c r="F86" s="82">
        <v>0</v>
      </c>
      <c r="G86" s="82">
        <v>10</v>
      </c>
      <c r="H86" s="82">
        <v>0</v>
      </c>
      <c r="I86" s="18">
        <f t="shared" si="36"/>
        <v>14</v>
      </c>
      <c r="J86" s="107">
        <v>1</v>
      </c>
      <c r="K86" s="18">
        <f t="shared" si="35"/>
        <v>28</v>
      </c>
    </row>
    <row r="87" spans="1:11" x14ac:dyDescent="0.25">
      <c r="A87" s="12"/>
      <c r="B87" s="10"/>
      <c r="C87" s="10" t="s">
        <v>15</v>
      </c>
      <c r="D87" s="82">
        <v>16</v>
      </c>
      <c r="E87" s="82">
        <v>4</v>
      </c>
      <c r="F87" s="82">
        <v>0</v>
      </c>
      <c r="G87" s="82">
        <v>103</v>
      </c>
      <c r="H87" s="82">
        <v>7</v>
      </c>
      <c r="I87" s="18">
        <f t="shared" si="36"/>
        <v>114</v>
      </c>
      <c r="J87" s="82">
        <v>0</v>
      </c>
      <c r="K87" s="18">
        <f t="shared" si="35"/>
        <v>130</v>
      </c>
    </row>
    <row r="88" spans="1:11" x14ac:dyDescent="0.25">
      <c r="A88" s="12"/>
      <c r="B88" s="10"/>
      <c r="C88" s="10" t="s">
        <v>0</v>
      </c>
      <c r="D88" s="82">
        <v>2</v>
      </c>
      <c r="E88" s="82">
        <v>4</v>
      </c>
      <c r="F88" s="82">
        <v>0</v>
      </c>
      <c r="G88" s="82">
        <v>59</v>
      </c>
      <c r="H88" s="82">
        <v>5</v>
      </c>
      <c r="I88" s="18">
        <f t="shared" si="36"/>
        <v>68</v>
      </c>
      <c r="J88" s="82">
        <v>0</v>
      </c>
      <c r="K88" s="18">
        <f t="shared" si="35"/>
        <v>70</v>
      </c>
    </row>
    <row r="89" spans="1:11" s="57" customFormat="1" ht="14.25" x14ac:dyDescent="0.2">
      <c r="A89" s="24"/>
      <c r="B89" s="24" t="s">
        <v>30</v>
      </c>
      <c r="C89" s="24"/>
      <c r="D89" s="86">
        <f t="shared" ref="D89:K89" si="41">SUM(D86:D88)</f>
        <v>31</v>
      </c>
      <c r="E89" s="86">
        <f t="shared" si="41"/>
        <v>12</v>
      </c>
      <c r="F89" s="86">
        <f t="shared" si="41"/>
        <v>0</v>
      </c>
      <c r="G89" s="86">
        <f t="shared" si="41"/>
        <v>172</v>
      </c>
      <c r="H89" s="86">
        <f t="shared" si="41"/>
        <v>12</v>
      </c>
      <c r="I89" s="25">
        <f t="shared" si="41"/>
        <v>196</v>
      </c>
      <c r="J89" s="86">
        <f t="shared" si="41"/>
        <v>1</v>
      </c>
      <c r="K89" s="25">
        <f t="shared" si="41"/>
        <v>228</v>
      </c>
    </row>
    <row r="90" spans="1:11" x14ac:dyDescent="0.25">
      <c r="A90" s="12" t="s">
        <v>6</v>
      </c>
      <c r="B90" s="10" t="s">
        <v>1</v>
      </c>
      <c r="C90" s="10" t="s">
        <v>14</v>
      </c>
      <c r="D90" s="82">
        <v>214</v>
      </c>
      <c r="E90" s="82">
        <v>77</v>
      </c>
      <c r="F90" s="82">
        <v>0</v>
      </c>
      <c r="G90" s="82">
        <v>103</v>
      </c>
      <c r="H90" s="82">
        <v>1</v>
      </c>
      <c r="I90" s="18">
        <f t="shared" si="36"/>
        <v>181</v>
      </c>
      <c r="J90" s="82">
        <v>64</v>
      </c>
      <c r="K90" s="18">
        <f t="shared" si="35"/>
        <v>459</v>
      </c>
    </row>
    <row r="91" spans="1:11" x14ac:dyDescent="0.25">
      <c r="A91" s="12"/>
      <c r="B91" s="10"/>
      <c r="C91" s="10" t="s">
        <v>15</v>
      </c>
      <c r="D91" s="82">
        <v>90</v>
      </c>
      <c r="E91" s="82">
        <v>2</v>
      </c>
      <c r="F91" s="82">
        <v>0</v>
      </c>
      <c r="G91" s="82">
        <v>215</v>
      </c>
      <c r="H91" s="82">
        <v>0</v>
      </c>
      <c r="I91" s="18">
        <f t="shared" si="36"/>
        <v>217</v>
      </c>
      <c r="J91" s="82">
        <v>14</v>
      </c>
      <c r="K91" s="18">
        <f t="shared" si="35"/>
        <v>321</v>
      </c>
    </row>
    <row r="92" spans="1:11" x14ac:dyDescent="0.25">
      <c r="A92" s="12"/>
      <c r="B92" s="10"/>
      <c r="C92" s="10" t="s">
        <v>0</v>
      </c>
      <c r="D92" s="82">
        <v>43</v>
      </c>
      <c r="E92" s="82">
        <v>4</v>
      </c>
      <c r="F92" s="82">
        <v>0</v>
      </c>
      <c r="G92" s="82">
        <v>274</v>
      </c>
      <c r="H92" s="82">
        <v>7</v>
      </c>
      <c r="I92" s="18">
        <f t="shared" si="36"/>
        <v>285</v>
      </c>
      <c r="J92" s="82">
        <v>9</v>
      </c>
      <c r="K92" s="18">
        <f t="shared" si="35"/>
        <v>337</v>
      </c>
    </row>
    <row r="93" spans="1:11" s="57" customFormat="1" ht="14.25" x14ac:dyDescent="0.2">
      <c r="A93" s="24"/>
      <c r="B93" s="24" t="s">
        <v>25</v>
      </c>
      <c r="C93" s="24"/>
      <c r="D93" s="86">
        <f t="shared" ref="D93:K93" si="42">SUM(D90:D92)</f>
        <v>347</v>
      </c>
      <c r="E93" s="86">
        <f t="shared" si="42"/>
        <v>83</v>
      </c>
      <c r="F93" s="86">
        <f t="shared" si="42"/>
        <v>0</v>
      </c>
      <c r="G93" s="86">
        <f t="shared" si="42"/>
        <v>592</v>
      </c>
      <c r="H93" s="86">
        <f t="shared" si="42"/>
        <v>8</v>
      </c>
      <c r="I93" s="25">
        <f t="shared" si="42"/>
        <v>683</v>
      </c>
      <c r="J93" s="86">
        <f t="shared" si="42"/>
        <v>87</v>
      </c>
      <c r="K93" s="25">
        <f t="shared" si="42"/>
        <v>1117</v>
      </c>
    </row>
    <row r="94" spans="1:11" x14ac:dyDescent="0.25">
      <c r="A94" s="12" t="s">
        <v>7</v>
      </c>
      <c r="B94" s="10" t="s">
        <v>2</v>
      </c>
      <c r="C94" s="10" t="s">
        <v>14</v>
      </c>
      <c r="D94" s="82">
        <v>1</v>
      </c>
      <c r="E94" s="82">
        <v>4</v>
      </c>
      <c r="F94" s="82">
        <v>0</v>
      </c>
      <c r="G94" s="82">
        <v>7</v>
      </c>
      <c r="H94" s="82">
        <v>0</v>
      </c>
      <c r="I94" s="18">
        <f t="shared" si="36"/>
        <v>11</v>
      </c>
      <c r="J94" s="82">
        <v>21</v>
      </c>
      <c r="K94" s="18">
        <f t="shared" si="35"/>
        <v>33</v>
      </c>
    </row>
    <row r="95" spans="1:11" x14ac:dyDescent="0.25">
      <c r="A95" s="12"/>
      <c r="B95" s="10"/>
      <c r="C95" s="10" t="s">
        <v>15</v>
      </c>
      <c r="D95" s="82">
        <v>20</v>
      </c>
      <c r="E95" s="82">
        <v>2</v>
      </c>
      <c r="F95" s="82">
        <v>0</v>
      </c>
      <c r="G95" s="82">
        <v>53</v>
      </c>
      <c r="H95" s="82">
        <v>0</v>
      </c>
      <c r="I95" s="18">
        <f t="shared" si="36"/>
        <v>55</v>
      </c>
      <c r="J95" s="82">
        <v>104</v>
      </c>
      <c r="K95" s="18">
        <f t="shared" si="35"/>
        <v>179</v>
      </c>
    </row>
    <row r="96" spans="1:11" x14ac:dyDescent="0.25">
      <c r="A96" s="12"/>
      <c r="B96" s="10"/>
      <c r="C96" s="10" t="s">
        <v>0</v>
      </c>
      <c r="D96" s="82">
        <v>5</v>
      </c>
      <c r="E96" s="82">
        <v>0</v>
      </c>
      <c r="F96" s="82">
        <v>0</v>
      </c>
      <c r="G96" s="82">
        <v>7</v>
      </c>
      <c r="H96" s="82">
        <v>0</v>
      </c>
      <c r="I96" s="18">
        <f t="shared" si="36"/>
        <v>7</v>
      </c>
      <c r="J96" s="82">
        <v>11</v>
      </c>
      <c r="K96" s="18">
        <f t="shared" si="35"/>
        <v>23</v>
      </c>
    </row>
    <row r="97" spans="1:11" x14ac:dyDescent="0.25">
      <c r="A97" s="12"/>
      <c r="B97" s="10" t="s">
        <v>5</v>
      </c>
      <c r="C97" s="10" t="s">
        <v>14</v>
      </c>
      <c r="D97" s="82">
        <v>0</v>
      </c>
      <c r="E97" s="82">
        <v>24</v>
      </c>
      <c r="F97" s="82">
        <v>0</v>
      </c>
      <c r="G97" s="82">
        <v>0</v>
      </c>
      <c r="H97" s="82">
        <v>0</v>
      </c>
      <c r="I97" s="18">
        <f t="shared" si="36"/>
        <v>24</v>
      </c>
      <c r="J97" s="82">
        <v>0</v>
      </c>
      <c r="K97" s="18">
        <f t="shared" si="35"/>
        <v>24</v>
      </c>
    </row>
    <row r="98" spans="1:11" x14ac:dyDescent="0.25">
      <c r="A98" s="12"/>
      <c r="B98" s="10"/>
      <c r="C98" s="10" t="s">
        <v>15</v>
      </c>
      <c r="D98" s="82">
        <v>0</v>
      </c>
      <c r="E98" s="82">
        <v>0</v>
      </c>
      <c r="F98" s="82">
        <v>1</v>
      </c>
      <c r="G98" s="82">
        <v>6</v>
      </c>
      <c r="H98" s="82">
        <v>1</v>
      </c>
      <c r="I98" s="18">
        <f>E98+F98+G98+H98</f>
        <v>8</v>
      </c>
      <c r="J98" s="82">
        <v>0</v>
      </c>
      <c r="K98" s="18">
        <f t="shared" si="35"/>
        <v>8</v>
      </c>
    </row>
    <row r="99" spans="1:11" x14ac:dyDescent="0.25">
      <c r="A99" s="12"/>
      <c r="B99" s="31"/>
      <c r="C99" s="31" t="s">
        <v>0</v>
      </c>
      <c r="D99" s="83">
        <v>0</v>
      </c>
      <c r="E99" s="83">
        <v>2</v>
      </c>
      <c r="F99" s="83">
        <v>4</v>
      </c>
      <c r="G99" s="83">
        <v>26</v>
      </c>
      <c r="H99" s="83">
        <v>3</v>
      </c>
      <c r="I99" s="84">
        <f t="shared" si="36"/>
        <v>35</v>
      </c>
      <c r="J99" s="83">
        <v>0</v>
      </c>
      <c r="K99" s="84">
        <f t="shared" si="35"/>
        <v>35</v>
      </c>
    </row>
    <row r="100" spans="1:11" s="57" customFormat="1" ht="14.25" x14ac:dyDescent="0.2">
      <c r="A100" s="12"/>
      <c r="B100" s="12" t="s">
        <v>52</v>
      </c>
      <c r="C100" s="12" t="s">
        <v>14</v>
      </c>
      <c r="D100" s="85">
        <f>D94+D97</f>
        <v>1</v>
      </c>
      <c r="E100" s="85">
        <f t="shared" ref="E100:K100" si="43">E94+E97</f>
        <v>28</v>
      </c>
      <c r="F100" s="85">
        <f t="shared" si="43"/>
        <v>0</v>
      </c>
      <c r="G100" s="85">
        <f t="shared" si="43"/>
        <v>7</v>
      </c>
      <c r="H100" s="85">
        <f t="shared" si="43"/>
        <v>0</v>
      </c>
      <c r="I100" s="85">
        <f t="shared" si="43"/>
        <v>35</v>
      </c>
      <c r="J100" s="85">
        <f t="shared" si="43"/>
        <v>21</v>
      </c>
      <c r="K100" s="85">
        <f t="shared" si="43"/>
        <v>57</v>
      </c>
    </row>
    <row r="101" spans="1:11" s="57" customFormat="1" ht="14.25" x14ac:dyDescent="0.2">
      <c r="A101" s="12"/>
      <c r="B101" s="12"/>
      <c r="C101" s="12" t="s">
        <v>15</v>
      </c>
      <c r="D101" s="85">
        <f>D95+D98</f>
        <v>20</v>
      </c>
      <c r="E101" s="85">
        <f t="shared" ref="E101:K101" si="44">E95+E98</f>
        <v>2</v>
      </c>
      <c r="F101" s="85">
        <f t="shared" si="44"/>
        <v>1</v>
      </c>
      <c r="G101" s="85">
        <f t="shared" si="44"/>
        <v>59</v>
      </c>
      <c r="H101" s="85">
        <f t="shared" si="44"/>
        <v>1</v>
      </c>
      <c r="I101" s="85">
        <f t="shared" si="44"/>
        <v>63</v>
      </c>
      <c r="J101" s="85">
        <f t="shared" si="44"/>
        <v>104</v>
      </c>
      <c r="K101" s="85">
        <f t="shared" si="44"/>
        <v>187</v>
      </c>
    </row>
    <row r="102" spans="1:11" s="57" customFormat="1" ht="14.25" x14ac:dyDescent="0.2">
      <c r="A102" s="12"/>
      <c r="B102" s="12"/>
      <c r="C102" s="12" t="s">
        <v>0</v>
      </c>
      <c r="D102" s="85">
        <f>D96+D99</f>
        <v>5</v>
      </c>
      <c r="E102" s="85">
        <f t="shared" ref="E102:K102" si="45">E96+E99</f>
        <v>2</v>
      </c>
      <c r="F102" s="85">
        <f t="shared" si="45"/>
        <v>4</v>
      </c>
      <c r="G102" s="85">
        <f t="shared" si="45"/>
        <v>33</v>
      </c>
      <c r="H102" s="85">
        <f t="shared" si="45"/>
        <v>3</v>
      </c>
      <c r="I102" s="85">
        <f t="shared" si="45"/>
        <v>42</v>
      </c>
      <c r="J102" s="85">
        <f t="shared" si="45"/>
        <v>11</v>
      </c>
      <c r="K102" s="85">
        <f t="shared" si="45"/>
        <v>58</v>
      </c>
    </row>
    <row r="103" spans="1:11" s="57" customFormat="1" ht="14.25" x14ac:dyDescent="0.2">
      <c r="A103" s="24"/>
      <c r="B103" s="24" t="s">
        <v>26</v>
      </c>
      <c r="C103" s="24"/>
      <c r="D103" s="86">
        <f t="shared" ref="D103:K103" si="46">SUM(D100:D102)</f>
        <v>26</v>
      </c>
      <c r="E103" s="86">
        <f t="shared" si="46"/>
        <v>32</v>
      </c>
      <c r="F103" s="86">
        <f t="shared" si="46"/>
        <v>5</v>
      </c>
      <c r="G103" s="86">
        <f t="shared" si="46"/>
        <v>99</v>
      </c>
      <c r="H103" s="86">
        <f t="shared" si="46"/>
        <v>4</v>
      </c>
      <c r="I103" s="25">
        <f t="shared" si="46"/>
        <v>140</v>
      </c>
      <c r="J103" s="86">
        <f t="shared" si="46"/>
        <v>136</v>
      </c>
      <c r="K103" s="25">
        <f t="shared" si="46"/>
        <v>302</v>
      </c>
    </row>
    <row r="104" spans="1:11" x14ac:dyDescent="0.25">
      <c r="A104" s="12" t="s">
        <v>8</v>
      </c>
      <c r="B104" s="10" t="s">
        <v>29</v>
      </c>
      <c r="C104" s="10" t="s">
        <v>14</v>
      </c>
      <c r="D104" s="82">
        <v>1</v>
      </c>
      <c r="E104" s="82">
        <v>0</v>
      </c>
      <c r="F104" s="82">
        <v>0</v>
      </c>
      <c r="G104" s="82">
        <v>6</v>
      </c>
      <c r="H104" s="82">
        <v>0</v>
      </c>
      <c r="I104" s="18">
        <f t="shared" si="36"/>
        <v>6</v>
      </c>
      <c r="J104" s="82">
        <v>31</v>
      </c>
      <c r="K104" s="18">
        <f t="shared" si="35"/>
        <v>38</v>
      </c>
    </row>
    <row r="105" spans="1:11" x14ac:dyDescent="0.25">
      <c r="A105" s="12"/>
      <c r="B105" s="10"/>
      <c r="C105" s="10" t="s">
        <v>15</v>
      </c>
      <c r="D105" s="82">
        <v>6</v>
      </c>
      <c r="E105" s="82">
        <v>1</v>
      </c>
      <c r="F105" s="82">
        <v>0</v>
      </c>
      <c r="G105" s="82">
        <v>14</v>
      </c>
      <c r="H105" s="82">
        <v>3</v>
      </c>
      <c r="I105" s="18">
        <f t="shared" si="36"/>
        <v>18</v>
      </c>
      <c r="J105" s="82">
        <v>181</v>
      </c>
      <c r="K105" s="18">
        <f t="shared" si="35"/>
        <v>205</v>
      </c>
    </row>
    <row r="106" spans="1:11" x14ac:dyDescent="0.25">
      <c r="A106" s="12"/>
      <c r="B106" s="10"/>
      <c r="C106" s="10" t="s">
        <v>0</v>
      </c>
      <c r="D106" s="82">
        <v>2</v>
      </c>
      <c r="E106" s="82">
        <v>3</v>
      </c>
      <c r="F106" s="82">
        <v>0</v>
      </c>
      <c r="G106" s="82">
        <v>23</v>
      </c>
      <c r="H106" s="82">
        <v>3</v>
      </c>
      <c r="I106" s="18">
        <f>E106+F106+G106+H106</f>
        <v>29</v>
      </c>
      <c r="J106" s="82">
        <v>17</v>
      </c>
      <c r="K106" s="18">
        <f t="shared" si="35"/>
        <v>48</v>
      </c>
    </row>
    <row r="107" spans="1:11" s="57" customFormat="1" ht="14.25" x14ac:dyDescent="0.2">
      <c r="A107" s="24"/>
      <c r="B107" s="24" t="s">
        <v>27</v>
      </c>
      <c r="C107" s="24"/>
      <c r="D107" s="86">
        <f t="shared" ref="D107:K107" si="47">SUM(D104:D106)</f>
        <v>9</v>
      </c>
      <c r="E107" s="86">
        <f t="shared" si="47"/>
        <v>4</v>
      </c>
      <c r="F107" s="86">
        <f t="shared" si="47"/>
        <v>0</v>
      </c>
      <c r="G107" s="86">
        <f t="shared" si="47"/>
        <v>43</v>
      </c>
      <c r="H107" s="86">
        <f t="shared" si="47"/>
        <v>6</v>
      </c>
      <c r="I107" s="25">
        <f t="shared" si="47"/>
        <v>53</v>
      </c>
      <c r="J107" s="86">
        <f t="shared" si="47"/>
        <v>229</v>
      </c>
      <c r="K107" s="25">
        <f t="shared" si="47"/>
        <v>291</v>
      </c>
    </row>
    <row r="108" spans="1:11" x14ac:dyDescent="0.25">
      <c r="A108" s="12" t="s">
        <v>9</v>
      </c>
      <c r="B108" s="10" t="s">
        <v>10</v>
      </c>
      <c r="C108" s="10" t="s">
        <v>14</v>
      </c>
      <c r="D108" s="82">
        <v>1</v>
      </c>
      <c r="E108" s="82">
        <v>0</v>
      </c>
      <c r="F108" s="82">
        <v>0</v>
      </c>
      <c r="G108" s="82">
        <v>4</v>
      </c>
      <c r="H108" s="82">
        <v>0</v>
      </c>
      <c r="I108" s="18">
        <f t="shared" ref="I108:I110" si="48">E108+F108+G108+H108</f>
        <v>4</v>
      </c>
      <c r="J108" s="82">
        <v>0</v>
      </c>
      <c r="K108" s="18">
        <f t="shared" si="35"/>
        <v>5</v>
      </c>
    </row>
    <row r="109" spans="1:11" x14ac:dyDescent="0.25">
      <c r="A109" s="12"/>
      <c r="B109" s="10"/>
      <c r="C109" s="10" t="s">
        <v>15</v>
      </c>
      <c r="D109" s="82">
        <v>0</v>
      </c>
      <c r="E109" s="82">
        <v>0</v>
      </c>
      <c r="F109" s="82">
        <v>0</v>
      </c>
      <c r="G109" s="82">
        <v>2</v>
      </c>
      <c r="H109" s="82">
        <v>0</v>
      </c>
      <c r="I109" s="18">
        <f t="shared" si="48"/>
        <v>2</v>
      </c>
      <c r="J109" s="82">
        <v>0</v>
      </c>
      <c r="K109" s="18">
        <f t="shared" si="35"/>
        <v>2</v>
      </c>
    </row>
    <row r="110" spans="1:11" x14ac:dyDescent="0.25">
      <c r="A110" s="10"/>
      <c r="B110" s="10"/>
      <c r="C110" s="10" t="s">
        <v>0</v>
      </c>
      <c r="D110" s="82">
        <v>1</v>
      </c>
      <c r="E110" s="82">
        <v>0</v>
      </c>
      <c r="F110" s="82">
        <v>0</v>
      </c>
      <c r="G110" s="82">
        <v>13</v>
      </c>
      <c r="H110" s="82">
        <v>0</v>
      </c>
      <c r="I110" s="18">
        <f t="shared" si="48"/>
        <v>13</v>
      </c>
      <c r="J110" s="82">
        <v>0</v>
      </c>
      <c r="K110" s="18">
        <f t="shared" si="35"/>
        <v>14</v>
      </c>
    </row>
    <row r="111" spans="1:11" s="57" customFormat="1" ht="14.25" x14ac:dyDescent="0.2">
      <c r="A111" s="24"/>
      <c r="B111" s="24" t="s">
        <v>23</v>
      </c>
      <c r="C111" s="24"/>
      <c r="D111" s="25">
        <f t="shared" ref="D111:K111" si="49">SUM(D108:D110)</f>
        <v>2</v>
      </c>
      <c r="E111" s="25">
        <f t="shared" si="49"/>
        <v>0</v>
      </c>
      <c r="F111" s="25">
        <f t="shared" si="49"/>
        <v>0</v>
      </c>
      <c r="G111" s="25">
        <f t="shared" si="49"/>
        <v>19</v>
      </c>
      <c r="H111" s="25">
        <f t="shared" si="49"/>
        <v>0</v>
      </c>
      <c r="I111" s="25">
        <f t="shared" si="49"/>
        <v>19</v>
      </c>
      <c r="J111" s="25">
        <f t="shared" si="49"/>
        <v>0</v>
      </c>
      <c r="K111" s="25">
        <f t="shared" si="49"/>
        <v>21</v>
      </c>
    </row>
    <row r="112" spans="1:11" s="57" customFormat="1" ht="14.25" x14ac:dyDescent="0.2">
      <c r="A112" s="24" t="s">
        <v>62</v>
      </c>
      <c r="B112" s="24"/>
      <c r="C112" s="24"/>
      <c r="D112" s="25">
        <f>D85+D89+D93+D103+D107+D111</f>
        <v>449</v>
      </c>
      <c r="E112" s="25">
        <f t="shared" ref="E112:K112" si="50">E85+E89+E93+E103+E107+E111</f>
        <v>138</v>
      </c>
      <c r="F112" s="25">
        <f t="shared" si="50"/>
        <v>5</v>
      </c>
      <c r="G112" s="25">
        <f t="shared" si="50"/>
        <v>1002</v>
      </c>
      <c r="H112" s="25">
        <f t="shared" si="50"/>
        <v>49</v>
      </c>
      <c r="I112" s="25">
        <f t="shared" si="50"/>
        <v>1194</v>
      </c>
      <c r="J112" s="25">
        <f t="shared" si="50"/>
        <v>587</v>
      </c>
      <c r="K112" s="25">
        <f t="shared" si="50"/>
        <v>2230</v>
      </c>
    </row>
    <row r="115" spans="1:11" x14ac:dyDescent="0.25">
      <c r="A115" s="54" t="s">
        <v>140</v>
      </c>
    </row>
    <row r="116" spans="1:11" ht="71.25" x14ac:dyDescent="0.25">
      <c r="A116" s="21" t="s">
        <v>20</v>
      </c>
      <c r="B116" s="33" t="s">
        <v>61</v>
      </c>
      <c r="C116" s="21" t="s">
        <v>22</v>
      </c>
      <c r="D116" s="33" t="s">
        <v>65</v>
      </c>
      <c r="E116" s="100" t="s">
        <v>79</v>
      </c>
      <c r="F116" s="101"/>
      <c r="G116" s="101"/>
      <c r="H116" s="101"/>
      <c r="I116" s="81" t="s">
        <v>70</v>
      </c>
      <c r="J116" s="33" t="s">
        <v>43</v>
      </c>
      <c r="K116" s="81" t="s">
        <v>80</v>
      </c>
    </row>
    <row r="117" spans="1:11" ht="42.75" x14ac:dyDescent="0.25">
      <c r="A117" s="24"/>
      <c r="B117" s="24"/>
      <c r="C117" s="24"/>
      <c r="D117" s="24"/>
      <c r="E117" s="50" t="s">
        <v>66</v>
      </c>
      <c r="F117" s="50" t="s">
        <v>67</v>
      </c>
      <c r="G117" s="50" t="s">
        <v>68</v>
      </c>
      <c r="H117" s="50" t="s">
        <v>69</v>
      </c>
      <c r="I117" s="24"/>
      <c r="J117" s="24"/>
      <c r="K117" s="24"/>
    </row>
    <row r="118" spans="1:11" x14ac:dyDescent="0.25">
      <c r="A118" s="12" t="s">
        <v>18</v>
      </c>
      <c r="B118" s="10" t="s">
        <v>63</v>
      </c>
      <c r="C118" s="10" t="s">
        <v>14</v>
      </c>
      <c r="D118" s="87">
        <f t="shared" ref="D118:H120" si="51">D76/93*100</f>
        <v>18.27956989247312</v>
      </c>
      <c r="E118" s="87">
        <f t="shared" si="51"/>
        <v>4.3010752688172049</v>
      </c>
      <c r="F118" s="87">
        <f t="shared" si="51"/>
        <v>0</v>
      </c>
      <c r="G118" s="87">
        <f t="shared" si="51"/>
        <v>5.376344086021505</v>
      </c>
      <c r="H118" s="87">
        <f t="shared" si="51"/>
        <v>1.0752688172043012</v>
      </c>
      <c r="I118" s="88">
        <f t="shared" ref="I118:I123" si="52">SUM(E118:H118)</f>
        <v>10.752688172043012</v>
      </c>
      <c r="J118" s="87">
        <f>J76/93*100</f>
        <v>0</v>
      </c>
      <c r="K118" s="88">
        <f>D118+I118+J118</f>
        <v>29.032258064516132</v>
      </c>
    </row>
    <row r="119" spans="1:11" x14ac:dyDescent="0.25">
      <c r="A119" s="12"/>
      <c r="B119" s="10"/>
      <c r="C119" s="10" t="s">
        <v>15</v>
      </c>
      <c r="D119" s="87">
        <f t="shared" si="51"/>
        <v>13.978494623655912</v>
      </c>
      <c r="E119" s="87">
        <f t="shared" si="51"/>
        <v>0</v>
      </c>
      <c r="F119" s="87">
        <f t="shared" si="51"/>
        <v>0</v>
      </c>
      <c r="G119" s="87">
        <f t="shared" si="51"/>
        <v>23.655913978494624</v>
      </c>
      <c r="H119" s="87">
        <f t="shared" si="51"/>
        <v>3.225806451612903</v>
      </c>
      <c r="I119" s="88">
        <f t="shared" si="52"/>
        <v>26.881720430107528</v>
      </c>
      <c r="J119" s="87">
        <f>J77/93*100</f>
        <v>0</v>
      </c>
      <c r="K119" s="88">
        <f t="shared" ref="K119:K131" si="53">D119+I119+J119</f>
        <v>40.86021505376344</v>
      </c>
    </row>
    <row r="120" spans="1:11" x14ac:dyDescent="0.25">
      <c r="A120" s="12"/>
      <c r="B120" s="10"/>
      <c r="C120" s="10" t="s">
        <v>0</v>
      </c>
      <c r="D120" s="87">
        <f t="shared" si="51"/>
        <v>4.3010752688172049</v>
      </c>
      <c r="E120" s="87">
        <f t="shared" si="51"/>
        <v>0</v>
      </c>
      <c r="F120" s="87">
        <f t="shared" si="51"/>
        <v>0</v>
      </c>
      <c r="G120" s="87">
        <f t="shared" si="51"/>
        <v>20.43010752688172</v>
      </c>
      <c r="H120" s="87">
        <f t="shared" si="51"/>
        <v>5.376344086021505</v>
      </c>
      <c r="I120" s="88">
        <f t="shared" si="52"/>
        <v>25.806451612903224</v>
      </c>
      <c r="J120" s="87">
        <f>J78/93*100</f>
        <v>0</v>
      </c>
      <c r="K120" s="88">
        <f t="shared" si="53"/>
        <v>30.107526881720428</v>
      </c>
    </row>
    <row r="121" spans="1:11" x14ac:dyDescent="0.25">
      <c r="A121" s="12"/>
      <c r="B121" s="10" t="s">
        <v>11</v>
      </c>
      <c r="C121" s="10" t="s">
        <v>14</v>
      </c>
      <c r="D121" s="87">
        <f t="shared" ref="D121:H123" si="54">D79/178*100</f>
        <v>0</v>
      </c>
      <c r="E121" s="87">
        <f t="shared" si="54"/>
        <v>1.1235955056179776</v>
      </c>
      <c r="F121" s="87">
        <f t="shared" si="54"/>
        <v>0</v>
      </c>
      <c r="G121" s="87">
        <f t="shared" si="54"/>
        <v>1.1235955056179776</v>
      </c>
      <c r="H121" s="87">
        <f t="shared" si="54"/>
        <v>0</v>
      </c>
      <c r="I121" s="88">
        <f t="shared" si="52"/>
        <v>2.2471910112359552</v>
      </c>
      <c r="J121" s="87">
        <f>J79/178*100</f>
        <v>1.1235955056179776</v>
      </c>
      <c r="K121" s="88">
        <f t="shared" si="53"/>
        <v>3.3707865168539328</v>
      </c>
    </row>
    <row r="122" spans="1:11" x14ac:dyDescent="0.25">
      <c r="A122" s="12"/>
      <c r="B122" s="10"/>
      <c r="C122" s="10" t="s">
        <v>15</v>
      </c>
      <c r="D122" s="87">
        <f t="shared" si="54"/>
        <v>0</v>
      </c>
      <c r="E122" s="87">
        <f t="shared" si="54"/>
        <v>0</v>
      </c>
      <c r="F122" s="87">
        <f t="shared" si="54"/>
        <v>0</v>
      </c>
      <c r="G122" s="87">
        <f t="shared" si="54"/>
        <v>3.9325842696629212</v>
      </c>
      <c r="H122" s="87">
        <f t="shared" si="54"/>
        <v>0.5617977528089888</v>
      </c>
      <c r="I122" s="88">
        <f t="shared" si="52"/>
        <v>4.4943820224719104</v>
      </c>
      <c r="J122" s="87">
        <f>J80/178*100</f>
        <v>10.674157303370785</v>
      </c>
      <c r="K122" s="88">
        <f t="shared" si="53"/>
        <v>15.168539325842696</v>
      </c>
    </row>
    <row r="123" spans="1:11" x14ac:dyDescent="0.25">
      <c r="A123" s="12"/>
      <c r="B123" s="31"/>
      <c r="C123" s="31" t="s">
        <v>0</v>
      </c>
      <c r="D123" s="90">
        <f t="shared" si="54"/>
        <v>0</v>
      </c>
      <c r="E123" s="90">
        <f t="shared" si="54"/>
        <v>0.5617977528089888</v>
      </c>
      <c r="F123" s="90">
        <f t="shared" si="54"/>
        <v>0</v>
      </c>
      <c r="G123" s="90">
        <f t="shared" si="54"/>
        <v>12.359550561797752</v>
      </c>
      <c r="H123" s="90">
        <f t="shared" si="54"/>
        <v>5.0561797752808983</v>
      </c>
      <c r="I123" s="91">
        <f t="shared" si="52"/>
        <v>17.977528089887638</v>
      </c>
      <c r="J123" s="90">
        <f>J81/178*100</f>
        <v>63.483146067415731</v>
      </c>
      <c r="K123" s="91">
        <f t="shared" si="53"/>
        <v>81.460674157303373</v>
      </c>
    </row>
    <row r="124" spans="1:11" x14ac:dyDescent="0.25">
      <c r="A124" s="12"/>
      <c r="B124" s="12" t="s">
        <v>51</v>
      </c>
      <c r="C124" s="12" t="s">
        <v>14</v>
      </c>
      <c r="D124" s="92">
        <f>D82/271*100</f>
        <v>6.2730627306273057</v>
      </c>
      <c r="E124" s="92">
        <f>E82/271*100</f>
        <v>2.214022140221402</v>
      </c>
      <c r="F124" s="92">
        <f t="shared" ref="F124:I124" si="55">F82/271*100</f>
        <v>0</v>
      </c>
      <c r="G124" s="92">
        <f t="shared" si="55"/>
        <v>2.5830258302583027</v>
      </c>
      <c r="H124" s="92">
        <f t="shared" si="55"/>
        <v>0.36900369003690037</v>
      </c>
      <c r="I124" s="92">
        <f t="shared" si="55"/>
        <v>5.1660516605166054</v>
      </c>
      <c r="J124" s="92">
        <f>J82/271*100</f>
        <v>0.73800738007380073</v>
      </c>
      <c r="K124" s="93">
        <f t="shared" si="53"/>
        <v>12.177121771217712</v>
      </c>
    </row>
    <row r="125" spans="1:11" x14ac:dyDescent="0.25">
      <c r="A125" s="12"/>
      <c r="B125" s="12"/>
      <c r="C125" s="12" t="s">
        <v>15</v>
      </c>
      <c r="D125" s="92">
        <f>D83/271*100</f>
        <v>4.7970479704797047</v>
      </c>
      <c r="E125" s="92">
        <f t="shared" ref="E125:J126" si="56">E83/271*100</f>
        <v>0</v>
      </c>
      <c r="F125" s="92">
        <f t="shared" si="56"/>
        <v>0</v>
      </c>
      <c r="G125" s="92">
        <f t="shared" si="56"/>
        <v>10.701107011070111</v>
      </c>
      <c r="H125" s="92">
        <f t="shared" si="56"/>
        <v>1.4760147601476015</v>
      </c>
      <c r="I125" s="92">
        <f t="shared" si="56"/>
        <v>12.177121771217712</v>
      </c>
      <c r="J125" s="92">
        <f t="shared" si="56"/>
        <v>7.0110701107011062</v>
      </c>
      <c r="K125" s="93">
        <f t="shared" si="53"/>
        <v>23.985239852398522</v>
      </c>
    </row>
    <row r="126" spans="1:11" x14ac:dyDescent="0.25">
      <c r="A126" s="12"/>
      <c r="B126" s="12"/>
      <c r="C126" s="12" t="s">
        <v>0</v>
      </c>
      <c r="D126" s="92">
        <f>D84/271*100</f>
        <v>1.4760147601476015</v>
      </c>
      <c r="E126" s="92">
        <f t="shared" si="56"/>
        <v>0.36900369003690037</v>
      </c>
      <c r="F126" s="92">
        <f t="shared" si="56"/>
        <v>0</v>
      </c>
      <c r="G126" s="92">
        <f t="shared" si="56"/>
        <v>15.129151291512915</v>
      </c>
      <c r="H126" s="92">
        <f t="shared" si="56"/>
        <v>5.1660516605166054</v>
      </c>
      <c r="I126" s="92">
        <f t="shared" si="56"/>
        <v>20.664206642066421</v>
      </c>
      <c r="J126" s="92">
        <f t="shared" si="56"/>
        <v>41.697416974169741</v>
      </c>
      <c r="K126" s="93">
        <f t="shared" si="53"/>
        <v>63.837638376383765</v>
      </c>
    </row>
    <row r="127" spans="1:11" x14ac:dyDescent="0.25">
      <c r="A127" s="24"/>
      <c r="B127" s="24" t="s">
        <v>28</v>
      </c>
      <c r="C127" s="24"/>
      <c r="D127" s="94">
        <f>SUM(D124:D126)</f>
        <v>12.546125461254611</v>
      </c>
      <c r="E127" s="94">
        <f>SUM(E124:E126)</f>
        <v>2.5830258302583022</v>
      </c>
      <c r="F127" s="94">
        <f>SUM(F124:F126)</f>
        <v>0</v>
      </c>
      <c r="G127" s="94">
        <f>SUM(G124:G126)</f>
        <v>28.413284132841326</v>
      </c>
      <c r="H127" s="94">
        <f>SUM(H124:H126)</f>
        <v>7.0110701107011071</v>
      </c>
      <c r="I127" s="94">
        <f>SUM(E127:H127)</f>
        <v>38.007380073800732</v>
      </c>
      <c r="J127" s="94">
        <f>SUM(J124:J126)</f>
        <v>49.446494464944649</v>
      </c>
      <c r="K127" s="93">
        <f t="shared" si="53"/>
        <v>100</v>
      </c>
    </row>
    <row r="128" spans="1:11" x14ac:dyDescent="0.25">
      <c r="A128" s="12" t="s">
        <v>19</v>
      </c>
      <c r="B128" s="10" t="s">
        <v>4</v>
      </c>
      <c r="C128" s="10" t="s">
        <v>14</v>
      </c>
      <c r="D128" s="87">
        <f>D86/228*100</f>
        <v>5.7017543859649118</v>
      </c>
      <c r="E128" s="87">
        <f>E86/228*100</f>
        <v>1.7543859649122806</v>
      </c>
      <c r="F128" s="87">
        <f t="shared" ref="F128:K128" si="57">F86/228*100</f>
        <v>0</v>
      </c>
      <c r="G128" s="87">
        <f t="shared" si="57"/>
        <v>4.3859649122807012</v>
      </c>
      <c r="H128" s="87">
        <f t="shared" si="57"/>
        <v>0</v>
      </c>
      <c r="I128" s="87">
        <f t="shared" si="57"/>
        <v>6.140350877192982</v>
      </c>
      <c r="J128" s="87">
        <f t="shared" si="57"/>
        <v>0.43859649122807015</v>
      </c>
      <c r="K128" s="87">
        <f t="shared" si="57"/>
        <v>12.280701754385964</v>
      </c>
    </row>
    <row r="129" spans="1:11" x14ac:dyDescent="0.25">
      <c r="A129" s="12"/>
      <c r="B129" s="10"/>
      <c r="C129" s="10" t="s">
        <v>15</v>
      </c>
      <c r="D129" s="87">
        <f t="shared" ref="D129:K130" si="58">D87/228*100</f>
        <v>7.0175438596491224</v>
      </c>
      <c r="E129" s="87">
        <f t="shared" si="58"/>
        <v>1.7543859649122806</v>
      </c>
      <c r="F129" s="87">
        <f t="shared" si="58"/>
        <v>0</v>
      </c>
      <c r="G129" s="87">
        <f t="shared" si="58"/>
        <v>45.175438596491233</v>
      </c>
      <c r="H129" s="87">
        <f t="shared" si="58"/>
        <v>3.070175438596491</v>
      </c>
      <c r="I129" s="87">
        <f t="shared" si="58"/>
        <v>50</v>
      </c>
      <c r="J129" s="87">
        <f t="shared" si="58"/>
        <v>0</v>
      </c>
      <c r="K129" s="87">
        <f t="shared" si="58"/>
        <v>57.017543859649123</v>
      </c>
    </row>
    <row r="130" spans="1:11" x14ac:dyDescent="0.25">
      <c r="A130" s="12"/>
      <c r="B130" s="10"/>
      <c r="C130" s="10" t="s">
        <v>0</v>
      </c>
      <c r="D130" s="87">
        <f t="shared" si="58"/>
        <v>0.8771929824561403</v>
      </c>
      <c r="E130" s="87">
        <f t="shared" si="58"/>
        <v>1.7543859649122806</v>
      </c>
      <c r="F130" s="87">
        <f t="shared" si="58"/>
        <v>0</v>
      </c>
      <c r="G130" s="87">
        <f t="shared" si="58"/>
        <v>25.877192982456144</v>
      </c>
      <c r="H130" s="87">
        <f t="shared" si="58"/>
        <v>2.1929824561403506</v>
      </c>
      <c r="I130" s="87">
        <f t="shared" si="58"/>
        <v>29.82456140350877</v>
      </c>
      <c r="J130" s="87">
        <f t="shared" si="58"/>
        <v>0</v>
      </c>
      <c r="K130" s="87">
        <f t="shared" si="58"/>
        <v>30.701754385964914</v>
      </c>
    </row>
    <row r="131" spans="1:11" x14ac:dyDescent="0.25">
      <c r="A131" s="24"/>
      <c r="B131" s="24" t="s">
        <v>30</v>
      </c>
      <c r="C131" s="24"/>
      <c r="D131" s="94">
        <f t="shared" ref="D131" si="59">D89/K89*100</f>
        <v>13.596491228070176</v>
      </c>
      <c r="E131" s="94">
        <f t="shared" ref="E131" si="60">E89/K89*100</f>
        <v>5.2631578947368416</v>
      </c>
      <c r="F131" s="94">
        <f t="shared" ref="F131" si="61">F89/K89*100</f>
        <v>0</v>
      </c>
      <c r="G131" s="94">
        <f t="shared" ref="G131" si="62">G89/K89*100</f>
        <v>75.438596491228068</v>
      </c>
      <c r="H131" s="94">
        <f t="shared" ref="H131" si="63">H89/K89*100</f>
        <v>5.2631578947368416</v>
      </c>
      <c r="I131" s="89">
        <f t="shared" ref="I131" si="64">I89/K89*100</f>
        <v>85.964912280701753</v>
      </c>
      <c r="J131" s="94">
        <f t="shared" ref="J131" si="65">J89/K89*100</f>
        <v>0.43859649122807015</v>
      </c>
      <c r="K131" s="89">
        <f t="shared" si="53"/>
        <v>100</v>
      </c>
    </row>
    <row r="132" spans="1:11" x14ac:dyDescent="0.25">
      <c r="A132" s="12" t="s">
        <v>6</v>
      </c>
      <c r="B132" s="10" t="s">
        <v>1</v>
      </c>
      <c r="C132" s="10" t="s">
        <v>14</v>
      </c>
      <c r="D132" s="87">
        <f>D90/1117*100</f>
        <v>19.158460161145925</v>
      </c>
      <c r="E132" s="87">
        <f t="shared" ref="E132:K132" si="66">E90/1117*100</f>
        <v>6.8934646374216646</v>
      </c>
      <c r="F132" s="87">
        <f t="shared" si="66"/>
        <v>0</v>
      </c>
      <c r="G132" s="87">
        <f t="shared" si="66"/>
        <v>9.2211280214861233</v>
      </c>
      <c r="H132" s="87">
        <f t="shared" si="66"/>
        <v>8.9525514771709933E-2</v>
      </c>
      <c r="I132" s="87">
        <f t="shared" si="66"/>
        <v>16.2041181736795</v>
      </c>
      <c r="J132" s="87">
        <f t="shared" si="66"/>
        <v>5.7296329453894357</v>
      </c>
      <c r="K132" s="87">
        <f t="shared" si="66"/>
        <v>41.092211280214862</v>
      </c>
    </row>
    <row r="133" spans="1:11" x14ac:dyDescent="0.25">
      <c r="A133" s="12"/>
      <c r="B133" s="10"/>
      <c r="C133" s="10" t="s">
        <v>15</v>
      </c>
      <c r="D133" s="87">
        <f>D91/1117*100</f>
        <v>8.0572963294538944</v>
      </c>
      <c r="E133" s="87">
        <f t="shared" ref="E133:K133" si="67">E91/1117*100</f>
        <v>0.17905102954341987</v>
      </c>
      <c r="F133" s="87">
        <f t="shared" si="67"/>
        <v>0</v>
      </c>
      <c r="G133" s="87">
        <f t="shared" si="67"/>
        <v>19.247985675917636</v>
      </c>
      <c r="H133" s="87">
        <f t="shared" si="67"/>
        <v>0</v>
      </c>
      <c r="I133" s="87">
        <f t="shared" si="67"/>
        <v>19.427036705461056</v>
      </c>
      <c r="J133" s="87">
        <f t="shared" si="67"/>
        <v>1.2533572068039391</v>
      </c>
      <c r="K133" s="87">
        <f t="shared" si="67"/>
        <v>28.737690241718887</v>
      </c>
    </row>
    <row r="134" spans="1:11" x14ac:dyDescent="0.25">
      <c r="A134" s="12"/>
      <c r="B134" s="10"/>
      <c r="C134" s="10" t="s">
        <v>0</v>
      </c>
      <c r="D134" s="87">
        <f>D92/1117*100</f>
        <v>3.8495971351835272</v>
      </c>
      <c r="E134" s="87">
        <f t="shared" ref="E134:K134" si="68">E92/1117*100</f>
        <v>0.35810205908683973</v>
      </c>
      <c r="F134" s="87">
        <f t="shared" si="68"/>
        <v>0</v>
      </c>
      <c r="G134" s="87">
        <f t="shared" si="68"/>
        <v>24.529991047448522</v>
      </c>
      <c r="H134" s="87">
        <f t="shared" si="68"/>
        <v>0.62667860340196957</v>
      </c>
      <c r="I134" s="87">
        <f t="shared" si="68"/>
        <v>25.514771709937335</v>
      </c>
      <c r="J134" s="87">
        <f t="shared" si="68"/>
        <v>0.80572963294538946</v>
      </c>
      <c r="K134" s="87">
        <f t="shared" si="68"/>
        <v>30.170098478066247</v>
      </c>
    </row>
    <row r="135" spans="1:11" x14ac:dyDescent="0.25">
      <c r="A135" s="24"/>
      <c r="B135" s="24" t="s">
        <v>25</v>
      </c>
      <c r="C135" s="24"/>
      <c r="D135" s="94">
        <f t="shared" ref="D135:K135" si="69">SUM(D132:D134)</f>
        <v>31.065353625783345</v>
      </c>
      <c r="E135" s="94">
        <f t="shared" si="69"/>
        <v>7.4306177260519242</v>
      </c>
      <c r="F135" s="94">
        <f t="shared" si="69"/>
        <v>0</v>
      </c>
      <c r="G135" s="94">
        <f t="shared" si="69"/>
        <v>52.999104744852282</v>
      </c>
      <c r="H135" s="94">
        <f t="shared" si="69"/>
        <v>0.71620411817367946</v>
      </c>
      <c r="I135" s="89">
        <f t="shared" si="69"/>
        <v>61.145926589077888</v>
      </c>
      <c r="J135" s="94">
        <f t="shared" si="69"/>
        <v>7.7887197851387651</v>
      </c>
      <c r="K135" s="89">
        <f t="shared" si="69"/>
        <v>100</v>
      </c>
    </row>
    <row r="136" spans="1:11" x14ac:dyDescent="0.25">
      <c r="A136" s="12" t="s">
        <v>7</v>
      </c>
      <c r="B136" s="10" t="s">
        <v>2</v>
      </c>
      <c r="C136" s="10" t="s">
        <v>14</v>
      </c>
      <c r="D136" s="87">
        <f>D94/235*100</f>
        <v>0.42553191489361702</v>
      </c>
      <c r="E136" s="87">
        <f t="shared" ref="E136:K136" si="70">E94/235*100</f>
        <v>1.7021276595744681</v>
      </c>
      <c r="F136" s="87">
        <f t="shared" si="70"/>
        <v>0</v>
      </c>
      <c r="G136" s="87">
        <f t="shared" si="70"/>
        <v>2.9787234042553195</v>
      </c>
      <c r="H136" s="87">
        <f t="shared" si="70"/>
        <v>0</v>
      </c>
      <c r="I136" s="87">
        <f t="shared" si="70"/>
        <v>4.6808510638297873</v>
      </c>
      <c r="J136" s="87">
        <f t="shared" si="70"/>
        <v>8.9361702127659584</v>
      </c>
      <c r="K136" s="87">
        <f t="shared" si="70"/>
        <v>14.042553191489363</v>
      </c>
    </row>
    <row r="137" spans="1:11" x14ac:dyDescent="0.25">
      <c r="A137" s="12"/>
      <c r="B137" s="10"/>
      <c r="C137" s="10" t="s">
        <v>15</v>
      </c>
      <c r="D137" s="87">
        <f>D95/235*100</f>
        <v>8.5106382978723403</v>
      </c>
      <c r="E137" s="87">
        <f t="shared" ref="E137:K137" si="71">E95/235*100</f>
        <v>0.85106382978723405</v>
      </c>
      <c r="F137" s="87">
        <f t="shared" si="71"/>
        <v>0</v>
      </c>
      <c r="G137" s="87">
        <f t="shared" si="71"/>
        <v>22.553191489361701</v>
      </c>
      <c r="H137" s="87">
        <f t="shared" si="71"/>
        <v>0</v>
      </c>
      <c r="I137" s="87">
        <f t="shared" si="71"/>
        <v>23.404255319148938</v>
      </c>
      <c r="J137" s="87">
        <f t="shared" si="71"/>
        <v>44.255319148936167</v>
      </c>
      <c r="K137" s="87">
        <f t="shared" si="71"/>
        <v>76.170212765957444</v>
      </c>
    </row>
    <row r="138" spans="1:11" x14ac:dyDescent="0.25">
      <c r="A138" s="12"/>
      <c r="B138" s="10"/>
      <c r="C138" s="10" t="s">
        <v>0</v>
      </c>
      <c r="D138" s="87">
        <f>D96/235*100</f>
        <v>2.1276595744680851</v>
      </c>
      <c r="E138" s="87">
        <f t="shared" ref="E138:K138" si="72">E96/235*100</f>
        <v>0</v>
      </c>
      <c r="F138" s="87">
        <f t="shared" si="72"/>
        <v>0</v>
      </c>
      <c r="G138" s="87">
        <f t="shared" si="72"/>
        <v>2.9787234042553195</v>
      </c>
      <c r="H138" s="87">
        <f t="shared" si="72"/>
        <v>0</v>
      </c>
      <c r="I138" s="87">
        <f t="shared" si="72"/>
        <v>2.9787234042553195</v>
      </c>
      <c r="J138" s="87">
        <f t="shared" si="72"/>
        <v>4.6808510638297873</v>
      </c>
      <c r="K138" s="87">
        <f t="shared" si="72"/>
        <v>9.787234042553191</v>
      </c>
    </row>
    <row r="139" spans="1:11" x14ac:dyDescent="0.25">
      <c r="A139" s="12"/>
      <c r="B139" s="10" t="s">
        <v>5</v>
      </c>
      <c r="C139" s="10" t="s">
        <v>14</v>
      </c>
      <c r="D139" s="87">
        <f>D97/67*100</f>
        <v>0</v>
      </c>
      <c r="E139" s="87">
        <f t="shared" ref="E139:K139" si="73">E97/67*100</f>
        <v>35.820895522388057</v>
      </c>
      <c r="F139" s="87">
        <f t="shared" si="73"/>
        <v>0</v>
      </c>
      <c r="G139" s="87">
        <f t="shared" si="73"/>
        <v>0</v>
      </c>
      <c r="H139" s="87">
        <f t="shared" si="73"/>
        <v>0</v>
      </c>
      <c r="I139" s="87">
        <f t="shared" si="73"/>
        <v>35.820895522388057</v>
      </c>
      <c r="J139" s="87">
        <f t="shared" si="73"/>
        <v>0</v>
      </c>
      <c r="K139" s="87">
        <f t="shared" si="73"/>
        <v>35.820895522388057</v>
      </c>
    </row>
    <row r="140" spans="1:11" x14ac:dyDescent="0.25">
      <c r="A140" s="12"/>
      <c r="B140" s="10"/>
      <c r="C140" s="10" t="s">
        <v>15</v>
      </c>
      <c r="D140" s="87">
        <f>D98/67*100</f>
        <v>0</v>
      </c>
      <c r="E140" s="87">
        <f t="shared" ref="E140:K140" si="74">E98/67*100</f>
        <v>0</v>
      </c>
      <c r="F140" s="87">
        <f t="shared" si="74"/>
        <v>1.4925373134328357</v>
      </c>
      <c r="G140" s="87">
        <f t="shared" si="74"/>
        <v>8.9552238805970141</v>
      </c>
      <c r="H140" s="87">
        <f t="shared" si="74"/>
        <v>1.4925373134328357</v>
      </c>
      <c r="I140" s="87">
        <f t="shared" si="74"/>
        <v>11.940298507462686</v>
      </c>
      <c r="J140" s="87">
        <f t="shared" si="74"/>
        <v>0</v>
      </c>
      <c r="K140" s="87">
        <f t="shared" si="74"/>
        <v>11.940298507462686</v>
      </c>
    </row>
    <row r="141" spans="1:11" x14ac:dyDescent="0.25">
      <c r="A141" s="12"/>
      <c r="B141" s="31"/>
      <c r="C141" s="31" t="s">
        <v>0</v>
      </c>
      <c r="D141" s="90">
        <f>D99/67*100</f>
        <v>0</v>
      </c>
      <c r="E141" s="90">
        <f t="shared" ref="E141:K141" si="75">E99/67*100</f>
        <v>2.9850746268656714</v>
      </c>
      <c r="F141" s="90">
        <f t="shared" si="75"/>
        <v>5.9701492537313428</v>
      </c>
      <c r="G141" s="90">
        <f t="shared" si="75"/>
        <v>38.805970149253731</v>
      </c>
      <c r="H141" s="90">
        <f t="shared" si="75"/>
        <v>4.4776119402985071</v>
      </c>
      <c r="I141" s="90">
        <f t="shared" si="75"/>
        <v>52.238805970149251</v>
      </c>
      <c r="J141" s="90">
        <f t="shared" si="75"/>
        <v>0</v>
      </c>
      <c r="K141" s="90">
        <f t="shared" si="75"/>
        <v>52.238805970149251</v>
      </c>
    </row>
    <row r="142" spans="1:11" x14ac:dyDescent="0.25">
      <c r="A142" s="12"/>
      <c r="B142" s="12" t="s">
        <v>52</v>
      </c>
      <c r="C142" s="12" t="s">
        <v>14</v>
      </c>
      <c r="D142" s="92">
        <f>D100/302*100</f>
        <v>0.33112582781456956</v>
      </c>
      <c r="E142" s="92">
        <f t="shared" ref="E142:K142" si="76">E100/302*100</f>
        <v>9.2715231788079464</v>
      </c>
      <c r="F142" s="92">
        <f t="shared" si="76"/>
        <v>0</v>
      </c>
      <c r="G142" s="92">
        <f t="shared" si="76"/>
        <v>2.3178807947019866</v>
      </c>
      <c r="H142" s="92">
        <f t="shared" si="76"/>
        <v>0</v>
      </c>
      <c r="I142" s="92">
        <f t="shared" si="76"/>
        <v>11.589403973509933</v>
      </c>
      <c r="J142" s="92">
        <f t="shared" si="76"/>
        <v>6.9536423841059598</v>
      </c>
      <c r="K142" s="92">
        <f t="shared" si="76"/>
        <v>18.874172185430464</v>
      </c>
    </row>
    <row r="143" spans="1:11" x14ac:dyDescent="0.25">
      <c r="A143" s="12"/>
      <c r="B143" s="12"/>
      <c r="C143" s="12" t="s">
        <v>15</v>
      </c>
      <c r="D143" s="92">
        <f>D101/302*100</f>
        <v>6.6225165562913908</v>
      </c>
      <c r="E143" s="92">
        <f t="shared" ref="E143:K143" si="77">E101/302*100</f>
        <v>0.66225165562913912</v>
      </c>
      <c r="F143" s="92">
        <f t="shared" si="77"/>
        <v>0.33112582781456956</v>
      </c>
      <c r="G143" s="92">
        <f t="shared" si="77"/>
        <v>19.536423841059602</v>
      </c>
      <c r="H143" s="92">
        <f t="shared" si="77"/>
        <v>0.33112582781456956</v>
      </c>
      <c r="I143" s="92">
        <f t="shared" si="77"/>
        <v>20.860927152317881</v>
      </c>
      <c r="J143" s="92">
        <f t="shared" si="77"/>
        <v>34.437086092715234</v>
      </c>
      <c r="K143" s="92">
        <f t="shared" si="77"/>
        <v>61.920529801324506</v>
      </c>
    </row>
    <row r="144" spans="1:11" x14ac:dyDescent="0.25">
      <c r="A144" s="12"/>
      <c r="B144" s="12"/>
      <c r="C144" s="12" t="s">
        <v>0</v>
      </c>
      <c r="D144" s="92">
        <f>D102/302*100</f>
        <v>1.6556291390728477</v>
      </c>
      <c r="E144" s="92">
        <f t="shared" ref="E144:K144" si="78">E102/302*100</f>
        <v>0.66225165562913912</v>
      </c>
      <c r="F144" s="92">
        <f t="shared" si="78"/>
        <v>1.3245033112582782</v>
      </c>
      <c r="G144" s="92">
        <f t="shared" si="78"/>
        <v>10.927152317880795</v>
      </c>
      <c r="H144" s="92">
        <f t="shared" si="78"/>
        <v>0.99337748344370869</v>
      </c>
      <c r="I144" s="92">
        <f t="shared" si="78"/>
        <v>13.90728476821192</v>
      </c>
      <c r="J144" s="92">
        <f t="shared" si="78"/>
        <v>3.6423841059602649</v>
      </c>
      <c r="K144" s="92">
        <f t="shared" si="78"/>
        <v>19.205298013245034</v>
      </c>
    </row>
    <row r="145" spans="1:11" x14ac:dyDescent="0.25">
      <c r="A145" s="24"/>
      <c r="B145" s="24" t="s">
        <v>26</v>
      </c>
      <c r="C145" s="24"/>
      <c r="D145" s="94">
        <f t="shared" ref="D145:K145" si="79">SUM(D142:D144)</f>
        <v>8.6092715231788084</v>
      </c>
      <c r="E145" s="94">
        <f t="shared" si="79"/>
        <v>10.596026490066226</v>
      </c>
      <c r="F145" s="94">
        <f t="shared" si="79"/>
        <v>1.6556291390728477</v>
      </c>
      <c r="G145" s="94">
        <f t="shared" si="79"/>
        <v>32.781456953642383</v>
      </c>
      <c r="H145" s="94">
        <f t="shared" si="79"/>
        <v>1.3245033112582782</v>
      </c>
      <c r="I145" s="89">
        <f t="shared" si="79"/>
        <v>46.357615894039739</v>
      </c>
      <c r="J145" s="94">
        <f t="shared" si="79"/>
        <v>45.033112582781463</v>
      </c>
      <c r="K145" s="89">
        <f t="shared" si="79"/>
        <v>100</v>
      </c>
    </row>
    <row r="146" spans="1:11" x14ac:dyDescent="0.25">
      <c r="A146" s="12" t="s">
        <v>8</v>
      </c>
      <c r="B146" s="10" t="s">
        <v>29</v>
      </c>
      <c r="C146" s="10" t="s">
        <v>14</v>
      </c>
      <c r="D146" s="87">
        <f>D104/291*100</f>
        <v>0.3436426116838488</v>
      </c>
      <c r="E146" s="87">
        <f t="shared" ref="E146:K146" si="80">E104/291*100</f>
        <v>0</v>
      </c>
      <c r="F146" s="87">
        <f t="shared" si="80"/>
        <v>0</v>
      </c>
      <c r="G146" s="87">
        <f t="shared" si="80"/>
        <v>2.0618556701030926</v>
      </c>
      <c r="H146" s="87">
        <f t="shared" si="80"/>
        <v>0</v>
      </c>
      <c r="I146" s="87">
        <f t="shared" si="80"/>
        <v>2.0618556701030926</v>
      </c>
      <c r="J146" s="87">
        <f t="shared" si="80"/>
        <v>10.652920962199312</v>
      </c>
      <c r="K146" s="87">
        <f t="shared" si="80"/>
        <v>13.058419243986256</v>
      </c>
    </row>
    <row r="147" spans="1:11" x14ac:dyDescent="0.25">
      <c r="A147" s="12"/>
      <c r="B147" s="10"/>
      <c r="C147" s="10" t="s">
        <v>15</v>
      </c>
      <c r="D147" s="87">
        <f>D105/291*100</f>
        <v>2.0618556701030926</v>
      </c>
      <c r="E147" s="87">
        <f t="shared" ref="E147:K147" si="81">E105/291*100</f>
        <v>0.3436426116838488</v>
      </c>
      <c r="F147" s="87">
        <f t="shared" si="81"/>
        <v>0</v>
      </c>
      <c r="G147" s="87">
        <f t="shared" si="81"/>
        <v>4.8109965635738838</v>
      </c>
      <c r="H147" s="87">
        <f t="shared" si="81"/>
        <v>1.0309278350515463</v>
      </c>
      <c r="I147" s="87">
        <f t="shared" si="81"/>
        <v>6.1855670103092786</v>
      </c>
      <c r="J147" s="87">
        <f t="shared" si="81"/>
        <v>62.199312714776632</v>
      </c>
      <c r="K147" s="87">
        <f t="shared" si="81"/>
        <v>70.446735395189009</v>
      </c>
    </row>
    <row r="148" spans="1:11" x14ac:dyDescent="0.25">
      <c r="A148" s="12"/>
      <c r="B148" s="10"/>
      <c r="C148" s="10" t="s">
        <v>0</v>
      </c>
      <c r="D148" s="87">
        <f>D106/291*100</f>
        <v>0.6872852233676976</v>
      </c>
      <c r="E148" s="87">
        <f t="shared" ref="E148:K148" si="82">E106/291*100</f>
        <v>1.0309278350515463</v>
      </c>
      <c r="F148" s="87">
        <f t="shared" si="82"/>
        <v>0</v>
      </c>
      <c r="G148" s="87">
        <f t="shared" si="82"/>
        <v>7.9037800687285218</v>
      </c>
      <c r="H148" s="87">
        <f t="shared" si="82"/>
        <v>1.0309278350515463</v>
      </c>
      <c r="I148" s="87">
        <f t="shared" si="82"/>
        <v>9.9656357388316152</v>
      </c>
      <c r="J148" s="87">
        <f t="shared" si="82"/>
        <v>5.8419243986254292</v>
      </c>
      <c r="K148" s="87">
        <f t="shared" si="82"/>
        <v>16.494845360824741</v>
      </c>
    </row>
    <row r="149" spans="1:11" x14ac:dyDescent="0.25">
      <c r="A149" s="24"/>
      <c r="B149" s="24" t="s">
        <v>27</v>
      </c>
      <c r="C149" s="24"/>
      <c r="D149" s="94">
        <f t="shared" ref="D149:K149" si="83">SUM(D146:D148)</f>
        <v>3.0927835051546388</v>
      </c>
      <c r="E149" s="94">
        <f t="shared" si="83"/>
        <v>1.3745704467353952</v>
      </c>
      <c r="F149" s="94">
        <f t="shared" si="83"/>
        <v>0</v>
      </c>
      <c r="G149" s="94">
        <f t="shared" si="83"/>
        <v>14.776632302405499</v>
      </c>
      <c r="H149" s="94">
        <f t="shared" si="83"/>
        <v>2.0618556701030926</v>
      </c>
      <c r="I149" s="89">
        <f t="shared" si="83"/>
        <v>18.213058419243985</v>
      </c>
      <c r="J149" s="94">
        <f t="shared" si="83"/>
        <v>78.694158075601365</v>
      </c>
      <c r="K149" s="89">
        <f t="shared" si="83"/>
        <v>100</v>
      </c>
    </row>
    <row r="150" spans="1:11" x14ac:dyDescent="0.25">
      <c r="A150" s="12" t="s">
        <v>9</v>
      </c>
      <c r="B150" s="10" t="s">
        <v>10</v>
      </c>
      <c r="C150" s="10" t="s">
        <v>14</v>
      </c>
      <c r="D150" s="87">
        <f>D108/21*100</f>
        <v>4.7619047619047619</v>
      </c>
      <c r="E150" s="87">
        <f t="shared" ref="E150:K150" si="84">E108/21*100</f>
        <v>0</v>
      </c>
      <c r="F150" s="87">
        <f t="shared" si="84"/>
        <v>0</v>
      </c>
      <c r="G150" s="87">
        <f t="shared" si="84"/>
        <v>19.047619047619047</v>
      </c>
      <c r="H150" s="87">
        <f t="shared" si="84"/>
        <v>0</v>
      </c>
      <c r="I150" s="87">
        <f t="shared" si="84"/>
        <v>19.047619047619047</v>
      </c>
      <c r="J150" s="87">
        <f t="shared" si="84"/>
        <v>0</v>
      </c>
      <c r="K150" s="87">
        <f t="shared" si="84"/>
        <v>23.809523809523807</v>
      </c>
    </row>
    <row r="151" spans="1:11" x14ac:dyDescent="0.25">
      <c r="A151" s="12"/>
      <c r="B151" s="10"/>
      <c r="C151" s="10" t="s">
        <v>15</v>
      </c>
      <c r="D151" s="87">
        <f>D109/21*100</f>
        <v>0</v>
      </c>
      <c r="E151" s="87">
        <f t="shared" ref="E151:K151" si="85">E109/21*100</f>
        <v>0</v>
      </c>
      <c r="F151" s="87">
        <f t="shared" si="85"/>
        <v>0</v>
      </c>
      <c r="G151" s="87">
        <f t="shared" si="85"/>
        <v>9.5238095238095237</v>
      </c>
      <c r="H151" s="87">
        <f t="shared" si="85"/>
        <v>0</v>
      </c>
      <c r="I151" s="87">
        <f t="shared" si="85"/>
        <v>9.5238095238095237</v>
      </c>
      <c r="J151" s="87">
        <f t="shared" si="85"/>
        <v>0</v>
      </c>
      <c r="K151" s="87">
        <f t="shared" si="85"/>
        <v>9.5238095238095237</v>
      </c>
    </row>
    <row r="152" spans="1:11" x14ac:dyDescent="0.25">
      <c r="A152" s="10"/>
      <c r="B152" s="10"/>
      <c r="C152" s="10" t="s">
        <v>0</v>
      </c>
      <c r="D152" s="87">
        <f>D110/21*100</f>
        <v>4.7619047619047619</v>
      </c>
      <c r="E152" s="87">
        <f t="shared" ref="E152:K152" si="86">E110/21*100</f>
        <v>0</v>
      </c>
      <c r="F152" s="87">
        <f t="shared" si="86"/>
        <v>0</v>
      </c>
      <c r="G152" s="87">
        <f t="shared" si="86"/>
        <v>61.904761904761905</v>
      </c>
      <c r="H152" s="87">
        <f t="shared" si="86"/>
        <v>0</v>
      </c>
      <c r="I152" s="87">
        <f t="shared" si="86"/>
        <v>61.904761904761905</v>
      </c>
      <c r="J152" s="87">
        <f t="shared" si="86"/>
        <v>0</v>
      </c>
      <c r="K152" s="87">
        <f t="shared" si="86"/>
        <v>66.666666666666657</v>
      </c>
    </row>
    <row r="153" spans="1:11" x14ac:dyDescent="0.25">
      <c r="A153" s="24"/>
      <c r="B153" s="24" t="s">
        <v>23</v>
      </c>
      <c r="C153" s="24"/>
      <c r="D153" s="94">
        <f t="shared" ref="D153:K153" si="87">SUM(D150:D152)</f>
        <v>9.5238095238095237</v>
      </c>
      <c r="E153" s="94">
        <f t="shared" si="87"/>
        <v>0</v>
      </c>
      <c r="F153" s="94">
        <f t="shared" si="87"/>
        <v>0</v>
      </c>
      <c r="G153" s="94">
        <f t="shared" si="87"/>
        <v>90.476190476190482</v>
      </c>
      <c r="H153" s="94">
        <f t="shared" si="87"/>
        <v>0</v>
      </c>
      <c r="I153" s="89">
        <f t="shared" si="87"/>
        <v>90.476190476190482</v>
      </c>
      <c r="J153" s="94">
        <f t="shared" si="87"/>
        <v>0</v>
      </c>
      <c r="K153" s="89">
        <f t="shared" si="87"/>
        <v>99.999999999999986</v>
      </c>
    </row>
    <row r="154" spans="1:11" x14ac:dyDescent="0.25">
      <c r="A154" s="24" t="s">
        <v>62</v>
      </c>
      <c r="B154" s="24"/>
      <c r="C154" s="24"/>
      <c r="D154" s="89">
        <f>D112/K112*100</f>
        <v>20.134529147982065</v>
      </c>
      <c r="E154" s="89">
        <f>E112/K112*100</f>
        <v>6.188340807174888</v>
      </c>
      <c r="F154" s="89">
        <f>F112/K112*100</f>
        <v>0.22421524663677131</v>
      </c>
      <c r="G154" s="89">
        <f>G112/K112*100</f>
        <v>44.932735426008968</v>
      </c>
      <c r="H154" s="89">
        <f>H112/K112*100</f>
        <v>2.1973094170403589</v>
      </c>
      <c r="I154" s="89">
        <f>SUM(E154:H154)</f>
        <v>53.542600896860989</v>
      </c>
      <c r="J154" s="89">
        <f>J112/K112*100</f>
        <v>26.322869955156953</v>
      </c>
      <c r="K154" s="89">
        <f>D154+I154+J154</f>
        <v>100</v>
      </c>
    </row>
    <row r="157" spans="1:11" x14ac:dyDescent="0.25">
      <c r="A157" s="54" t="s">
        <v>141</v>
      </c>
    </row>
    <row r="159" spans="1:11" ht="71.25" x14ac:dyDescent="0.25">
      <c r="A159" s="21" t="s">
        <v>20</v>
      </c>
      <c r="B159" s="33" t="s">
        <v>61</v>
      </c>
      <c r="C159" s="21" t="s">
        <v>22</v>
      </c>
      <c r="D159" s="33" t="s">
        <v>65</v>
      </c>
      <c r="E159" s="100" t="s">
        <v>79</v>
      </c>
      <c r="F159" s="101"/>
      <c r="G159" s="101"/>
      <c r="H159" s="101"/>
      <c r="I159" s="81" t="s">
        <v>70</v>
      </c>
      <c r="J159" s="33" t="s">
        <v>43</v>
      </c>
      <c r="K159" s="81" t="s">
        <v>80</v>
      </c>
    </row>
    <row r="160" spans="1:11" ht="42.75" x14ac:dyDescent="0.25">
      <c r="A160" s="24"/>
      <c r="B160" s="24"/>
      <c r="C160" s="24"/>
      <c r="D160" s="24"/>
      <c r="E160" s="50" t="s">
        <v>66</v>
      </c>
      <c r="F160" s="50" t="s">
        <v>67</v>
      </c>
      <c r="G160" s="50" t="s">
        <v>68</v>
      </c>
      <c r="H160" s="50" t="s">
        <v>69</v>
      </c>
      <c r="I160" s="24"/>
      <c r="J160" s="24"/>
      <c r="K160" s="24"/>
    </row>
    <row r="161" spans="1:11" x14ac:dyDescent="0.25">
      <c r="A161" s="12" t="s">
        <v>18</v>
      </c>
      <c r="B161" s="10" t="s">
        <v>63</v>
      </c>
      <c r="C161" s="10" t="s">
        <v>14</v>
      </c>
      <c r="D161" s="98">
        <f>D76/K76*100</f>
        <v>62.962962962962962</v>
      </c>
      <c r="E161" s="98">
        <f>E76/K76*100</f>
        <v>14.814814814814813</v>
      </c>
      <c r="F161" s="98">
        <f>F76/K76*100</f>
        <v>0</v>
      </c>
      <c r="G161" s="98">
        <f>G76/K76*100</f>
        <v>18.518518518518519</v>
      </c>
      <c r="H161" s="98">
        <f>H76/K76*100</f>
        <v>3.7037037037037033</v>
      </c>
      <c r="I161" s="98">
        <f t="shared" ref="I161:I197" si="88">SUM(E161:H161)</f>
        <v>37.037037037037031</v>
      </c>
      <c r="J161" s="98">
        <f>J76/K76*100</f>
        <v>0</v>
      </c>
      <c r="K161" s="98">
        <f>D161+I161+J161</f>
        <v>100</v>
      </c>
    </row>
    <row r="162" spans="1:11" x14ac:dyDescent="0.25">
      <c r="A162" s="12"/>
      <c r="B162" s="10"/>
      <c r="C162" s="10" t="s">
        <v>15</v>
      </c>
      <c r="D162" s="98">
        <f t="shared" ref="D162:D197" si="89">D77/K77*100</f>
        <v>34.210526315789473</v>
      </c>
      <c r="E162" s="98">
        <f t="shared" ref="E162:E197" si="90">E77/K77*100</f>
        <v>0</v>
      </c>
      <c r="F162" s="98">
        <f t="shared" ref="F162:F197" si="91">F77/K77*100</f>
        <v>0</v>
      </c>
      <c r="G162" s="98">
        <f t="shared" ref="G162:G197" si="92">G77/K77*100</f>
        <v>57.894736842105267</v>
      </c>
      <c r="H162" s="98">
        <f t="shared" ref="H162:H197" si="93">H77/K77*100</f>
        <v>7.8947368421052628</v>
      </c>
      <c r="I162" s="98">
        <f t="shared" si="88"/>
        <v>65.789473684210535</v>
      </c>
      <c r="J162" s="98">
        <f t="shared" ref="J162:J197" si="94">J77/K77*100</f>
        <v>0</v>
      </c>
      <c r="K162" s="98">
        <f t="shared" ref="K162:K197" si="95">D162+I162+J162</f>
        <v>100</v>
      </c>
    </row>
    <row r="163" spans="1:11" x14ac:dyDescent="0.25">
      <c r="A163" s="12"/>
      <c r="B163" s="10"/>
      <c r="C163" s="10" t="s">
        <v>0</v>
      </c>
      <c r="D163" s="98">
        <f t="shared" si="89"/>
        <v>14.285714285714285</v>
      </c>
      <c r="E163" s="98">
        <f t="shared" si="90"/>
        <v>0</v>
      </c>
      <c r="F163" s="98">
        <f t="shared" si="91"/>
        <v>0</v>
      </c>
      <c r="G163" s="98">
        <f t="shared" si="92"/>
        <v>67.857142857142861</v>
      </c>
      <c r="H163" s="98">
        <f t="shared" si="93"/>
        <v>17.857142857142858</v>
      </c>
      <c r="I163" s="98">
        <f t="shared" si="88"/>
        <v>85.714285714285722</v>
      </c>
      <c r="J163" s="98">
        <f t="shared" si="94"/>
        <v>0</v>
      </c>
      <c r="K163" s="98">
        <f t="shared" si="95"/>
        <v>100</v>
      </c>
    </row>
    <row r="164" spans="1:11" x14ac:dyDescent="0.25">
      <c r="A164" s="12"/>
      <c r="B164" s="10" t="s">
        <v>11</v>
      </c>
      <c r="C164" s="10" t="s">
        <v>14</v>
      </c>
      <c r="D164" s="98">
        <f t="shared" si="89"/>
        <v>0</v>
      </c>
      <c r="E164" s="98">
        <f t="shared" si="90"/>
        <v>33.333333333333329</v>
      </c>
      <c r="F164" s="98">
        <f t="shared" si="91"/>
        <v>0</v>
      </c>
      <c r="G164" s="98">
        <f t="shared" si="92"/>
        <v>33.333333333333329</v>
      </c>
      <c r="H164" s="98">
        <f t="shared" si="93"/>
        <v>0</v>
      </c>
      <c r="I164" s="98">
        <f t="shared" si="88"/>
        <v>66.666666666666657</v>
      </c>
      <c r="J164" s="98">
        <f t="shared" si="94"/>
        <v>33.333333333333329</v>
      </c>
      <c r="K164" s="98">
        <f t="shared" si="95"/>
        <v>99.999999999999986</v>
      </c>
    </row>
    <row r="165" spans="1:11" x14ac:dyDescent="0.25">
      <c r="A165" s="12"/>
      <c r="B165" s="10"/>
      <c r="C165" s="10" t="s">
        <v>15</v>
      </c>
      <c r="D165" s="98">
        <f t="shared" si="89"/>
        <v>0</v>
      </c>
      <c r="E165" s="98">
        <f t="shared" si="90"/>
        <v>0</v>
      </c>
      <c r="F165" s="98">
        <f t="shared" si="91"/>
        <v>0</v>
      </c>
      <c r="G165" s="98">
        <f t="shared" si="92"/>
        <v>25.925925925925924</v>
      </c>
      <c r="H165" s="98">
        <f t="shared" si="93"/>
        <v>3.7037037037037033</v>
      </c>
      <c r="I165" s="98">
        <f t="shared" si="88"/>
        <v>29.629629629629626</v>
      </c>
      <c r="J165" s="98">
        <f t="shared" si="94"/>
        <v>70.370370370370367</v>
      </c>
      <c r="K165" s="98">
        <f t="shared" si="95"/>
        <v>100</v>
      </c>
    </row>
    <row r="166" spans="1:11" x14ac:dyDescent="0.25">
      <c r="A166" s="12"/>
      <c r="B166" s="31"/>
      <c r="C166" s="31" t="s">
        <v>0</v>
      </c>
      <c r="D166" s="99">
        <f t="shared" si="89"/>
        <v>0</v>
      </c>
      <c r="E166" s="99">
        <f t="shared" si="90"/>
        <v>0.68965517241379315</v>
      </c>
      <c r="F166" s="99">
        <f t="shared" si="91"/>
        <v>0</v>
      </c>
      <c r="G166" s="99">
        <f t="shared" si="92"/>
        <v>15.172413793103448</v>
      </c>
      <c r="H166" s="99">
        <f t="shared" si="93"/>
        <v>6.2068965517241379</v>
      </c>
      <c r="I166" s="99">
        <f t="shared" si="88"/>
        <v>22.068965517241381</v>
      </c>
      <c r="J166" s="99">
        <f t="shared" si="94"/>
        <v>77.931034482758619</v>
      </c>
      <c r="K166" s="99">
        <f t="shared" si="95"/>
        <v>100</v>
      </c>
    </row>
    <row r="167" spans="1:11" x14ac:dyDescent="0.25">
      <c r="A167" s="12"/>
      <c r="B167" s="12" t="s">
        <v>51</v>
      </c>
      <c r="C167" s="12" t="s">
        <v>14</v>
      </c>
      <c r="D167" s="36">
        <f t="shared" si="89"/>
        <v>51.515151515151516</v>
      </c>
      <c r="E167" s="36">
        <f t="shared" si="90"/>
        <v>18.181818181818183</v>
      </c>
      <c r="F167" s="36">
        <f t="shared" si="91"/>
        <v>0</v>
      </c>
      <c r="G167" s="36">
        <f t="shared" si="92"/>
        <v>21.212121212121211</v>
      </c>
      <c r="H167" s="36">
        <f t="shared" si="93"/>
        <v>3.0303030303030303</v>
      </c>
      <c r="I167" s="36">
        <f t="shared" si="88"/>
        <v>42.424242424242422</v>
      </c>
      <c r="J167" s="36">
        <f t="shared" si="94"/>
        <v>6.0606060606060606</v>
      </c>
      <c r="K167" s="36">
        <f t="shared" si="95"/>
        <v>100</v>
      </c>
    </row>
    <row r="168" spans="1:11" x14ac:dyDescent="0.25">
      <c r="A168" s="12"/>
      <c r="B168" s="12"/>
      <c r="C168" s="12" t="s">
        <v>15</v>
      </c>
      <c r="D168" s="36">
        <f t="shared" si="89"/>
        <v>20</v>
      </c>
      <c r="E168" s="36">
        <f t="shared" si="90"/>
        <v>0</v>
      </c>
      <c r="F168" s="36">
        <f t="shared" si="91"/>
        <v>0</v>
      </c>
      <c r="G168" s="36">
        <f t="shared" si="92"/>
        <v>44.61538461538462</v>
      </c>
      <c r="H168" s="36">
        <f t="shared" si="93"/>
        <v>6.1538461538461542</v>
      </c>
      <c r="I168" s="36">
        <f t="shared" si="88"/>
        <v>50.769230769230774</v>
      </c>
      <c r="J168" s="36">
        <f t="shared" si="94"/>
        <v>29.230769230769234</v>
      </c>
      <c r="K168" s="36">
        <f t="shared" si="95"/>
        <v>100</v>
      </c>
    </row>
    <row r="169" spans="1:11" x14ac:dyDescent="0.25">
      <c r="A169" s="12"/>
      <c r="B169" s="12"/>
      <c r="C169" s="12" t="s">
        <v>0</v>
      </c>
      <c r="D169" s="36">
        <f t="shared" si="89"/>
        <v>2.3121387283236992</v>
      </c>
      <c r="E169" s="36">
        <f t="shared" si="90"/>
        <v>0.57803468208092479</v>
      </c>
      <c r="F169" s="36">
        <f t="shared" si="91"/>
        <v>0</v>
      </c>
      <c r="G169" s="36">
        <f t="shared" si="92"/>
        <v>23.699421965317917</v>
      </c>
      <c r="H169" s="36">
        <f t="shared" si="93"/>
        <v>8.0924855491329488</v>
      </c>
      <c r="I169" s="36">
        <f t="shared" si="88"/>
        <v>32.369942196531795</v>
      </c>
      <c r="J169" s="36">
        <f t="shared" si="94"/>
        <v>65.317919075144502</v>
      </c>
      <c r="K169" s="36">
        <f t="shared" si="95"/>
        <v>100</v>
      </c>
    </row>
    <row r="170" spans="1:11" x14ac:dyDescent="0.25">
      <c r="A170" s="24"/>
      <c r="B170" s="24" t="s">
        <v>28</v>
      </c>
      <c r="C170" s="24"/>
      <c r="D170" s="99">
        <f t="shared" si="89"/>
        <v>12.546125461254611</v>
      </c>
      <c r="E170" s="99">
        <f t="shared" si="90"/>
        <v>2.5830258302583027</v>
      </c>
      <c r="F170" s="99">
        <f t="shared" si="91"/>
        <v>0</v>
      </c>
      <c r="G170" s="99">
        <f t="shared" si="92"/>
        <v>28.413284132841326</v>
      </c>
      <c r="H170" s="99">
        <f t="shared" si="93"/>
        <v>7.0110701107011062</v>
      </c>
      <c r="I170" s="99">
        <f t="shared" si="88"/>
        <v>38.007380073800739</v>
      </c>
      <c r="J170" s="99">
        <f t="shared" si="94"/>
        <v>49.446494464944649</v>
      </c>
      <c r="K170" s="99">
        <f t="shared" si="95"/>
        <v>100</v>
      </c>
    </row>
    <row r="171" spans="1:11" x14ac:dyDescent="0.25">
      <c r="A171" s="12" t="s">
        <v>19</v>
      </c>
      <c r="B171" s="10" t="s">
        <v>4</v>
      </c>
      <c r="C171" s="10" t="s">
        <v>14</v>
      </c>
      <c r="D171" s="36">
        <f t="shared" si="89"/>
        <v>46.428571428571431</v>
      </c>
      <c r="E171" s="36">
        <f t="shared" si="90"/>
        <v>14.285714285714285</v>
      </c>
      <c r="F171" s="36">
        <f t="shared" si="91"/>
        <v>0</v>
      </c>
      <c r="G171" s="36">
        <f t="shared" si="92"/>
        <v>35.714285714285715</v>
      </c>
      <c r="H171" s="36">
        <f t="shared" si="93"/>
        <v>0</v>
      </c>
      <c r="I171" s="36">
        <f t="shared" si="88"/>
        <v>50</v>
      </c>
      <c r="J171" s="36">
        <f t="shared" si="94"/>
        <v>3.5714285714285712</v>
      </c>
      <c r="K171" s="36">
        <f t="shared" si="95"/>
        <v>100</v>
      </c>
    </row>
    <row r="172" spans="1:11" x14ac:dyDescent="0.25">
      <c r="A172" s="12"/>
      <c r="B172" s="10"/>
      <c r="C172" s="10" t="s">
        <v>15</v>
      </c>
      <c r="D172" s="36">
        <f t="shared" si="89"/>
        <v>12.307692307692308</v>
      </c>
      <c r="E172" s="36">
        <f t="shared" si="90"/>
        <v>3.0769230769230771</v>
      </c>
      <c r="F172" s="36">
        <f t="shared" si="91"/>
        <v>0</v>
      </c>
      <c r="G172" s="36">
        <f t="shared" si="92"/>
        <v>79.230769230769226</v>
      </c>
      <c r="H172" s="36">
        <f t="shared" si="93"/>
        <v>5.384615384615385</v>
      </c>
      <c r="I172" s="36">
        <f t="shared" si="88"/>
        <v>87.692307692307693</v>
      </c>
      <c r="J172" s="36">
        <f t="shared" si="94"/>
        <v>0</v>
      </c>
      <c r="K172" s="36">
        <f t="shared" si="95"/>
        <v>100</v>
      </c>
    </row>
    <row r="173" spans="1:11" x14ac:dyDescent="0.25">
      <c r="A173" s="12"/>
      <c r="B173" s="10"/>
      <c r="C173" s="10" t="s">
        <v>0</v>
      </c>
      <c r="D173" s="36">
        <f t="shared" si="89"/>
        <v>2.8571428571428572</v>
      </c>
      <c r="E173" s="36">
        <f t="shared" si="90"/>
        <v>5.7142857142857144</v>
      </c>
      <c r="F173" s="36">
        <f t="shared" si="91"/>
        <v>0</v>
      </c>
      <c r="G173" s="36">
        <f t="shared" si="92"/>
        <v>84.285714285714292</v>
      </c>
      <c r="H173" s="36">
        <f t="shared" si="93"/>
        <v>7.1428571428571423</v>
      </c>
      <c r="I173" s="36">
        <f t="shared" si="88"/>
        <v>97.142857142857139</v>
      </c>
      <c r="J173" s="36">
        <f t="shared" si="94"/>
        <v>0</v>
      </c>
      <c r="K173" s="36">
        <f t="shared" si="95"/>
        <v>100</v>
      </c>
    </row>
    <row r="174" spans="1:11" x14ac:dyDescent="0.25">
      <c r="A174" s="24"/>
      <c r="B174" s="24" t="s">
        <v>30</v>
      </c>
      <c r="C174" s="24"/>
      <c r="D174" s="99">
        <f t="shared" si="89"/>
        <v>13.596491228070176</v>
      </c>
      <c r="E174" s="99">
        <f t="shared" si="90"/>
        <v>5.2631578947368416</v>
      </c>
      <c r="F174" s="99">
        <f t="shared" si="91"/>
        <v>0</v>
      </c>
      <c r="G174" s="99">
        <f t="shared" si="92"/>
        <v>75.438596491228068</v>
      </c>
      <c r="H174" s="99">
        <f t="shared" si="93"/>
        <v>5.2631578947368416</v>
      </c>
      <c r="I174" s="99">
        <f t="shared" si="88"/>
        <v>85.964912280701739</v>
      </c>
      <c r="J174" s="99">
        <f t="shared" si="94"/>
        <v>0.43859649122807015</v>
      </c>
      <c r="K174" s="99">
        <f t="shared" si="95"/>
        <v>99.999999999999986</v>
      </c>
    </row>
    <row r="175" spans="1:11" x14ac:dyDescent="0.25">
      <c r="A175" s="12" t="s">
        <v>6</v>
      </c>
      <c r="B175" s="10" t="s">
        <v>1</v>
      </c>
      <c r="C175" s="10" t="s">
        <v>14</v>
      </c>
      <c r="D175" s="36">
        <f t="shared" si="89"/>
        <v>46.623093681917211</v>
      </c>
      <c r="E175" s="36">
        <f t="shared" si="90"/>
        <v>16.775599128540307</v>
      </c>
      <c r="F175" s="36">
        <f t="shared" si="91"/>
        <v>0</v>
      </c>
      <c r="G175" s="36">
        <f t="shared" si="92"/>
        <v>22.440087145969496</v>
      </c>
      <c r="H175" s="36">
        <f t="shared" si="93"/>
        <v>0.2178649237472767</v>
      </c>
      <c r="I175" s="36">
        <f t="shared" si="88"/>
        <v>39.433551198257085</v>
      </c>
      <c r="J175" s="36">
        <f t="shared" si="94"/>
        <v>13.943355119825709</v>
      </c>
      <c r="K175" s="36">
        <f t="shared" si="95"/>
        <v>100.00000000000001</v>
      </c>
    </row>
    <row r="176" spans="1:11" x14ac:dyDescent="0.25">
      <c r="A176" s="12"/>
      <c r="B176" s="10"/>
      <c r="C176" s="10" t="s">
        <v>15</v>
      </c>
      <c r="D176" s="36">
        <f t="shared" si="89"/>
        <v>28.037383177570092</v>
      </c>
      <c r="E176" s="36">
        <f t="shared" si="90"/>
        <v>0.62305295950155759</v>
      </c>
      <c r="F176" s="36">
        <f t="shared" si="91"/>
        <v>0</v>
      </c>
      <c r="G176" s="36">
        <f t="shared" si="92"/>
        <v>66.978193146417439</v>
      </c>
      <c r="H176" s="36">
        <f t="shared" si="93"/>
        <v>0</v>
      </c>
      <c r="I176" s="36">
        <f t="shared" si="88"/>
        <v>67.601246105919003</v>
      </c>
      <c r="J176" s="36">
        <f t="shared" si="94"/>
        <v>4.361370716510903</v>
      </c>
      <c r="K176" s="36">
        <f t="shared" si="95"/>
        <v>100</v>
      </c>
    </row>
    <row r="177" spans="1:11" x14ac:dyDescent="0.25">
      <c r="A177" s="12"/>
      <c r="B177" s="10"/>
      <c r="C177" s="10" t="s">
        <v>0</v>
      </c>
      <c r="D177" s="36">
        <f t="shared" si="89"/>
        <v>12.759643916913946</v>
      </c>
      <c r="E177" s="36">
        <f t="shared" si="90"/>
        <v>1.1869436201780417</v>
      </c>
      <c r="F177" s="36">
        <f t="shared" si="91"/>
        <v>0</v>
      </c>
      <c r="G177" s="36">
        <f t="shared" si="92"/>
        <v>81.305637982195847</v>
      </c>
      <c r="H177" s="36">
        <f t="shared" si="93"/>
        <v>2.0771513353115725</v>
      </c>
      <c r="I177" s="36">
        <f t="shared" si="88"/>
        <v>84.569732937685458</v>
      </c>
      <c r="J177" s="36">
        <f t="shared" si="94"/>
        <v>2.6706231454005933</v>
      </c>
      <c r="K177" s="36">
        <f t="shared" si="95"/>
        <v>100</v>
      </c>
    </row>
    <row r="178" spans="1:11" x14ac:dyDescent="0.25">
      <c r="A178" s="24"/>
      <c r="B178" s="24" t="s">
        <v>25</v>
      </c>
      <c r="C178" s="24"/>
      <c r="D178" s="99">
        <f t="shared" si="89"/>
        <v>31.065353625783349</v>
      </c>
      <c r="E178" s="99">
        <f t="shared" si="90"/>
        <v>7.4306177260519242</v>
      </c>
      <c r="F178" s="99">
        <f t="shared" si="91"/>
        <v>0</v>
      </c>
      <c r="G178" s="99">
        <f t="shared" si="92"/>
        <v>52.999104744852289</v>
      </c>
      <c r="H178" s="99">
        <f t="shared" si="93"/>
        <v>0.71620411817367946</v>
      </c>
      <c r="I178" s="99">
        <f t="shared" si="88"/>
        <v>61.145926589077888</v>
      </c>
      <c r="J178" s="99">
        <f t="shared" si="94"/>
        <v>7.7887197851387651</v>
      </c>
      <c r="K178" s="99">
        <f t="shared" si="95"/>
        <v>100</v>
      </c>
    </row>
    <row r="179" spans="1:11" x14ac:dyDescent="0.25">
      <c r="A179" s="12" t="s">
        <v>7</v>
      </c>
      <c r="B179" s="10" t="s">
        <v>2</v>
      </c>
      <c r="C179" s="10" t="s">
        <v>14</v>
      </c>
      <c r="D179" s="36">
        <f t="shared" si="89"/>
        <v>3.0303030303030303</v>
      </c>
      <c r="E179" s="36">
        <f t="shared" si="90"/>
        <v>12.121212121212121</v>
      </c>
      <c r="F179" s="36">
        <f t="shared" si="91"/>
        <v>0</v>
      </c>
      <c r="G179" s="36">
        <f t="shared" si="92"/>
        <v>21.212121212121211</v>
      </c>
      <c r="H179" s="36">
        <f t="shared" si="93"/>
        <v>0</v>
      </c>
      <c r="I179" s="36">
        <f t="shared" si="88"/>
        <v>33.333333333333329</v>
      </c>
      <c r="J179" s="36">
        <f t="shared" si="94"/>
        <v>63.636363636363633</v>
      </c>
      <c r="K179" s="36">
        <f t="shared" si="95"/>
        <v>100</v>
      </c>
    </row>
    <row r="180" spans="1:11" x14ac:dyDescent="0.25">
      <c r="A180" s="12"/>
      <c r="B180" s="10"/>
      <c r="C180" s="10" t="s">
        <v>15</v>
      </c>
      <c r="D180" s="36">
        <f t="shared" si="89"/>
        <v>11.173184357541899</v>
      </c>
      <c r="E180" s="36">
        <f t="shared" si="90"/>
        <v>1.1173184357541899</v>
      </c>
      <c r="F180" s="36">
        <f t="shared" si="91"/>
        <v>0</v>
      </c>
      <c r="G180" s="36">
        <f t="shared" si="92"/>
        <v>29.608938547486037</v>
      </c>
      <c r="H180" s="36">
        <f t="shared" si="93"/>
        <v>0</v>
      </c>
      <c r="I180" s="36">
        <f t="shared" si="88"/>
        <v>30.726256983240226</v>
      </c>
      <c r="J180" s="36">
        <f t="shared" si="94"/>
        <v>58.100558659217882</v>
      </c>
      <c r="K180" s="36">
        <f t="shared" si="95"/>
        <v>100</v>
      </c>
    </row>
    <row r="181" spans="1:11" x14ac:dyDescent="0.25">
      <c r="A181" s="12"/>
      <c r="B181" s="10"/>
      <c r="C181" s="10" t="s">
        <v>0</v>
      </c>
      <c r="D181" s="36">
        <f t="shared" si="89"/>
        <v>21.739130434782609</v>
      </c>
      <c r="E181" s="36">
        <f t="shared" si="90"/>
        <v>0</v>
      </c>
      <c r="F181" s="36">
        <f t="shared" si="91"/>
        <v>0</v>
      </c>
      <c r="G181" s="36">
        <f t="shared" si="92"/>
        <v>30.434782608695656</v>
      </c>
      <c r="H181" s="36">
        <f t="shared" si="93"/>
        <v>0</v>
      </c>
      <c r="I181" s="36">
        <f t="shared" si="88"/>
        <v>30.434782608695656</v>
      </c>
      <c r="J181" s="36">
        <f t="shared" si="94"/>
        <v>47.826086956521742</v>
      </c>
      <c r="K181" s="36">
        <f t="shared" si="95"/>
        <v>100</v>
      </c>
    </row>
    <row r="182" spans="1:11" x14ac:dyDescent="0.25">
      <c r="A182" s="12"/>
      <c r="B182" s="10" t="s">
        <v>5</v>
      </c>
      <c r="C182" s="10" t="s">
        <v>14</v>
      </c>
      <c r="D182" s="36">
        <f t="shared" si="89"/>
        <v>0</v>
      </c>
      <c r="E182" s="36">
        <f t="shared" si="90"/>
        <v>100</v>
      </c>
      <c r="F182" s="36">
        <f t="shared" si="91"/>
        <v>0</v>
      </c>
      <c r="G182" s="36">
        <f t="shared" si="92"/>
        <v>0</v>
      </c>
      <c r="H182" s="36">
        <f t="shared" si="93"/>
        <v>0</v>
      </c>
      <c r="I182" s="36">
        <f t="shared" si="88"/>
        <v>100</v>
      </c>
      <c r="J182" s="36">
        <f t="shared" si="94"/>
        <v>0</v>
      </c>
      <c r="K182" s="36">
        <f t="shared" si="95"/>
        <v>100</v>
      </c>
    </row>
    <row r="183" spans="1:11" x14ac:dyDescent="0.25">
      <c r="A183" s="12"/>
      <c r="B183" s="10"/>
      <c r="C183" s="10" t="s">
        <v>15</v>
      </c>
      <c r="D183" s="36">
        <f t="shared" si="89"/>
        <v>0</v>
      </c>
      <c r="E183" s="36">
        <f t="shared" si="90"/>
        <v>0</v>
      </c>
      <c r="F183" s="36">
        <f t="shared" si="91"/>
        <v>12.5</v>
      </c>
      <c r="G183" s="36">
        <f t="shared" si="92"/>
        <v>75</v>
      </c>
      <c r="H183" s="36">
        <f t="shared" si="93"/>
        <v>12.5</v>
      </c>
      <c r="I183" s="36">
        <f t="shared" si="88"/>
        <v>100</v>
      </c>
      <c r="J183" s="36">
        <f t="shared" si="94"/>
        <v>0</v>
      </c>
      <c r="K183" s="36">
        <f t="shared" si="95"/>
        <v>100</v>
      </c>
    </row>
    <row r="184" spans="1:11" x14ac:dyDescent="0.25">
      <c r="A184" s="12"/>
      <c r="B184" s="31"/>
      <c r="C184" s="31" t="s">
        <v>0</v>
      </c>
      <c r="D184" s="99">
        <f t="shared" si="89"/>
        <v>0</v>
      </c>
      <c r="E184" s="99">
        <f t="shared" si="90"/>
        <v>5.7142857142857144</v>
      </c>
      <c r="F184" s="99">
        <f t="shared" si="91"/>
        <v>11.428571428571429</v>
      </c>
      <c r="G184" s="99">
        <f t="shared" si="92"/>
        <v>74.285714285714292</v>
      </c>
      <c r="H184" s="99">
        <f t="shared" si="93"/>
        <v>8.5714285714285712</v>
      </c>
      <c r="I184" s="99">
        <f t="shared" si="88"/>
        <v>100</v>
      </c>
      <c r="J184" s="99">
        <f t="shared" si="94"/>
        <v>0</v>
      </c>
      <c r="K184" s="99">
        <f t="shared" si="95"/>
        <v>100</v>
      </c>
    </row>
    <row r="185" spans="1:11" x14ac:dyDescent="0.25">
      <c r="A185" s="12"/>
      <c r="B185" s="12" t="s">
        <v>52</v>
      </c>
      <c r="C185" s="12" t="s">
        <v>14</v>
      </c>
      <c r="D185" s="36">
        <f t="shared" si="89"/>
        <v>1.7543859649122806</v>
      </c>
      <c r="E185" s="36">
        <f t="shared" si="90"/>
        <v>49.122807017543856</v>
      </c>
      <c r="F185" s="36">
        <f t="shared" si="91"/>
        <v>0</v>
      </c>
      <c r="G185" s="36">
        <f t="shared" si="92"/>
        <v>12.280701754385964</v>
      </c>
      <c r="H185" s="36">
        <f t="shared" si="93"/>
        <v>0</v>
      </c>
      <c r="I185" s="36">
        <f t="shared" si="88"/>
        <v>61.403508771929822</v>
      </c>
      <c r="J185" s="36">
        <f t="shared" si="94"/>
        <v>36.84210526315789</v>
      </c>
      <c r="K185" s="36">
        <f t="shared" si="95"/>
        <v>100</v>
      </c>
    </row>
    <row r="186" spans="1:11" x14ac:dyDescent="0.25">
      <c r="A186" s="12"/>
      <c r="B186" s="12"/>
      <c r="C186" s="12" t="s">
        <v>15</v>
      </c>
      <c r="D186" s="36">
        <f t="shared" si="89"/>
        <v>10.695187165775401</v>
      </c>
      <c r="E186" s="36">
        <f t="shared" si="90"/>
        <v>1.0695187165775399</v>
      </c>
      <c r="F186" s="36">
        <f t="shared" si="91"/>
        <v>0.53475935828876997</v>
      </c>
      <c r="G186" s="36">
        <f t="shared" si="92"/>
        <v>31.550802139037433</v>
      </c>
      <c r="H186" s="36">
        <f t="shared" si="93"/>
        <v>0.53475935828876997</v>
      </c>
      <c r="I186" s="36">
        <f t="shared" si="88"/>
        <v>33.689839572192511</v>
      </c>
      <c r="J186" s="36">
        <f t="shared" si="94"/>
        <v>55.614973262032088</v>
      </c>
      <c r="K186" s="36">
        <f t="shared" si="95"/>
        <v>100</v>
      </c>
    </row>
    <row r="187" spans="1:11" x14ac:dyDescent="0.25">
      <c r="A187" s="12"/>
      <c r="B187" s="12"/>
      <c r="C187" s="12" t="s">
        <v>0</v>
      </c>
      <c r="D187" s="36">
        <f t="shared" si="89"/>
        <v>8.6206896551724146</v>
      </c>
      <c r="E187" s="36">
        <f t="shared" si="90"/>
        <v>3.4482758620689653</v>
      </c>
      <c r="F187" s="36">
        <f t="shared" si="91"/>
        <v>6.8965517241379306</v>
      </c>
      <c r="G187" s="36">
        <f t="shared" si="92"/>
        <v>56.896551724137936</v>
      </c>
      <c r="H187" s="36">
        <f t="shared" si="93"/>
        <v>5.1724137931034484</v>
      </c>
      <c r="I187" s="36">
        <f t="shared" si="88"/>
        <v>72.41379310344827</v>
      </c>
      <c r="J187" s="36">
        <f t="shared" si="94"/>
        <v>18.96551724137931</v>
      </c>
      <c r="K187" s="36">
        <f t="shared" si="95"/>
        <v>100</v>
      </c>
    </row>
    <row r="188" spans="1:11" x14ac:dyDescent="0.25">
      <c r="A188" s="24"/>
      <c r="B188" s="24" t="s">
        <v>26</v>
      </c>
      <c r="C188" s="24"/>
      <c r="D188" s="99">
        <f t="shared" si="89"/>
        <v>8.6092715231788084</v>
      </c>
      <c r="E188" s="99">
        <f t="shared" si="90"/>
        <v>10.596026490066226</v>
      </c>
      <c r="F188" s="99">
        <f t="shared" si="91"/>
        <v>1.6556291390728477</v>
      </c>
      <c r="G188" s="99">
        <f t="shared" si="92"/>
        <v>32.781456953642383</v>
      </c>
      <c r="H188" s="99">
        <f t="shared" si="93"/>
        <v>1.3245033112582782</v>
      </c>
      <c r="I188" s="99">
        <f t="shared" si="88"/>
        <v>46.357615894039732</v>
      </c>
      <c r="J188" s="99">
        <f t="shared" si="94"/>
        <v>45.033112582781456</v>
      </c>
      <c r="K188" s="99">
        <f t="shared" si="95"/>
        <v>100</v>
      </c>
    </row>
    <row r="189" spans="1:11" x14ac:dyDescent="0.25">
      <c r="A189" s="12" t="s">
        <v>8</v>
      </c>
      <c r="B189" s="10" t="s">
        <v>29</v>
      </c>
      <c r="C189" s="10" t="s">
        <v>14</v>
      </c>
      <c r="D189" s="36">
        <f t="shared" si="89"/>
        <v>2.6315789473684208</v>
      </c>
      <c r="E189" s="36">
        <f t="shared" si="90"/>
        <v>0</v>
      </c>
      <c r="F189" s="36">
        <f t="shared" si="91"/>
        <v>0</v>
      </c>
      <c r="G189" s="36">
        <f t="shared" si="92"/>
        <v>15.789473684210526</v>
      </c>
      <c r="H189" s="36">
        <f t="shared" si="93"/>
        <v>0</v>
      </c>
      <c r="I189" s="36">
        <f t="shared" si="88"/>
        <v>15.789473684210526</v>
      </c>
      <c r="J189" s="36">
        <f t="shared" si="94"/>
        <v>81.578947368421055</v>
      </c>
      <c r="K189" s="36">
        <f t="shared" si="95"/>
        <v>100</v>
      </c>
    </row>
    <row r="190" spans="1:11" x14ac:dyDescent="0.25">
      <c r="A190" s="12"/>
      <c r="B190" s="10"/>
      <c r="C190" s="10" t="s">
        <v>15</v>
      </c>
      <c r="D190" s="36">
        <f t="shared" si="89"/>
        <v>2.9268292682926833</v>
      </c>
      <c r="E190" s="36">
        <f t="shared" si="90"/>
        <v>0.48780487804878048</v>
      </c>
      <c r="F190" s="36">
        <f t="shared" si="91"/>
        <v>0</v>
      </c>
      <c r="G190" s="36">
        <f t="shared" si="92"/>
        <v>6.8292682926829276</v>
      </c>
      <c r="H190" s="36">
        <f t="shared" si="93"/>
        <v>1.4634146341463417</v>
      </c>
      <c r="I190" s="36">
        <f t="shared" si="88"/>
        <v>8.7804878048780495</v>
      </c>
      <c r="J190" s="36">
        <f t="shared" si="94"/>
        <v>88.292682926829272</v>
      </c>
      <c r="K190" s="36">
        <f t="shared" si="95"/>
        <v>100</v>
      </c>
    </row>
    <row r="191" spans="1:11" x14ac:dyDescent="0.25">
      <c r="A191" s="12"/>
      <c r="B191" s="10"/>
      <c r="C191" s="10" t="s">
        <v>0</v>
      </c>
      <c r="D191" s="36">
        <f t="shared" si="89"/>
        <v>4.1666666666666661</v>
      </c>
      <c r="E191" s="36">
        <f t="shared" si="90"/>
        <v>6.25</v>
      </c>
      <c r="F191" s="36">
        <f t="shared" si="91"/>
        <v>0</v>
      </c>
      <c r="G191" s="36">
        <f t="shared" si="92"/>
        <v>47.916666666666671</v>
      </c>
      <c r="H191" s="36">
        <f t="shared" si="93"/>
        <v>6.25</v>
      </c>
      <c r="I191" s="36">
        <f t="shared" si="88"/>
        <v>60.416666666666671</v>
      </c>
      <c r="J191" s="36">
        <f t="shared" si="94"/>
        <v>35.416666666666671</v>
      </c>
      <c r="K191" s="36">
        <f t="shared" si="95"/>
        <v>100.00000000000001</v>
      </c>
    </row>
    <row r="192" spans="1:11" x14ac:dyDescent="0.25">
      <c r="A192" s="24"/>
      <c r="B192" s="24" t="s">
        <v>27</v>
      </c>
      <c r="C192" s="24"/>
      <c r="D192" s="99">
        <f t="shared" si="89"/>
        <v>3.0927835051546393</v>
      </c>
      <c r="E192" s="99">
        <f t="shared" si="90"/>
        <v>1.3745704467353952</v>
      </c>
      <c r="F192" s="99">
        <f t="shared" si="91"/>
        <v>0</v>
      </c>
      <c r="G192" s="99">
        <f t="shared" si="92"/>
        <v>14.776632302405499</v>
      </c>
      <c r="H192" s="99">
        <f t="shared" si="93"/>
        <v>2.0618556701030926</v>
      </c>
      <c r="I192" s="99">
        <f t="shared" si="88"/>
        <v>18.213058419243985</v>
      </c>
      <c r="J192" s="99">
        <f t="shared" si="94"/>
        <v>78.694158075601379</v>
      </c>
      <c r="K192" s="99">
        <f t="shared" si="95"/>
        <v>100</v>
      </c>
    </row>
    <row r="193" spans="1:11" x14ac:dyDescent="0.25">
      <c r="A193" s="12" t="s">
        <v>9</v>
      </c>
      <c r="B193" s="10" t="s">
        <v>10</v>
      </c>
      <c r="C193" s="10" t="s">
        <v>14</v>
      </c>
      <c r="D193" s="36">
        <f t="shared" si="89"/>
        <v>20</v>
      </c>
      <c r="E193" s="36">
        <f t="shared" si="90"/>
        <v>0</v>
      </c>
      <c r="F193" s="36">
        <f t="shared" si="91"/>
        <v>0</v>
      </c>
      <c r="G193" s="36">
        <f t="shared" si="92"/>
        <v>80</v>
      </c>
      <c r="H193" s="36">
        <f t="shared" si="93"/>
        <v>0</v>
      </c>
      <c r="I193" s="36">
        <f t="shared" si="88"/>
        <v>80</v>
      </c>
      <c r="J193" s="36">
        <f t="shared" si="94"/>
        <v>0</v>
      </c>
      <c r="K193" s="36">
        <f t="shared" si="95"/>
        <v>100</v>
      </c>
    </row>
    <row r="194" spans="1:11" x14ac:dyDescent="0.25">
      <c r="A194" s="12"/>
      <c r="B194" s="10"/>
      <c r="C194" s="10" t="s">
        <v>15</v>
      </c>
      <c r="D194" s="36">
        <f t="shared" si="89"/>
        <v>0</v>
      </c>
      <c r="E194" s="36">
        <f t="shared" si="90"/>
        <v>0</v>
      </c>
      <c r="F194" s="36">
        <f t="shared" si="91"/>
        <v>0</v>
      </c>
      <c r="G194" s="36">
        <f t="shared" si="92"/>
        <v>100</v>
      </c>
      <c r="H194" s="36">
        <f t="shared" si="93"/>
        <v>0</v>
      </c>
      <c r="I194" s="36">
        <f t="shared" si="88"/>
        <v>100</v>
      </c>
      <c r="J194" s="36">
        <f t="shared" si="94"/>
        <v>0</v>
      </c>
      <c r="K194" s="36">
        <f t="shared" si="95"/>
        <v>100</v>
      </c>
    </row>
    <row r="195" spans="1:11" x14ac:dyDescent="0.25">
      <c r="A195" s="10"/>
      <c r="B195" s="10"/>
      <c r="C195" s="10" t="s">
        <v>0</v>
      </c>
      <c r="D195" s="36">
        <f t="shared" si="89"/>
        <v>7.1428571428571423</v>
      </c>
      <c r="E195" s="36">
        <f t="shared" si="90"/>
        <v>0</v>
      </c>
      <c r="F195" s="36">
        <f t="shared" si="91"/>
        <v>0</v>
      </c>
      <c r="G195" s="36">
        <f t="shared" si="92"/>
        <v>92.857142857142861</v>
      </c>
      <c r="H195" s="36">
        <f t="shared" si="93"/>
        <v>0</v>
      </c>
      <c r="I195" s="36">
        <f t="shared" si="88"/>
        <v>92.857142857142861</v>
      </c>
      <c r="J195" s="36">
        <f t="shared" si="94"/>
        <v>0</v>
      </c>
      <c r="K195" s="36">
        <f t="shared" si="95"/>
        <v>100</v>
      </c>
    </row>
    <row r="196" spans="1:11" x14ac:dyDescent="0.25">
      <c r="A196" s="24"/>
      <c r="B196" s="24" t="s">
        <v>23</v>
      </c>
      <c r="C196" s="24"/>
      <c r="D196" s="99">
        <f t="shared" si="89"/>
        <v>9.5238095238095237</v>
      </c>
      <c r="E196" s="99">
        <f t="shared" si="90"/>
        <v>0</v>
      </c>
      <c r="F196" s="99">
        <f t="shared" si="91"/>
        <v>0</v>
      </c>
      <c r="G196" s="99">
        <f t="shared" si="92"/>
        <v>90.476190476190482</v>
      </c>
      <c r="H196" s="99">
        <f t="shared" si="93"/>
        <v>0</v>
      </c>
      <c r="I196" s="99">
        <f t="shared" si="88"/>
        <v>90.476190476190482</v>
      </c>
      <c r="J196" s="99">
        <f t="shared" si="94"/>
        <v>0</v>
      </c>
      <c r="K196" s="99">
        <f t="shared" si="95"/>
        <v>100</v>
      </c>
    </row>
    <row r="197" spans="1:11" x14ac:dyDescent="0.25">
      <c r="A197" s="24" t="s">
        <v>62</v>
      </c>
      <c r="B197" s="24"/>
      <c r="C197" s="24"/>
      <c r="D197" s="99">
        <f t="shared" si="89"/>
        <v>20.134529147982065</v>
      </c>
      <c r="E197" s="99">
        <f t="shared" si="90"/>
        <v>6.188340807174888</v>
      </c>
      <c r="F197" s="99">
        <f t="shared" si="91"/>
        <v>0.22421524663677131</v>
      </c>
      <c r="G197" s="99">
        <f t="shared" si="92"/>
        <v>44.932735426008968</v>
      </c>
      <c r="H197" s="99">
        <f t="shared" si="93"/>
        <v>2.1973094170403589</v>
      </c>
      <c r="I197" s="99">
        <f t="shared" si="88"/>
        <v>53.542600896860989</v>
      </c>
      <c r="J197" s="99">
        <f t="shared" si="94"/>
        <v>26.322869955156953</v>
      </c>
      <c r="K197" s="99">
        <f t="shared" si="95"/>
        <v>100</v>
      </c>
    </row>
  </sheetData>
  <mergeCells count="8">
    <mergeCell ref="E159:H159"/>
    <mergeCell ref="E116:H116"/>
    <mergeCell ref="D3:G3"/>
    <mergeCell ref="D23:G23"/>
    <mergeCell ref="C44:F44"/>
    <mergeCell ref="C54:F54"/>
    <mergeCell ref="C64:F64"/>
    <mergeCell ref="E74:H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workbookViewId="0">
      <selection activeCell="C20" sqref="C20"/>
    </sheetView>
  </sheetViews>
  <sheetFormatPr defaultColWidth="8.85546875" defaultRowHeight="15" x14ac:dyDescent="0.25"/>
  <cols>
    <col min="1" max="1" width="22" bestFit="1" customWidth="1"/>
    <col min="2" max="2" width="27.42578125" bestFit="1" customWidth="1"/>
    <col min="3" max="3" width="37.42578125" bestFit="1" customWidth="1"/>
    <col min="4" max="4" width="40" bestFit="1" customWidth="1"/>
    <col min="5" max="5" width="39.28515625" bestFit="1" customWidth="1"/>
    <col min="6" max="6" width="31.28515625" bestFit="1" customWidth="1"/>
    <col min="7" max="7" width="36.42578125" bestFit="1" customWidth="1"/>
  </cols>
  <sheetData>
    <row r="1" spans="1:7" x14ac:dyDescent="0.25">
      <c r="A1" s="14" t="s">
        <v>122</v>
      </c>
    </row>
    <row r="3" spans="1:7" x14ac:dyDescent="0.25">
      <c r="A3" s="21" t="s">
        <v>12</v>
      </c>
      <c r="B3" s="21" t="s">
        <v>61</v>
      </c>
      <c r="C3" s="21" t="s">
        <v>87</v>
      </c>
      <c r="D3" s="22" t="s">
        <v>88</v>
      </c>
      <c r="E3" s="22" t="s">
        <v>89</v>
      </c>
      <c r="F3" s="23" t="s">
        <v>90</v>
      </c>
      <c r="G3" s="23" t="s">
        <v>96</v>
      </c>
    </row>
    <row r="4" spans="1:7" x14ac:dyDescent="0.25">
      <c r="A4" s="12" t="s">
        <v>18</v>
      </c>
      <c r="B4" s="10" t="s">
        <v>16</v>
      </c>
      <c r="C4" s="18">
        <v>1</v>
      </c>
      <c r="D4" s="18">
        <v>0</v>
      </c>
      <c r="E4" s="18">
        <f>SUM(C4:D4)</f>
        <v>1</v>
      </c>
      <c r="F4" s="18">
        <v>0</v>
      </c>
      <c r="G4" s="18">
        <f>E4+F4</f>
        <v>1</v>
      </c>
    </row>
    <row r="5" spans="1:7" x14ac:dyDescent="0.25">
      <c r="A5" s="12"/>
      <c r="B5" s="10" t="s">
        <v>13</v>
      </c>
      <c r="C5" s="18">
        <v>11</v>
      </c>
      <c r="D5" s="18">
        <v>0</v>
      </c>
      <c r="E5" s="18">
        <f t="shared" ref="E5:E17" si="0">SUM(C5:D5)</f>
        <v>11</v>
      </c>
      <c r="F5" s="18">
        <v>18</v>
      </c>
      <c r="G5" s="18">
        <f t="shared" ref="G5:G17" si="1">E5+F5</f>
        <v>29</v>
      </c>
    </row>
    <row r="6" spans="1:7" x14ac:dyDescent="0.25">
      <c r="A6" s="24"/>
      <c r="B6" s="24" t="s">
        <v>28</v>
      </c>
      <c r="C6" s="25">
        <f>SUM(C4:C5)</f>
        <v>12</v>
      </c>
      <c r="D6" s="25">
        <f>SUM(D4:D5)</f>
        <v>0</v>
      </c>
      <c r="E6" s="84">
        <f t="shared" si="0"/>
        <v>12</v>
      </c>
      <c r="F6" s="25">
        <f>SUM(F4:F5)</f>
        <v>18</v>
      </c>
      <c r="G6" s="84">
        <f t="shared" si="1"/>
        <v>30</v>
      </c>
    </row>
    <row r="7" spans="1:7" x14ac:dyDescent="0.25">
      <c r="A7" s="12" t="s">
        <v>19</v>
      </c>
      <c r="B7" s="10" t="s">
        <v>4</v>
      </c>
      <c r="C7" s="18">
        <v>4</v>
      </c>
      <c r="D7" s="18">
        <v>1</v>
      </c>
      <c r="E7" s="18">
        <f t="shared" si="0"/>
        <v>5</v>
      </c>
      <c r="F7" s="18">
        <v>4</v>
      </c>
      <c r="G7" s="18">
        <f t="shared" si="1"/>
        <v>9</v>
      </c>
    </row>
    <row r="8" spans="1:7" x14ac:dyDescent="0.25">
      <c r="A8" s="24"/>
      <c r="B8" s="24" t="s">
        <v>30</v>
      </c>
      <c r="C8" s="25">
        <f>SUM(C7)</f>
        <v>4</v>
      </c>
      <c r="D8" s="25">
        <f>SUM(D7)</f>
        <v>1</v>
      </c>
      <c r="E8" s="84">
        <f t="shared" si="0"/>
        <v>5</v>
      </c>
      <c r="F8" s="18">
        <f>SUM(F7)</f>
        <v>4</v>
      </c>
      <c r="G8" s="18">
        <f t="shared" si="1"/>
        <v>9</v>
      </c>
    </row>
    <row r="9" spans="1:7" x14ac:dyDescent="0.25">
      <c r="A9" s="12" t="s">
        <v>6</v>
      </c>
      <c r="B9" s="10" t="s">
        <v>1</v>
      </c>
      <c r="C9" s="18">
        <v>132</v>
      </c>
      <c r="D9" s="18">
        <v>0</v>
      </c>
      <c r="E9" s="18">
        <f t="shared" si="0"/>
        <v>132</v>
      </c>
      <c r="F9" s="18">
        <v>49</v>
      </c>
      <c r="G9" s="18">
        <f t="shared" si="1"/>
        <v>181</v>
      </c>
    </row>
    <row r="10" spans="1:7" x14ac:dyDescent="0.25">
      <c r="A10" s="24"/>
      <c r="B10" s="27" t="s">
        <v>25</v>
      </c>
      <c r="C10" s="25">
        <f>SUM(C9)</f>
        <v>132</v>
      </c>
      <c r="D10" s="25">
        <f>SUM(D9)</f>
        <v>0</v>
      </c>
      <c r="E10" s="84">
        <f t="shared" si="0"/>
        <v>132</v>
      </c>
      <c r="F10" s="25">
        <f>SUM(F9)</f>
        <v>49</v>
      </c>
      <c r="G10" s="84">
        <f t="shared" si="1"/>
        <v>181</v>
      </c>
    </row>
    <row r="11" spans="1:7" x14ac:dyDescent="0.25">
      <c r="A11" s="12" t="s">
        <v>7</v>
      </c>
      <c r="B11" s="10" t="s">
        <v>2</v>
      </c>
      <c r="C11" s="18">
        <v>11</v>
      </c>
      <c r="D11" s="18">
        <v>1</v>
      </c>
      <c r="E11" s="18">
        <f t="shared" si="0"/>
        <v>12</v>
      </c>
      <c r="F11" s="18">
        <v>19</v>
      </c>
      <c r="G11" s="18">
        <f t="shared" si="1"/>
        <v>31</v>
      </c>
    </row>
    <row r="12" spans="1:7" x14ac:dyDescent="0.25">
      <c r="A12" s="12"/>
      <c r="B12" s="10" t="s">
        <v>5</v>
      </c>
      <c r="C12" s="18">
        <v>1</v>
      </c>
      <c r="D12" s="18">
        <v>0</v>
      </c>
      <c r="E12" s="18">
        <f t="shared" si="0"/>
        <v>1</v>
      </c>
      <c r="F12" s="18">
        <v>42</v>
      </c>
      <c r="G12" s="18">
        <f t="shared" si="1"/>
        <v>43</v>
      </c>
    </row>
    <row r="13" spans="1:7" x14ac:dyDescent="0.25">
      <c r="A13" s="24"/>
      <c r="B13" s="27" t="s">
        <v>26</v>
      </c>
      <c r="C13" s="26">
        <f>SUM(C11:C12)</f>
        <v>12</v>
      </c>
      <c r="D13" s="25">
        <f>SUM(D11:D12)</f>
        <v>1</v>
      </c>
      <c r="E13" s="84">
        <f t="shared" si="0"/>
        <v>13</v>
      </c>
      <c r="F13" s="25">
        <f>SUM(F11:F12)</f>
        <v>61</v>
      </c>
      <c r="G13" s="84">
        <f t="shared" si="1"/>
        <v>74</v>
      </c>
    </row>
    <row r="14" spans="1:7" x14ac:dyDescent="0.25">
      <c r="A14" s="12" t="s">
        <v>8</v>
      </c>
      <c r="B14" s="20" t="s">
        <v>29</v>
      </c>
      <c r="C14" s="19">
        <v>2</v>
      </c>
      <c r="D14" s="18">
        <v>0</v>
      </c>
      <c r="E14" s="18">
        <f t="shared" si="0"/>
        <v>2</v>
      </c>
      <c r="F14" s="18">
        <v>0</v>
      </c>
      <c r="G14" s="18">
        <f t="shared" si="1"/>
        <v>2</v>
      </c>
    </row>
    <row r="15" spans="1:7" x14ac:dyDescent="0.25">
      <c r="A15" s="24"/>
      <c r="B15" s="24" t="s">
        <v>27</v>
      </c>
      <c r="C15" s="25">
        <f>SUM(C14)</f>
        <v>2</v>
      </c>
      <c r="D15" s="25">
        <f>SUM(D14)</f>
        <v>0</v>
      </c>
      <c r="E15" s="84">
        <f t="shared" si="0"/>
        <v>2</v>
      </c>
      <c r="F15" s="25">
        <f>SUM(F14)</f>
        <v>0</v>
      </c>
      <c r="G15" s="84">
        <f t="shared" si="1"/>
        <v>2</v>
      </c>
    </row>
    <row r="16" spans="1:7" x14ac:dyDescent="0.25">
      <c r="A16" s="12" t="s">
        <v>9</v>
      </c>
      <c r="B16" s="10" t="s">
        <v>10</v>
      </c>
      <c r="C16" s="18">
        <v>1</v>
      </c>
      <c r="D16" s="18">
        <v>0</v>
      </c>
      <c r="E16" s="18">
        <f t="shared" si="0"/>
        <v>1</v>
      </c>
      <c r="F16" s="18">
        <v>8</v>
      </c>
      <c r="G16" s="18">
        <f t="shared" si="1"/>
        <v>9</v>
      </c>
    </row>
    <row r="17" spans="1:7" x14ac:dyDescent="0.25">
      <c r="A17" s="24"/>
      <c r="B17" s="24" t="s">
        <v>23</v>
      </c>
      <c r="C17" s="25">
        <f>SUM(C16)</f>
        <v>1</v>
      </c>
      <c r="D17" s="25">
        <f>SUM(D16)</f>
        <v>0</v>
      </c>
      <c r="E17" s="84">
        <f t="shared" si="0"/>
        <v>1</v>
      </c>
      <c r="F17" s="25">
        <f>SUM(F16)</f>
        <v>8</v>
      </c>
      <c r="G17" s="84">
        <f t="shared" si="1"/>
        <v>9</v>
      </c>
    </row>
    <row r="18" spans="1:7" x14ac:dyDescent="0.25">
      <c r="A18" s="27" t="s">
        <v>62</v>
      </c>
      <c r="B18" s="31"/>
      <c r="C18" s="26">
        <f>C6+C8+C10+C13+C15+C17</f>
        <v>163</v>
      </c>
      <c r="D18" s="26">
        <f t="shared" ref="D18:G18" si="2">D6+D8+D10+D13+D15+D17</f>
        <v>2</v>
      </c>
      <c r="E18" s="26">
        <f t="shared" si="2"/>
        <v>165</v>
      </c>
      <c r="F18" s="26">
        <f t="shared" si="2"/>
        <v>140</v>
      </c>
      <c r="G18" s="26">
        <f t="shared" si="2"/>
        <v>305</v>
      </c>
    </row>
    <row r="19" spans="1:7" x14ac:dyDescent="0.25">
      <c r="A19" s="15"/>
      <c r="B19" s="10"/>
      <c r="C19" s="79"/>
      <c r="D19" s="80"/>
      <c r="E19" s="80"/>
      <c r="F19" s="80"/>
      <c r="G19" s="8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7" t="s">
        <v>123</v>
      </c>
      <c r="B21" s="57"/>
      <c r="C21" s="57"/>
      <c r="D21" s="57"/>
      <c r="E21" s="57"/>
      <c r="F21" s="57"/>
      <c r="G21" s="57"/>
    </row>
    <row r="22" spans="1:7" x14ac:dyDescent="0.25">
      <c r="A22" s="21" t="s">
        <v>12</v>
      </c>
      <c r="B22" s="21" t="s">
        <v>73</v>
      </c>
      <c r="C22" s="21" t="s">
        <v>91</v>
      </c>
      <c r="D22" s="22" t="s">
        <v>92</v>
      </c>
      <c r="E22" s="22" t="s">
        <v>93</v>
      </c>
      <c r="F22" s="23" t="s">
        <v>94</v>
      </c>
      <c r="G22" s="28" t="s">
        <v>95</v>
      </c>
    </row>
    <row r="23" spans="1:7" x14ac:dyDescent="0.25">
      <c r="A23" s="12" t="s">
        <v>18</v>
      </c>
      <c r="B23" s="13" t="s">
        <v>16</v>
      </c>
      <c r="C23" s="17">
        <f t="shared" ref="C23:C33" si="3">C4/G4*100</f>
        <v>100</v>
      </c>
      <c r="D23" s="17">
        <f t="shared" ref="D23:D37" si="4">D4/G4*100</f>
        <v>0</v>
      </c>
      <c r="E23" s="17">
        <f t="shared" ref="E23:E37" si="5">E4/G4*100</f>
        <v>100</v>
      </c>
      <c r="F23" s="17">
        <f t="shared" ref="F23:F37" si="6">F4/G4*100</f>
        <v>0</v>
      </c>
      <c r="G23" s="17">
        <f t="shared" ref="G23:G37" si="7">E23+F23</f>
        <v>100</v>
      </c>
    </row>
    <row r="24" spans="1:7" x14ac:dyDescent="0.25">
      <c r="A24" s="12"/>
      <c r="B24" s="13" t="s">
        <v>13</v>
      </c>
      <c r="C24" s="17">
        <f t="shared" si="3"/>
        <v>37.931034482758619</v>
      </c>
      <c r="D24" s="17">
        <f t="shared" si="4"/>
        <v>0</v>
      </c>
      <c r="E24" s="17">
        <f t="shared" si="5"/>
        <v>37.931034482758619</v>
      </c>
      <c r="F24" s="17">
        <f t="shared" si="6"/>
        <v>62.068965517241381</v>
      </c>
      <c r="G24" s="17">
        <f t="shared" si="7"/>
        <v>100</v>
      </c>
    </row>
    <row r="25" spans="1:7" x14ac:dyDescent="0.25">
      <c r="A25" s="24"/>
      <c r="B25" s="29" t="s">
        <v>28</v>
      </c>
      <c r="C25" s="30">
        <f t="shared" si="3"/>
        <v>40</v>
      </c>
      <c r="D25" s="30">
        <f t="shared" si="4"/>
        <v>0</v>
      </c>
      <c r="E25" s="30">
        <f t="shared" si="5"/>
        <v>40</v>
      </c>
      <c r="F25" s="30">
        <f t="shared" si="6"/>
        <v>60</v>
      </c>
      <c r="G25" s="30">
        <f t="shared" si="7"/>
        <v>100</v>
      </c>
    </row>
    <row r="26" spans="1:7" x14ac:dyDescent="0.25">
      <c r="A26" s="12" t="s">
        <v>19</v>
      </c>
      <c r="B26" s="13" t="s">
        <v>4</v>
      </c>
      <c r="C26" s="17">
        <f t="shared" si="3"/>
        <v>44.444444444444443</v>
      </c>
      <c r="D26" s="17">
        <f t="shared" si="4"/>
        <v>11.111111111111111</v>
      </c>
      <c r="E26" s="17">
        <f t="shared" si="5"/>
        <v>55.555555555555557</v>
      </c>
      <c r="F26" s="17">
        <f t="shared" si="6"/>
        <v>44.444444444444443</v>
      </c>
      <c r="G26" s="17">
        <f t="shared" si="7"/>
        <v>100</v>
      </c>
    </row>
    <row r="27" spans="1:7" x14ac:dyDescent="0.25">
      <c r="A27" s="24"/>
      <c r="B27" s="29" t="s">
        <v>30</v>
      </c>
      <c r="C27" s="30">
        <f t="shared" si="3"/>
        <v>44.444444444444443</v>
      </c>
      <c r="D27" s="30">
        <f t="shared" si="4"/>
        <v>11.111111111111111</v>
      </c>
      <c r="E27" s="30">
        <f t="shared" si="5"/>
        <v>55.555555555555557</v>
      </c>
      <c r="F27" s="30">
        <f t="shared" si="6"/>
        <v>44.444444444444443</v>
      </c>
      <c r="G27" s="30">
        <f t="shared" si="7"/>
        <v>100</v>
      </c>
    </row>
    <row r="28" spans="1:7" x14ac:dyDescent="0.25">
      <c r="A28" s="12" t="s">
        <v>6</v>
      </c>
      <c r="B28" s="13" t="s">
        <v>1</v>
      </c>
      <c r="C28" s="17">
        <f t="shared" si="3"/>
        <v>72.928176795580114</v>
      </c>
      <c r="D28" s="17">
        <f t="shared" si="4"/>
        <v>0</v>
      </c>
      <c r="E28" s="17">
        <f t="shared" si="5"/>
        <v>72.928176795580114</v>
      </c>
      <c r="F28" s="17">
        <f t="shared" si="6"/>
        <v>27.071823204419886</v>
      </c>
      <c r="G28" s="17">
        <f t="shared" si="7"/>
        <v>100</v>
      </c>
    </row>
    <row r="29" spans="1:7" x14ac:dyDescent="0.25">
      <c r="A29" s="24"/>
      <c r="B29" s="27" t="s">
        <v>25</v>
      </c>
      <c r="C29" s="30">
        <f t="shared" si="3"/>
        <v>72.928176795580114</v>
      </c>
      <c r="D29" s="30">
        <f t="shared" si="4"/>
        <v>0</v>
      </c>
      <c r="E29" s="30">
        <f t="shared" si="5"/>
        <v>72.928176795580114</v>
      </c>
      <c r="F29" s="30">
        <f t="shared" si="6"/>
        <v>27.071823204419886</v>
      </c>
      <c r="G29" s="30">
        <f t="shared" si="7"/>
        <v>100</v>
      </c>
    </row>
    <row r="30" spans="1:7" x14ac:dyDescent="0.25">
      <c r="A30" s="12" t="s">
        <v>7</v>
      </c>
      <c r="B30" s="13" t="s">
        <v>2</v>
      </c>
      <c r="C30" s="17">
        <f t="shared" si="3"/>
        <v>35.483870967741936</v>
      </c>
      <c r="D30" s="17">
        <f t="shared" si="4"/>
        <v>3.225806451612903</v>
      </c>
      <c r="E30" s="17">
        <f t="shared" si="5"/>
        <v>38.70967741935484</v>
      </c>
      <c r="F30" s="17">
        <f t="shared" si="6"/>
        <v>61.29032258064516</v>
      </c>
      <c r="G30" s="17">
        <f t="shared" si="7"/>
        <v>100</v>
      </c>
    </row>
    <row r="31" spans="1:7" x14ac:dyDescent="0.25">
      <c r="A31" s="12"/>
      <c r="B31" s="13" t="s">
        <v>5</v>
      </c>
      <c r="C31" s="17">
        <f t="shared" si="3"/>
        <v>2.3255813953488373</v>
      </c>
      <c r="D31" s="17">
        <f t="shared" si="4"/>
        <v>0</v>
      </c>
      <c r="E31" s="17">
        <f t="shared" si="5"/>
        <v>2.3255813953488373</v>
      </c>
      <c r="F31" s="17">
        <f t="shared" si="6"/>
        <v>97.674418604651152</v>
      </c>
      <c r="G31" s="17">
        <f t="shared" si="7"/>
        <v>99.999999999999986</v>
      </c>
    </row>
    <row r="32" spans="1:7" x14ac:dyDescent="0.25">
      <c r="A32" s="24"/>
      <c r="B32" s="27" t="s">
        <v>26</v>
      </c>
      <c r="C32" s="30">
        <f t="shared" si="3"/>
        <v>16.216216216216218</v>
      </c>
      <c r="D32" s="30">
        <f t="shared" si="4"/>
        <v>1.3513513513513513</v>
      </c>
      <c r="E32" s="30">
        <f t="shared" si="5"/>
        <v>17.567567567567568</v>
      </c>
      <c r="F32" s="30">
        <f t="shared" si="6"/>
        <v>82.432432432432435</v>
      </c>
      <c r="G32" s="30">
        <f t="shared" si="7"/>
        <v>100</v>
      </c>
    </row>
    <row r="33" spans="1:7" x14ac:dyDescent="0.25">
      <c r="A33" s="12" t="s">
        <v>8</v>
      </c>
      <c r="B33" s="20" t="s">
        <v>29</v>
      </c>
      <c r="C33" s="17">
        <f t="shared" si="3"/>
        <v>100</v>
      </c>
      <c r="D33" s="17">
        <f t="shared" si="4"/>
        <v>0</v>
      </c>
      <c r="E33" s="17">
        <f t="shared" si="5"/>
        <v>100</v>
      </c>
      <c r="F33" s="17">
        <f t="shared" si="6"/>
        <v>0</v>
      </c>
      <c r="G33" s="17">
        <f t="shared" si="7"/>
        <v>100</v>
      </c>
    </row>
    <row r="34" spans="1:7" x14ac:dyDescent="0.25">
      <c r="A34" s="24"/>
      <c r="B34" s="29" t="s">
        <v>27</v>
      </c>
      <c r="C34" s="30">
        <f>SUM(C33)</f>
        <v>100</v>
      </c>
      <c r="D34" s="30">
        <f t="shared" si="4"/>
        <v>0</v>
      </c>
      <c r="E34" s="30">
        <f t="shared" si="5"/>
        <v>100</v>
      </c>
      <c r="F34" s="30">
        <f t="shared" si="6"/>
        <v>0</v>
      </c>
      <c r="G34" s="30">
        <f t="shared" si="7"/>
        <v>100</v>
      </c>
    </row>
    <row r="35" spans="1:7" x14ac:dyDescent="0.25">
      <c r="A35" s="12" t="s">
        <v>9</v>
      </c>
      <c r="B35" s="13" t="s">
        <v>10</v>
      </c>
      <c r="C35" s="17">
        <f>C16/G16*100</f>
        <v>11.111111111111111</v>
      </c>
      <c r="D35" s="17">
        <f t="shared" si="4"/>
        <v>0</v>
      </c>
      <c r="E35" s="17">
        <f t="shared" si="5"/>
        <v>11.111111111111111</v>
      </c>
      <c r="F35" s="17">
        <f t="shared" si="6"/>
        <v>88.888888888888886</v>
      </c>
      <c r="G35" s="17">
        <f t="shared" si="7"/>
        <v>100</v>
      </c>
    </row>
    <row r="36" spans="1:7" x14ac:dyDescent="0.25">
      <c r="A36" s="24"/>
      <c r="B36" s="29" t="s">
        <v>23</v>
      </c>
      <c r="C36" s="30">
        <f>C17/G17*100</f>
        <v>11.111111111111111</v>
      </c>
      <c r="D36" s="30">
        <f t="shared" si="4"/>
        <v>0</v>
      </c>
      <c r="E36" s="30">
        <f t="shared" si="5"/>
        <v>11.111111111111111</v>
      </c>
      <c r="F36" s="30">
        <f t="shared" si="6"/>
        <v>88.888888888888886</v>
      </c>
      <c r="G36" s="30">
        <f t="shared" si="7"/>
        <v>100</v>
      </c>
    </row>
    <row r="37" spans="1:7" x14ac:dyDescent="0.25">
      <c r="A37" s="27" t="s">
        <v>62</v>
      </c>
      <c r="B37" s="32"/>
      <c r="C37" s="30">
        <f>C18/G18*100</f>
        <v>53.442622950819676</v>
      </c>
      <c r="D37" s="30">
        <f t="shared" si="4"/>
        <v>0.65573770491803274</v>
      </c>
      <c r="E37" s="30">
        <f t="shared" si="5"/>
        <v>54.098360655737707</v>
      </c>
      <c r="F37" s="30">
        <f t="shared" si="6"/>
        <v>45.901639344262293</v>
      </c>
      <c r="G37" s="30">
        <f t="shared" si="7"/>
        <v>100</v>
      </c>
    </row>
    <row r="41" spans="1:7" x14ac:dyDescent="0.25">
      <c r="A41" s="14" t="s">
        <v>124</v>
      </c>
    </row>
    <row r="42" spans="1:7" x14ac:dyDescent="0.25">
      <c r="A42" s="21" t="s">
        <v>12</v>
      </c>
      <c r="B42" s="33" t="s">
        <v>50</v>
      </c>
      <c r="C42" s="21" t="s">
        <v>97</v>
      </c>
      <c r="D42" s="22" t="s">
        <v>98</v>
      </c>
      <c r="E42" s="22" t="s">
        <v>99</v>
      </c>
      <c r="F42" s="22" t="s">
        <v>44</v>
      </c>
      <c r="G42" s="22" t="s">
        <v>100</v>
      </c>
    </row>
    <row r="43" spans="1:7" x14ac:dyDescent="0.25">
      <c r="A43" s="12" t="s">
        <v>18</v>
      </c>
      <c r="B43" s="10" t="s">
        <v>3</v>
      </c>
      <c r="C43">
        <v>0</v>
      </c>
      <c r="D43">
        <v>0</v>
      </c>
      <c r="E43">
        <v>0</v>
      </c>
      <c r="F43">
        <v>1</v>
      </c>
      <c r="G43">
        <f t="shared" ref="G43:G56" si="8">SUM(C43:F43)</f>
        <v>1</v>
      </c>
    </row>
    <row r="44" spans="1:7" x14ac:dyDescent="0.25">
      <c r="A44" s="12"/>
      <c r="B44" s="10" t="s">
        <v>11</v>
      </c>
      <c r="C44" s="34">
        <v>1</v>
      </c>
      <c r="D44" s="34">
        <v>1</v>
      </c>
      <c r="E44" s="34">
        <v>23</v>
      </c>
      <c r="F44" s="34">
        <v>4</v>
      </c>
      <c r="G44" s="34">
        <f t="shared" si="8"/>
        <v>29</v>
      </c>
    </row>
    <row r="45" spans="1:7" x14ac:dyDescent="0.25">
      <c r="A45" s="24"/>
      <c r="B45" s="24" t="s">
        <v>28</v>
      </c>
      <c r="C45" s="35">
        <f>SUM(C43:C44)</f>
        <v>1</v>
      </c>
      <c r="D45" s="35">
        <f>SUM(D43:D44)</f>
        <v>1</v>
      </c>
      <c r="E45" s="35">
        <f>SUM(E43:E44)</f>
        <v>23</v>
      </c>
      <c r="F45" s="35">
        <f>SUM(F43:F44)</f>
        <v>5</v>
      </c>
      <c r="G45" s="35">
        <f t="shared" si="8"/>
        <v>30</v>
      </c>
    </row>
    <row r="46" spans="1:7" x14ac:dyDescent="0.25">
      <c r="A46" s="12" t="s">
        <v>19</v>
      </c>
      <c r="B46" s="10" t="s">
        <v>4</v>
      </c>
      <c r="C46" s="34">
        <v>3</v>
      </c>
      <c r="D46" s="34">
        <v>3</v>
      </c>
      <c r="E46" s="34">
        <v>1</v>
      </c>
      <c r="F46" s="34">
        <v>2</v>
      </c>
      <c r="G46" s="34">
        <f t="shared" si="8"/>
        <v>9</v>
      </c>
    </row>
    <row r="47" spans="1:7" x14ac:dyDescent="0.25">
      <c r="A47" s="24"/>
      <c r="B47" s="24" t="s">
        <v>30</v>
      </c>
      <c r="C47" s="35">
        <f>SUM(C46)</f>
        <v>3</v>
      </c>
      <c r="D47" s="35">
        <f>SUM(D46)</f>
        <v>3</v>
      </c>
      <c r="E47" s="35">
        <f>SUM(E46)</f>
        <v>1</v>
      </c>
      <c r="F47" s="35">
        <f>SUM(F46)</f>
        <v>2</v>
      </c>
      <c r="G47" s="35">
        <f t="shared" si="8"/>
        <v>9</v>
      </c>
    </row>
    <row r="48" spans="1:7" x14ac:dyDescent="0.25">
      <c r="A48" s="12" t="s">
        <v>6</v>
      </c>
      <c r="B48" s="10" t="s">
        <v>1</v>
      </c>
      <c r="C48" s="34">
        <v>12</v>
      </c>
      <c r="D48" s="34">
        <v>121</v>
      </c>
      <c r="E48" s="34">
        <v>4</v>
      </c>
      <c r="F48" s="34">
        <v>44</v>
      </c>
      <c r="G48" s="34">
        <f t="shared" si="8"/>
        <v>181</v>
      </c>
    </row>
    <row r="49" spans="1:7" x14ac:dyDescent="0.25">
      <c r="A49" s="24"/>
      <c r="B49" s="24" t="s">
        <v>25</v>
      </c>
      <c r="C49" s="35">
        <f>SUM(C48)</f>
        <v>12</v>
      </c>
      <c r="D49" s="35">
        <f>SUM(D48)</f>
        <v>121</v>
      </c>
      <c r="E49" s="35">
        <f>SUM(E48)</f>
        <v>4</v>
      </c>
      <c r="F49" s="35">
        <f>SUM(F48)</f>
        <v>44</v>
      </c>
      <c r="G49" s="35">
        <f t="shared" si="8"/>
        <v>181</v>
      </c>
    </row>
    <row r="50" spans="1:7" x14ac:dyDescent="0.25">
      <c r="A50" s="12" t="s">
        <v>7</v>
      </c>
      <c r="B50" s="10" t="s">
        <v>2</v>
      </c>
      <c r="C50" s="34">
        <v>10</v>
      </c>
      <c r="D50" s="34">
        <v>16</v>
      </c>
      <c r="E50" s="34">
        <v>1</v>
      </c>
      <c r="F50" s="34">
        <v>4</v>
      </c>
      <c r="G50" s="34">
        <f t="shared" si="8"/>
        <v>31</v>
      </c>
    </row>
    <row r="51" spans="1:7" x14ac:dyDescent="0.25">
      <c r="A51" s="12"/>
      <c r="B51" s="10" t="s">
        <v>5</v>
      </c>
      <c r="C51" s="34">
        <v>2</v>
      </c>
      <c r="D51" s="34">
        <v>11</v>
      </c>
      <c r="E51" s="34">
        <v>30</v>
      </c>
      <c r="F51" s="34">
        <v>0</v>
      </c>
      <c r="G51" s="34">
        <f t="shared" si="8"/>
        <v>43</v>
      </c>
    </row>
    <row r="52" spans="1:7" x14ac:dyDescent="0.25">
      <c r="A52" s="24"/>
      <c r="B52" s="24" t="s">
        <v>26</v>
      </c>
      <c r="C52" s="35">
        <f>SUM(C50:C51)</f>
        <v>12</v>
      </c>
      <c r="D52" s="35">
        <f>SUM(D50:D51)</f>
        <v>27</v>
      </c>
      <c r="E52" s="35">
        <f>SUM(E50:E51)</f>
        <v>31</v>
      </c>
      <c r="F52" s="35">
        <f>SUM(F50:F51)</f>
        <v>4</v>
      </c>
      <c r="G52" s="35">
        <f t="shared" si="8"/>
        <v>74</v>
      </c>
    </row>
    <row r="53" spans="1:7" x14ac:dyDescent="0.25">
      <c r="A53" s="12" t="s">
        <v>8</v>
      </c>
      <c r="B53" s="10" t="s">
        <v>29</v>
      </c>
      <c r="C53" s="34">
        <v>0</v>
      </c>
      <c r="D53" s="34">
        <v>0</v>
      </c>
      <c r="E53" s="34">
        <v>0</v>
      </c>
      <c r="F53" s="34">
        <v>2</v>
      </c>
      <c r="G53" s="34">
        <f t="shared" si="8"/>
        <v>2</v>
      </c>
    </row>
    <row r="54" spans="1:7" x14ac:dyDescent="0.25">
      <c r="A54" s="24"/>
      <c r="B54" s="24" t="s">
        <v>27</v>
      </c>
      <c r="C54" s="35">
        <f>SUM(C53)</f>
        <v>0</v>
      </c>
      <c r="D54" s="35">
        <f>SUM(D53)</f>
        <v>0</v>
      </c>
      <c r="E54" s="35">
        <f>SUM(E53)</f>
        <v>0</v>
      </c>
      <c r="F54" s="35">
        <f>SUM(F53)</f>
        <v>2</v>
      </c>
      <c r="G54" s="35">
        <f t="shared" si="8"/>
        <v>2</v>
      </c>
    </row>
    <row r="55" spans="1:7" x14ac:dyDescent="0.25">
      <c r="A55" s="12" t="s">
        <v>9</v>
      </c>
      <c r="B55" s="10" t="s">
        <v>10</v>
      </c>
      <c r="C55" s="34">
        <v>0</v>
      </c>
      <c r="D55" s="34">
        <v>8</v>
      </c>
      <c r="E55" s="34">
        <v>1</v>
      </c>
      <c r="F55" s="34">
        <v>0</v>
      </c>
      <c r="G55" s="34">
        <f t="shared" si="8"/>
        <v>9</v>
      </c>
    </row>
    <row r="56" spans="1:7" x14ac:dyDescent="0.25">
      <c r="A56" s="24"/>
      <c r="B56" s="24" t="s">
        <v>23</v>
      </c>
      <c r="C56" s="35">
        <f>SUM(C55)</f>
        <v>0</v>
      </c>
      <c r="D56" s="35">
        <f>SUM(D55)</f>
        <v>8</v>
      </c>
      <c r="E56" s="35">
        <f>SUM(E55)</f>
        <v>1</v>
      </c>
      <c r="F56" s="35">
        <f>SUM(F55)</f>
        <v>0</v>
      </c>
      <c r="G56" s="35">
        <f t="shared" si="8"/>
        <v>9</v>
      </c>
    </row>
    <row r="57" spans="1:7" x14ac:dyDescent="0.25">
      <c r="A57" s="24" t="s">
        <v>62</v>
      </c>
      <c r="B57" s="31"/>
      <c r="C57" s="35">
        <f>C45+C47+C49+C52+C54+C56</f>
        <v>28</v>
      </c>
      <c r="D57" s="35">
        <f>D45+D47+D49+D52+D54+D56</f>
        <v>160</v>
      </c>
      <c r="E57" s="35">
        <f t="shared" ref="E57:G57" si="9">E45+E47+E49+E52+E54+E56</f>
        <v>60</v>
      </c>
      <c r="F57" s="35">
        <f t="shared" si="9"/>
        <v>57</v>
      </c>
      <c r="G57" s="35">
        <f t="shared" si="9"/>
        <v>305</v>
      </c>
    </row>
    <row r="60" spans="1:7" x14ac:dyDescent="0.25">
      <c r="A60" s="14" t="s">
        <v>125</v>
      </c>
    </row>
    <row r="61" spans="1:7" x14ac:dyDescent="0.25">
      <c r="A61" s="21" t="s">
        <v>12</v>
      </c>
      <c r="B61" s="33" t="s">
        <v>50</v>
      </c>
      <c r="C61" s="21" t="s">
        <v>103</v>
      </c>
      <c r="D61" s="22" t="s">
        <v>102</v>
      </c>
      <c r="E61" s="22" t="s">
        <v>101</v>
      </c>
      <c r="F61" s="22" t="s">
        <v>43</v>
      </c>
      <c r="G61" s="22" t="s">
        <v>104</v>
      </c>
    </row>
    <row r="62" spans="1:7" x14ac:dyDescent="0.25">
      <c r="A62" s="12" t="s">
        <v>18</v>
      </c>
      <c r="B62" s="10" t="s">
        <v>3</v>
      </c>
      <c r="C62" s="36">
        <f>C44/G44*100</f>
        <v>3.4482758620689653</v>
      </c>
      <c r="D62" s="36">
        <f>D44/G44*100</f>
        <v>3.4482758620689653</v>
      </c>
      <c r="E62" s="36">
        <f>E44/G44*100</f>
        <v>79.310344827586206</v>
      </c>
      <c r="F62" s="36">
        <f>F44/G44*100</f>
        <v>13.793103448275861</v>
      </c>
      <c r="G62" s="36">
        <f>C62+D62+E62+F62</f>
        <v>100</v>
      </c>
    </row>
    <row r="63" spans="1:7" x14ac:dyDescent="0.25">
      <c r="A63" s="12"/>
      <c r="B63" s="10" t="s">
        <v>11</v>
      </c>
      <c r="C63" s="36">
        <f>C45/G45*100</f>
        <v>3.3333333333333335</v>
      </c>
      <c r="D63" s="36">
        <f>D45/G45*100</f>
        <v>3.3333333333333335</v>
      </c>
      <c r="E63" s="36">
        <f>E45/G45*100</f>
        <v>76.666666666666671</v>
      </c>
      <c r="F63" s="36">
        <f>F45/G45*100</f>
        <v>16.666666666666664</v>
      </c>
      <c r="G63" s="36">
        <f t="shared" ref="G63:G76" si="10">SUM(C63:F63)</f>
        <v>100</v>
      </c>
    </row>
    <row r="64" spans="1:7" x14ac:dyDescent="0.25">
      <c r="A64" s="24"/>
      <c r="B64" s="24" t="s">
        <v>28</v>
      </c>
      <c r="C64" s="37">
        <f t="shared" ref="C64:C76" si="11">C45/G45*100</f>
        <v>3.3333333333333335</v>
      </c>
      <c r="D64" s="37">
        <f t="shared" ref="D64:D76" si="12">D45/G45*100</f>
        <v>3.3333333333333335</v>
      </c>
      <c r="E64" s="37">
        <f t="shared" ref="E64:E76" si="13">E45/G45*100</f>
        <v>76.666666666666671</v>
      </c>
      <c r="F64" s="37">
        <f t="shared" ref="F64:F76" si="14">F45/G45*100</f>
        <v>16.666666666666664</v>
      </c>
      <c r="G64" s="37">
        <f t="shared" si="10"/>
        <v>100</v>
      </c>
    </row>
    <row r="65" spans="1:11" x14ac:dyDescent="0.25">
      <c r="A65" s="12" t="s">
        <v>19</v>
      </c>
      <c r="B65" s="10" t="s">
        <v>4</v>
      </c>
      <c r="C65" s="36">
        <f t="shared" si="11"/>
        <v>33.333333333333329</v>
      </c>
      <c r="D65" s="36">
        <f t="shared" si="12"/>
        <v>33.333333333333329</v>
      </c>
      <c r="E65" s="36">
        <f t="shared" si="13"/>
        <v>11.111111111111111</v>
      </c>
      <c r="F65" s="36">
        <f t="shared" si="14"/>
        <v>22.222222222222221</v>
      </c>
      <c r="G65" s="36">
        <f t="shared" si="10"/>
        <v>100</v>
      </c>
    </row>
    <row r="66" spans="1:11" x14ac:dyDescent="0.25">
      <c r="A66" s="24"/>
      <c r="B66" s="24" t="s">
        <v>30</v>
      </c>
      <c r="C66" s="37">
        <f t="shared" si="11"/>
        <v>33.333333333333329</v>
      </c>
      <c r="D66" s="37">
        <f t="shared" si="12"/>
        <v>33.333333333333329</v>
      </c>
      <c r="E66" s="37">
        <f t="shared" si="13"/>
        <v>11.111111111111111</v>
      </c>
      <c r="F66" s="37">
        <f t="shared" si="14"/>
        <v>22.222222222222221</v>
      </c>
      <c r="G66" s="37">
        <f t="shared" si="10"/>
        <v>100</v>
      </c>
    </row>
    <row r="67" spans="1:11" x14ac:dyDescent="0.25">
      <c r="A67" s="12" t="s">
        <v>6</v>
      </c>
      <c r="B67" s="10" t="s">
        <v>1</v>
      </c>
      <c r="C67" s="36">
        <f t="shared" si="11"/>
        <v>6.6298342541436464</v>
      </c>
      <c r="D67" s="36">
        <f t="shared" si="12"/>
        <v>66.850828729281758</v>
      </c>
      <c r="E67" s="36">
        <f t="shared" si="13"/>
        <v>2.2099447513812152</v>
      </c>
      <c r="F67" s="36">
        <f t="shared" si="14"/>
        <v>24.30939226519337</v>
      </c>
      <c r="G67" s="36">
        <f t="shared" si="10"/>
        <v>99.999999999999986</v>
      </c>
    </row>
    <row r="68" spans="1:11" x14ac:dyDescent="0.25">
      <c r="A68" s="24"/>
      <c r="B68" s="24" t="s">
        <v>25</v>
      </c>
      <c r="C68" s="37">
        <f t="shared" si="11"/>
        <v>6.6298342541436464</v>
      </c>
      <c r="D68" s="37">
        <f t="shared" si="12"/>
        <v>66.850828729281758</v>
      </c>
      <c r="E68" s="37">
        <f t="shared" si="13"/>
        <v>2.2099447513812152</v>
      </c>
      <c r="F68" s="37">
        <f t="shared" si="14"/>
        <v>24.30939226519337</v>
      </c>
      <c r="G68" s="37">
        <f t="shared" si="10"/>
        <v>99.999999999999986</v>
      </c>
    </row>
    <row r="69" spans="1:11" x14ac:dyDescent="0.25">
      <c r="A69" s="12" t="s">
        <v>7</v>
      </c>
      <c r="B69" s="10" t="s">
        <v>2</v>
      </c>
      <c r="C69" s="36">
        <f t="shared" si="11"/>
        <v>32.258064516129032</v>
      </c>
      <c r="D69" s="36">
        <f t="shared" si="12"/>
        <v>51.612903225806448</v>
      </c>
      <c r="E69" s="36">
        <f t="shared" si="13"/>
        <v>3.225806451612903</v>
      </c>
      <c r="F69" s="36">
        <f t="shared" si="14"/>
        <v>12.903225806451612</v>
      </c>
      <c r="G69" s="36">
        <f t="shared" si="10"/>
        <v>100</v>
      </c>
    </row>
    <row r="70" spans="1:11" x14ac:dyDescent="0.25">
      <c r="A70" s="12"/>
      <c r="B70" s="10" t="s">
        <v>5</v>
      </c>
      <c r="C70" s="36">
        <f t="shared" si="11"/>
        <v>4.6511627906976747</v>
      </c>
      <c r="D70" s="36">
        <f t="shared" si="12"/>
        <v>25.581395348837212</v>
      </c>
      <c r="E70" s="36">
        <f t="shared" si="13"/>
        <v>69.767441860465112</v>
      </c>
      <c r="F70" s="36">
        <f t="shared" si="14"/>
        <v>0</v>
      </c>
      <c r="G70" s="36">
        <f t="shared" si="10"/>
        <v>100</v>
      </c>
    </row>
    <row r="71" spans="1:11" x14ac:dyDescent="0.25">
      <c r="A71" s="24"/>
      <c r="B71" s="24" t="s">
        <v>26</v>
      </c>
      <c r="C71" s="37">
        <f t="shared" si="11"/>
        <v>16.216216216216218</v>
      </c>
      <c r="D71" s="37">
        <f t="shared" si="12"/>
        <v>36.486486486486484</v>
      </c>
      <c r="E71" s="37">
        <f t="shared" si="13"/>
        <v>41.891891891891895</v>
      </c>
      <c r="F71" s="37">
        <f t="shared" si="14"/>
        <v>5.4054054054054053</v>
      </c>
      <c r="G71" s="37">
        <f t="shared" si="10"/>
        <v>100</v>
      </c>
    </row>
    <row r="72" spans="1:11" x14ac:dyDescent="0.25">
      <c r="A72" s="12" t="s">
        <v>8</v>
      </c>
      <c r="B72" s="10" t="s">
        <v>29</v>
      </c>
      <c r="C72" s="36">
        <f t="shared" si="11"/>
        <v>0</v>
      </c>
      <c r="D72" s="36">
        <f t="shared" si="12"/>
        <v>0</v>
      </c>
      <c r="E72" s="36">
        <f t="shared" si="13"/>
        <v>0</v>
      </c>
      <c r="F72" s="36">
        <f t="shared" si="14"/>
        <v>100</v>
      </c>
      <c r="G72" s="36">
        <f t="shared" si="10"/>
        <v>100</v>
      </c>
    </row>
    <row r="73" spans="1:11" x14ac:dyDescent="0.25">
      <c r="A73" s="24"/>
      <c r="B73" s="24" t="s">
        <v>27</v>
      </c>
      <c r="C73" s="37">
        <f t="shared" si="11"/>
        <v>0</v>
      </c>
      <c r="D73" s="37">
        <f t="shared" si="12"/>
        <v>0</v>
      </c>
      <c r="E73" s="37">
        <f t="shared" si="13"/>
        <v>0</v>
      </c>
      <c r="F73" s="37">
        <f t="shared" si="14"/>
        <v>100</v>
      </c>
      <c r="G73" s="37">
        <f t="shared" si="10"/>
        <v>100</v>
      </c>
    </row>
    <row r="74" spans="1:11" x14ac:dyDescent="0.25">
      <c r="A74" s="12" t="s">
        <v>9</v>
      </c>
      <c r="B74" s="10" t="s">
        <v>10</v>
      </c>
      <c r="C74" s="36">
        <f t="shared" si="11"/>
        <v>0</v>
      </c>
      <c r="D74" s="36">
        <f t="shared" si="12"/>
        <v>88.888888888888886</v>
      </c>
      <c r="E74" s="36">
        <f t="shared" si="13"/>
        <v>11.111111111111111</v>
      </c>
      <c r="F74" s="36">
        <f t="shared" si="14"/>
        <v>0</v>
      </c>
      <c r="G74" s="36">
        <f t="shared" si="10"/>
        <v>100</v>
      </c>
    </row>
    <row r="75" spans="1:11" x14ac:dyDescent="0.25">
      <c r="A75" s="24"/>
      <c r="B75" s="24" t="s">
        <v>23</v>
      </c>
      <c r="C75" s="37">
        <f t="shared" si="11"/>
        <v>0</v>
      </c>
      <c r="D75" s="37">
        <f t="shared" si="12"/>
        <v>88.888888888888886</v>
      </c>
      <c r="E75" s="37">
        <f t="shared" si="13"/>
        <v>11.111111111111111</v>
      </c>
      <c r="F75" s="37">
        <f t="shared" si="14"/>
        <v>0</v>
      </c>
      <c r="G75" s="37">
        <f t="shared" si="10"/>
        <v>100</v>
      </c>
    </row>
    <row r="76" spans="1:11" x14ac:dyDescent="0.25">
      <c r="A76" s="24" t="s">
        <v>62</v>
      </c>
      <c r="B76" s="31"/>
      <c r="C76" s="37">
        <f t="shared" si="11"/>
        <v>9.1803278688524586</v>
      </c>
      <c r="D76" s="37">
        <f t="shared" si="12"/>
        <v>52.459016393442624</v>
      </c>
      <c r="E76" s="37">
        <f t="shared" si="13"/>
        <v>19.672131147540984</v>
      </c>
      <c r="F76" s="37">
        <f t="shared" si="14"/>
        <v>18.688524590163937</v>
      </c>
      <c r="G76" s="37">
        <f t="shared" si="10"/>
        <v>100</v>
      </c>
    </row>
    <row r="79" spans="1:11" x14ac:dyDescent="0.25">
      <c r="A79" s="14" t="s">
        <v>126</v>
      </c>
    </row>
    <row r="80" spans="1:11" ht="71.25" x14ac:dyDescent="0.25">
      <c r="A80" s="1" t="s">
        <v>21</v>
      </c>
      <c r="B80" s="1" t="s">
        <v>39</v>
      </c>
      <c r="C80" s="1" t="s">
        <v>103</v>
      </c>
      <c r="D80" s="1" t="s">
        <v>108</v>
      </c>
      <c r="E80" s="1" t="s">
        <v>109</v>
      </c>
      <c r="F80" s="1" t="s">
        <v>99</v>
      </c>
      <c r="G80" s="1" t="s">
        <v>101</v>
      </c>
      <c r="H80" s="1" t="s">
        <v>44</v>
      </c>
      <c r="I80" s="1" t="s">
        <v>43</v>
      </c>
      <c r="J80" s="1" t="s">
        <v>100</v>
      </c>
      <c r="K80" s="1" t="s">
        <v>104</v>
      </c>
    </row>
    <row r="81" spans="1:11" x14ac:dyDescent="0.25">
      <c r="A81" s="2" t="s">
        <v>14</v>
      </c>
      <c r="B81" s="41">
        <v>19</v>
      </c>
      <c r="C81" s="38">
        <f>B81/J81*100</f>
        <v>11.728395061728394</v>
      </c>
      <c r="D81" s="41">
        <v>90</v>
      </c>
      <c r="E81" s="38">
        <f>D81/J81*100</f>
        <v>55.555555555555557</v>
      </c>
      <c r="F81" s="41">
        <v>6</v>
      </c>
      <c r="G81" s="38">
        <f>F81/J81*100</f>
        <v>3.7037037037037033</v>
      </c>
      <c r="H81" s="41">
        <v>47</v>
      </c>
      <c r="I81" s="38">
        <f>H81/J81*100</f>
        <v>29.012345679012348</v>
      </c>
      <c r="J81" s="8">
        <f>B81+D81+F81+H81</f>
        <v>162</v>
      </c>
      <c r="K81" s="38">
        <f>C81+E81+G81+I81</f>
        <v>100</v>
      </c>
    </row>
    <row r="82" spans="1:11" x14ac:dyDescent="0.25">
      <c r="A82" s="2" t="s">
        <v>15</v>
      </c>
      <c r="B82" s="41">
        <v>1</v>
      </c>
      <c r="C82" s="38">
        <f t="shared" ref="C82:C85" si="15">B82/J82*100</f>
        <v>50</v>
      </c>
      <c r="D82" s="41">
        <v>0</v>
      </c>
      <c r="E82" s="38">
        <f t="shared" ref="E82:E85" si="16">D82/J82*100</f>
        <v>0</v>
      </c>
      <c r="F82" s="41">
        <v>0</v>
      </c>
      <c r="G82" s="38">
        <f t="shared" ref="G82:G85" si="17">F82/J82*100</f>
        <v>0</v>
      </c>
      <c r="H82" s="41">
        <v>1</v>
      </c>
      <c r="I82" s="38">
        <f t="shared" ref="I82:I85" si="18">H82/J82*100</f>
        <v>50</v>
      </c>
      <c r="J82" s="8">
        <f>B82+D82+F82+H82</f>
        <v>2</v>
      </c>
      <c r="K82" s="38">
        <f t="shared" ref="K82:K85" si="19">C82+E82+G82+I82</f>
        <v>100</v>
      </c>
    </row>
    <row r="83" spans="1:11" x14ac:dyDescent="0.25">
      <c r="A83" s="4" t="s">
        <v>49</v>
      </c>
      <c r="B83" s="42">
        <f>SUM(B81:B82)</f>
        <v>20</v>
      </c>
      <c r="C83" s="39">
        <f t="shared" si="15"/>
        <v>12.195121951219512</v>
      </c>
      <c r="D83" s="42">
        <f>SUM(D81:D82)</f>
        <v>90</v>
      </c>
      <c r="E83" s="39">
        <f t="shared" si="16"/>
        <v>54.878048780487809</v>
      </c>
      <c r="F83" s="42">
        <f>SUM(F81:F82)</f>
        <v>6</v>
      </c>
      <c r="G83" s="39">
        <f t="shared" si="17"/>
        <v>3.6585365853658534</v>
      </c>
      <c r="H83" s="42">
        <f>SUM(H81:H82)</f>
        <v>48</v>
      </c>
      <c r="I83" s="39">
        <f t="shared" si="18"/>
        <v>29.268292682926827</v>
      </c>
      <c r="J83" s="9">
        <f>B83+D83+F83+H83</f>
        <v>164</v>
      </c>
      <c r="K83" s="39">
        <f t="shared" si="19"/>
        <v>100</v>
      </c>
    </row>
    <row r="84" spans="1:11" x14ac:dyDescent="0.25">
      <c r="A84" s="2" t="s">
        <v>0</v>
      </c>
      <c r="B84" s="41">
        <v>8</v>
      </c>
      <c r="C84" s="38">
        <f t="shared" si="15"/>
        <v>5.6737588652482271</v>
      </c>
      <c r="D84" s="41">
        <v>70</v>
      </c>
      <c r="E84" s="38">
        <f t="shared" si="16"/>
        <v>49.645390070921984</v>
      </c>
      <c r="F84" s="41">
        <v>54</v>
      </c>
      <c r="G84" s="38">
        <f t="shared" si="17"/>
        <v>38.297872340425535</v>
      </c>
      <c r="H84" s="41">
        <v>9</v>
      </c>
      <c r="I84" s="38">
        <f t="shared" si="18"/>
        <v>6.3829787234042552</v>
      </c>
      <c r="J84" s="8">
        <f>B84+D84+F84+H84</f>
        <v>141</v>
      </c>
      <c r="K84" s="38">
        <f t="shared" si="19"/>
        <v>100</v>
      </c>
    </row>
    <row r="85" spans="1:11" x14ac:dyDescent="0.25">
      <c r="A85" s="4" t="s">
        <v>62</v>
      </c>
      <c r="B85" s="43">
        <f>B83+B84</f>
        <v>28</v>
      </c>
      <c r="C85" s="39">
        <f t="shared" si="15"/>
        <v>9.1803278688524586</v>
      </c>
      <c r="D85" s="43">
        <f>D83+D84</f>
        <v>160</v>
      </c>
      <c r="E85" s="39">
        <f t="shared" si="16"/>
        <v>52.459016393442624</v>
      </c>
      <c r="F85" s="43">
        <f>F83+F84</f>
        <v>60</v>
      </c>
      <c r="G85" s="39">
        <f t="shared" si="17"/>
        <v>19.672131147540984</v>
      </c>
      <c r="H85" s="43">
        <f>H83+H84</f>
        <v>57</v>
      </c>
      <c r="I85" s="39">
        <f t="shared" si="18"/>
        <v>18.688524590163937</v>
      </c>
      <c r="J85" s="9">
        <f>B85+D85+F85+H85</f>
        <v>305</v>
      </c>
      <c r="K85" s="39">
        <f t="shared" si="19"/>
        <v>100</v>
      </c>
    </row>
    <row r="88" spans="1:11" x14ac:dyDescent="0.25">
      <c r="A88" s="14" t="s">
        <v>127</v>
      </c>
    </row>
    <row r="89" spans="1:11" ht="71.25" x14ac:dyDescent="0.25">
      <c r="A89" s="1" t="s">
        <v>21</v>
      </c>
      <c r="B89" s="1" t="s">
        <v>97</v>
      </c>
      <c r="C89" s="1" t="s">
        <v>103</v>
      </c>
      <c r="D89" s="1" t="s">
        <v>108</v>
      </c>
      <c r="E89" s="1" t="s">
        <v>109</v>
      </c>
      <c r="F89" s="1" t="s">
        <v>99</v>
      </c>
      <c r="G89" s="1" t="s">
        <v>101</v>
      </c>
      <c r="H89" s="1" t="s">
        <v>44</v>
      </c>
      <c r="I89" s="1" t="s">
        <v>43</v>
      </c>
      <c r="J89" s="1" t="s">
        <v>100</v>
      </c>
      <c r="K89" s="1" t="s">
        <v>104</v>
      </c>
    </row>
    <row r="90" spans="1:11" x14ac:dyDescent="0.25">
      <c r="A90" s="2" t="s">
        <v>14</v>
      </c>
      <c r="B90" s="41">
        <v>19</v>
      </c>
      <c r="C90" s="38">
        <f>B90/B94*100</f>
        <v>67.857142857142861</v>
      </c>
      <c r="D90" s="41">
        <v>90</v>
      </c>
      <c r="E90" s="38">
        <f>D90/D94*100</f>
        <v>56.25</v>
      </c>
      <c r="F90" s="41">
        <v>6</v>
      </c>
      <c r="G90" s="38">
        <f>F90/F94*100</f>
        <v>10</v>
      </c>
      <c r="H90" s="41">
        <v>47</v>
      </c>
      <c r="I90" s="38">
        <f>H90/H94*100</f>
        <v>82.456140350877192</v>
      </c>
      <c r="J90" s="8">
        <f>B90+D90+F90+H90</f>
        <v>162</v>
      </c>
      <c r="K90" s="38">
        <f>J90/J94*100</f>
        <v>53.114754098360649</v>
      </c>
    </row>
    <row r="91" spans="1:11" x14ac:dyDescent="0.25">
      <c r="A91" s="2" t="s">
        <v>15</v>
      </c>
      <c r="B91" s="41">
        <v>1</v>
      </c>
      <c r="C91" s="38">
        <f>B91/B94*100</f>
        <v>3.5714285714285712</v>
      </c>
      <c r="D91" s="41">
        <v>0</v>
      </c>
      <c r="E91" s="38">
        <f>D91/D94*100</f>
        <v>0</v>
      </c>
      <c r="F91" s="41">
        <v>0</v>
      </c>
      <c r="G91" s="38">
        <f>F91/F94*100</f>
        <v>0</v>
      </c>
      <c r="H91" s="41">
        <v>1</v>
      </c>
      <c r="I91" s="38">
        <f>H91/H94*100</f>
        <v>1.7543859649122806</v>
      </c>
      <c r="J91" s="8">
        <f>B91+D91+F91+H91</f>
        <v>2</v>
      </c>
      <c r="K91" s="38">
        <f>J91/J94*100</f>
        <v>0.65573770491803274</v>
      </c>
    </row>
    <row r="92" spans="1:11" x14ac:dyDescent="0.25">
      <c r="A92" s="4" t="s">
        <v>49</v>
      </c>
      <c r="B92" s="42">
        <f>SUM(B90:B91)</f>
        <v>20</v>
      </c>
      <c r="C92" s="39">
        <f>SUM(C90:C91)</f>
        <v>71.428571428571431</v>
      </c>
      <c r="D92" s="42">
        <f>SUM(D90:D91)</f>
        <v>90</v>
      </c>
      <c r="E92" s="39">
        <f>SUM(E90:E91)</f>
        <v>56.25</v>
      </c>
      <c r="F92" s="42">
        <f>SUM(F90:F91)</f>
        <v>6</v>
      </c>
      <c r="G92" s="39">
        <f>F92/F94*100</f>
        <v>10</v>
      </c>
      <c r="H92" s="42">
        <f>SUM(H90:H91)</f>
        <v>48</v>
      </c>
      <c r="I92" s="39">
        <f>H92/H94*100</f>
        <v>84.210526315789465</v>
      </c>
      <c r="J92" s="9">
        <f>B92+D92+F92+H92</f>
        <v>164</v>
      </c>
      <c r="K92" s="39">
        <f>J92/J94*100</f>
        <v>53.770491803278688</v>
      </c>
    </row>
    <row r="93" spans="1:11" x14ac:dyDescent="0.25">
      <c r="A93" s="2" t="s">
        <v>0</v>
      </c>
      <c r="B93" s="41">
        <v>8</v>
      </c>
      <c r="C93" s="38">
        <f>B93/B94*100</f>
        <v>28.571428571428569</v>
      </c>
      <c r="D93" s="41">
        <v>70</v>
      </c>
      <c r="E93" s="38">
        <f>D93/D94*100</f>
        <v>43.75</v>
      </c>
      <c r="F93" s="41">
        <v>54</v>
      </c>
      <c r="G93" s="38">
        <f>F93/F94*100</f>
        <v>90</v>
      </c>
      <c r="H93" s="41">
        <v>9</v>
      </c>
      <c r="I93" s="38">
        <f>H93/H94*100</f>
        <v>15.789473684210526</v>
      </c>
      <c r="J93" s="8">
        <f>B93+D93+F93+H93</f>
        <v>141</v>
      </c>
      <c r="K93" s="38">
        <f>J93/J94*100</f>
        <v>46.229508196721312</v>
      </c>
    </row>
    <row r="94" spans="1:11" x14ac:dyDescent="0.25">
      <c r="A94" s="4" t="s">
        <v>62</v>
      </c>
      <c r="B94" s="43">
        <f t="shared" ref="B94:I94" si="20">B92+B93</f>
        <v>28</v>
      </c>
      <c r="C94" s="39">
        <f t="shared" si="20"/>
        <v>100</v>
      </c>
      <c r="D94" s="43">
        <f t="shared" si="20"/>
        <v>160</v>
      </c>
      <c r="E94" s="40">
        <f t="shared" si="20"/>
        <v>100</v>
      </c>
      <c r="F94" s="43">
        <f t="shared" si="20"/>
        <v>60</v>
      </c>
      <c r="G94" s="40">
        <f t="shared" si="20"/>
        <v>100</v>
      </c>
      <c r="H94" s="43">
        <f t="shared" si="20"/>
        <v>57</v>
      </c>
      <c r="I94" s="40">
        <f t="shared" si="20"/>
        <v>99.999999999999986</v>
      </c>
      <c r="J94" s="9">
        <f>B94+D94+F94+H94</f>
        <v>305</v>
      </c>
      <c r="K94" s="40">
        <f>K92+K93</f>
        <v>100</v>
      </c>
    </row>
    <row r="97" spans="1:14" x14ac:dyDescent="0.25">
      <c r="A97" t="s">
        <v>128</v>
      </c>
    </row>
    <row r="98" spans="1:14" ht="85.5" x14ac:dyDescent="0.25">
      <c r="A98" s="14" t="s">
        <v>20</v>
      </c>
      <c r="B98" s="46" t="s">
        <v>61</v>
      </c>
      <c r="C98" s="14" t="s">
        <v>22</v>
      </c>
      <c r="D98" s="1" t="s">
        <v>97</v>
      </c>
      <c r="E98" s="1" t="s">
        <v>103</v>
      </c>
      <c r="F98" s="1" t="s">
        <v>108</v>
      </c>
      <c r="G98" s="1" t="s">
        <v>109</v>
      </c>
      <c r="H98" s="1" t="s">
        <v>99</v>
      </c>
      <c r="I98" s="1" t="s">
        <v>101</v>
      </c>
      <c r="J98" s="1" t="s">
        <v>44</v>
      </c>
      <c r="K98" s="1" t="s">
        <v>43</v>
      </c>
      <c r="L98" s="1" t="s">
        <v>100</v>
      </c>
      <c r="M98" s="1" t="s">
        <v>104</v>
      </c>
    </row>
    <row r="99" spans="1:14" x14ac:dyDescent="0.25">
      <c r="A99" t="s">
        <v>18</v>
      </c>
      <c r="B99" t="s">
        <v>16</v>
      </c>
      <c r="C99" t="s">
        <v>14</v>
      </c>
      <c r="D99" s="3">
        <v>0</v>
      </c>
      <c r="E99" s="38">
        <f>D99/L99*100</f>
        <v>0</v>
      </c>
      <c r="F99" s="3">
        <v>0</v>
      </c>
      <c r="G99" s="38">
        <f>F99/L99*100</f>
        <v>0</v>
      </c>
      <c r="H99" s="3">
        <v>0</v>
      </c>
      <c r="I99" s="38">
        <f>H99/L99*100</f>
        <v>0</v>
      </c>
      <c r="J99" s="3">
        <v>1</v>
      </c>
      <c r="K99" s="38">
        <f>J99/L99*100</f>
        <v>100</v>
      </c>
      <c r="L99">
        <f>D99+F99+H99+J99</f>
        <v>1</v>
      </c>
      <c r="M99" s="7">
        <f>E99+G99+I99+K99</f>
        <v>100</v>
      </c>
    </row>
    <row r="100" spans="1:14" x14ac:dyDescent="0.25">
      <c r="C100" t="s">
        <v>15</v>
      </c>
      <c r="D100" s="3">
        <v>0</v>
      </c>
      <c r="E100" s="38">
        <v>0</v>
      </c>
      <c r="F100" s="3">
        <v>0</v>
      </c>
      <c r="G100" s="38">
        <v>0</v>
      </c>
      <c r="H100" s="3">
        <v>0</v>
      </c>
      <c r="I100" s="38">
        <v>0</v>
      </c>
      <c r="J100" s="3">
        <v>0</v>
      </c>
      <c r="K100" s="38">
        <v>0</v>
      </c>
      <c r="L100">
        <f t="shared" ref="L100:M134" si="21">D100+F100+H100+J100</f>
        <v>0</v>
      </c>
      <c r="M100" s="7">
        <f t="shared" si="21"/>
        <v>0</v>
      </c>
    </row>
    <row r="101" spans="1:14" x14ac:dyDescent="0.25">
      <c r="C101" t="s">
        <v>0</v>
      </c>
      <c r="D101" s="3">
        <v>0</v>
      </c>
      <c r="E101" s="38">
        <v>0</v>
      </c>
      <c r="F101" s="3">
        <v>0</v>
      </c>
      <c r="G101" s="38">
        <v>0</v>
      </c>
      <c r="H101" s="3">
        <v>0</v>
      </c>
      <c r="I101" s="38">
        <v>0</v>
      </c>
      <c r="J101" s="3">
        <v>0</v>
      </c>
      <c r="K101" s="38">
        <v>0</v>
      </c>
      <c r="L101">
        <f t="shared" si="21"/>
        <v>0</v>
      </c>
      <c r="M101" s="7">
        <f t="shared" si="21"/>
        <v>0</v>
      </c>
    </row>
    <row r="102" spans="1:14" x14ac:dyDescent="0.25">
      <c r="B102" t="s">
        <v>11</v>
      </c>
      <c r="C102" t="s">
        <v>14</v>
      </c>
      <c r="D102" s="3">
        <v>1</v>
      </c>
      <c r="E102" s="38">
        <f t="shared" ref="E102:E135" si="22">D102/L102*100</f>
        <v>9.0909090909090917</v>
      </c>
      <c r="F102" s="3">
        <v>1</v>
      </c>
      <c r="G102" s="38">
        <f t="shared" ref="G102:G135" si="23">F102/L102*100</f>
        <v>9.0909090909090917</v>
      </c>
      <c r="H102" s="3">
        <v>6</v>
      </c>
      <c r="I102" s="38">
        <f t="shared" ref="I102:I135" si="24">H102/L102*100</f>
        <v>54.54545454545454</v>
      </c>
      <c r="J102" s="3">
        <v>3</v>
      </c>
      <c r="K102" s="38">
        <f t="shared" ref="K102:K134" si="25">J102/L102*100</f>
        <v>27.27272727272727</v>
      </c>
      <c r="L102">
        <f t="shared" si="21"/>
        <v>11</v>
      </c>
      <c r="M102" s="7">
        <f t="shared" si="21"/>
        <v>99.999999999999986</v>
      </c>
    </row>
    <row r="103" spans="1:14" x14ac:dyDescent="0.25">
      <c r="C103" t="s">
        <v>15</v>
      </c>
      <c r="D103" s="3">
        <v>0</v>
      </c>
      <c r="E103" s="38">
        <v>0</v>
      </c>
      <c r="F103" s="3">
        <v>0</v>
      </c>
      <c r="G103" s="38">
        <v>0</v>
      </c>
      <c r="H103" s="3">
        <v>0</v>
      </c>
      <c r="I103" s="38">
        <v>0</v>
      </c>
      <c r="J103" s="3">
        <v>0</v>
      </c>
      <c r="K103" s="38">
        <v>0</v>
      </c>
      <c r="L103">
        <f t="shared" si="21"/>
        <v>0</v>
      </c>
      <c r="M103" s="7">
        <f t="shared" si="21"/>
        <v>0</v>
      </c>
      <c r="N103">
        <f>SUM(D103:M103)</f>
        <v>0</v>
      </c>
    </row>
    <row r="104" spans="1:14" x14ac:dyDescent="0.25">
      <c r="C104" t="s">
        <v>0</v>
      </c>
      <c r="D104" s="3">
        <v>0</v>
      </c>
      <c r="E104" s="38">
        <f t="shared" si="22"/>
        <v>0</v>
      </c>
      <c r="F104" s="3">
        <v>0</v>
      </c>
      <c r="G104" s="38">
        <f t="shared" si="23"/>
        <v>0</v>
      </c>
      <c r="H104" s="3">
        <v>17</v>
      </c>
      <c r="I104" s="38">
        <f t="shared" si="24"/>
        <v>94.444444444444443</v>
      </c>
      <c r="J104" s="3">
        <v>1</v>
      </c>
      <c r="K104" s="38">
        <f t="shared" si="25"/>
        <v>5.5555555555555554</v>
      </c>
      <c r="L104">
        <f t="shared" si="21"/>
        <v>18</v>
      </c>
      <c r="M104" s="7">
        <f t="shared" si="21"/>
        <v>100</v>
      </c>
    </row>
    <row r="105" spans="1:14" x14ac:dyDescent="0.25">
      <c r="A105" s="14"/>
      <c r="B105" s="14" t="s">
        <v>51</v>
      </c>
      <c r="C105" s="14" t="s">
        <v>14</v>
      </c>
      <c r="D105" s="11">
        <f>D99+D102</f>
        <v>1</v>
      </c>
      <c r="E105" s="38">
        <f t="shared" si="22"/>
        <v>8.3333333333333321</v>
      </c>
      <c r="F105" s="11">
        <f>F99+F102</f>
        <v>1</v>
      </c>
      <c r="G105" s="38">
        <f t="shared" si="23"/>
        <v>8.3333333333333321</v>
      </c>
      <c r="H105" s="11">
        <f>H99+H102</f>
        <v>6</v>
      </c>
      <c r="I105" s="38">
        <f t="shared" si="24"/>
        <v>50</v>
      </c>
      <c r="J105" s="11">
        <f>J99+J102</f>
        <v>4</v>
      </c>
      <c r="K105" s="38">
        <f t="shared" si="25"/>
        <v>33.333333333333329</v>
      </c>
      <c r="L105" s="14">
        <f t="shared" si="21"/>
        <v>12</v>
      </c>
      <c r="M105" s="7">
        <f t="shared" si="21"/>
        <v>99.999999999999986</v>
      </c>
    </row>
    <row r="106" spans="1:14" x14ac:dyDescent="0.25">
      <c r="A106" s="14"/>
      <c r="B106" s="14"/>
      <c r="C106" s="14" t="s">
        <v>15</v>
      </c>
      <c r="D106" s="11">
        <f>D100+D103</f>
        <v>0</v>
      </c>
      <c r="E106" s="38">
        <v>0</v>
      </c>
      <c r="F106" s="11">
        <f>F100+F103</f>
        <v>0</v>
      </c>
      <c r="G106" s="38">
        <v>0</v>
      </c>
      <c r="H106" s="11">
        <f>H100+H103</f>
        <v>0</v>
      </c>
      <c r="I106" s="38">
        <v>0</v>
      </c>
      <c r="J106" s="11">
        <f>J100+J103</f>
        <v>0</v>
      </c>
      <c r="K106" s="38">
        <v>0</v>
      </c>
      <c r="L106" s="14">
        <f t="shared" si="21"/>
        <v>0</v>
      </c>
      <c r="M106" s="7">
        <f t="shared" si="21"/>
        <v>0</v>
      </c>
    </row>
    <row r="107" spans="1:14" x14ac:dyDescent="0.25">
      <c r="A107" s="14"/>
      <c r="B107" s="14"/>
      <c r="C107" s="14" t="s">
        <v>0</v>
      </c>
      <c r="D107" s="11">
        <f>D101+D104</f>
        <v>0</v>
      </c>
      <c r="E107" s="38">
        <f t="shared" si="22"/>
        <v>0</v>
      </c>
      <c r="F107" s="11">
        <f>F101+F104</f>
        <v>0</v>
      </c>
      <c r="G107" s="38">
        <f t="shared" si="23"/>
        <v>0</v>
      </c>
      <c r="H107" s="11">
        <f>H101+H104</f>
        <v>17</v>
      </c>
      <c r="I107" s="38">
        <f t="shared" si="24"/>
        <v>94.444444444444443</v>
      </c>
      <c r="J107" s="11">
        <f>J101+J104</f>
        <v>1</v>
      </c>
      <c r="K107" s="38">
        <f t="shared" si="25"/>
        <v>5.5555555555555554</v>
      </c>
      <c r="L107" s="14">
        <f t="shared" si="21"/>
        <v>18</v>
      </c>
      <c r="M107" s="7">
        <f t="shared" si="21"/>
        <v>100</v>
      </c>
    </row>
    <row r="108" spans="1:14" x14ac:dyDescent="0.25">
      <c r="A108" s="14"/>
      <c r="B108" s="14" t="s">
        <v>28</v>
      </c>
      <c r="C108" s="14"/>
      <c r="D108" s="11">
        <f>SUM(D105:D107)</f>
        <v>1</v>
      </c>
      <c r="E108" s="38">
        <f t="shared" si="22"/>
        <v>3.3333333333333335</v>
      </c>
      <c r="F108" s="11">
        <f>SUM(F105:F107)</f>
        <v>1</v>
      </c>
      <c r="G108" s="38">
        <f t="shared" si="23"/>
        <v>3.3333333333333335</v>
      </c>
      <c r="H108" s="11">
        <f>SUM(H105:H107)</f>
        <v>23</v>
      </c>
      <c r="I108" s="38">
        <f t="shared" si="24"/>
        <v>76.666666666666671</v>
      </c>
      <c r="J108" s="11">
        <f>SUM(J105:J107)</f>
        <v>5</v>
      </c>
      <c r="K108" s="38">
        <f t="shared" si="25"/>
        <v>16.666666666666664</v>
      </c>
      <c r="L108" s="14">
        <f t="shared" si="21"/>
        <v>30</v>
      </c>
      <c r="M108" s="7">
        <f t="shared" si="21"/>
        <v>100</v>
      </c>
    </row>
    <row r="109" spans="1:14" x14ac:dyDescent="0.25">
      <c r="A109" s="14" t="s">
        <v>19</v>
      </c>
      <c r="B109" t="s">
        <v>4</v>
      </c>
      <c r="C109" t="s">
        <v>14</v>
      </c>
      <c r="D109" s="3">
        <v>2</v>
      </c>
      <c r="E109" s="38">
        <f t="shared" si="22"/>
        <v>50</v>
      </c>
      <c r="F109" s="3">
        <v>0</v>
      </c>
      <c r="G109" s="38">
        <f t="shared" si="23"/>
        <v>0</v>
      </c>
      <c r="H109" s="3">
        <v>0</v>
      </c>
      <c r="I109" s="38">
        <f t="shared" si="24"/>
        <v>0</v>
      </c>
      <c r="J109" s="3">
        <v>2</v>
      </c>
      <c r="K109" s="38">
        <f t="shared" si="25"/>
        <v>50</v>
      </c>
      <c r="L109">
        <f t="shared" si="21"/>
        <v>4</v>
      </c>
      <c r="M109" s="7">
        <f t="shared" si="21"/>
        <v>100</v>
      </c>
    </row>
    <row r="110" spans="1:14" x14ac:dyDescent="0.25">
      <c r="C110" t="s">
        <v>15</v>
      </c>
      <c r="D110" s="3">
        <v>1</v>
      </c>
      <c r="E110" s="38">
        <f t="shared" si="22"/>
        <v>100</v>
      </c>
      <c r="F110" s="3">
        <v>0</v>
      </c>
      <c r="G110" s="38">
        <f t="shared" si="23"/>
        <v>0</v>
      </c>
      <c r="H110" s="3">
        <v>0</v>
      </c>
      <c r="I110" s="38">
        <f t="shared" si="24"/>
        <v>0</v>
      </c>
      <c r="J110" s="3">
        <v>0</v>
      </c>
      <c r="K110" s="38">
        <f t="shared" si="25"/>
        <v>0</v>
      </c>
      <c r="L110">
        <f t="shared" si="21"/>
        <v>1</v>
      </c>
      <c r="M110" s="7">
        <f t="shared" si="21"/>
        <v>100</v>
      </c>
    </row>
    <row r="111" spans="1:14" x14ac:dyDescent="0.25">
      <c r="A111" s="5"/>
      <c r="B111" s="5"/>
      <c r="C111" t="s">
        <v>0</v>
      </c>
      <c r="D111" s="3">
        <v>0</v>
      </c>
      <c r="E111" s="38">
        <f t="shared" si="22"/>
        <v>0</v>
      </c>
      <c r="F111" s="3">
        <v>3</v>
      </c>
      <c r="G111" s="38">
        <f t="shared" si="23"/>
        <v>75</v>
      </c>
      <c r="H111" s="3">
        <v>1</v>
      </c>
      <c r="I111" s="38">
        <f t="shared" si="24"/>
        <v>25</v>
      </c>
      <c r="J111" s="3">
        <v>0</v>
      </c>
      <c r="K111" s="38">
        <f t="shared" si="25"/>
        <v>0</v>
      </c>
      <c r="L111" s="5">
        <f t="shared" si="21"/>
        <v>4</v>
      </c>
      <c r="M111" s="7">
        <f t="shared" si="21"/>
        <v>100</v>
      </c>
    </row>
    <row r="112" spans="1:14" x14ac:dyDescent="0.25">
      <c r="A112" s="44"/>
      <c r="B112" s="44" t="s">
        <v>30</v>
      </c>
      <c r="C112" s="14"/>
      <c r="D112" s="11">
        <f>SUM(D109:D111)</f>
        <v>3</v>
      </c>
      <c r="E112" s="38">
        <f t="shared" si="22"/>
        <v>33.333333333333329</v>
      </c>
      <c r="F112" s="11">
        <f>SUM(F109:F111)</f>
        <v>3</v>
      </c>
      <c r="G112" s="38">
        <f t="shared" si="23"/>
        <v>33.333333333333329</v>
      </c>
      <c r="H112" s="11">
        <f>SUM(H109:H111)</f>
        <v>1</v>
      </c>
      <c r="I112" s="38">
        <f t="shared" si="24"/>
        <v>11.111111111111111</v>
      </c>
      <c r="J112" s="11">
        <f>SUM(J109:J111)</f>
        <v>2</v>
      </c>
      <c r="K112" s="38">
        <f t="shared" si="25"/>
        <v>22.222222222222221</v>
      </c>
      <c r="L112" s="44">
        <f t="shared" si="21"/>
        <v>9</v>
      </c>
      <c r="M112" s="7">
        <f t="shared" si="21"/>
        <v>100</v>
      </c>
    </row>
    <row r="113" spans="1:13" x14ac:dyDescent="0.25">
      <c r="A113" s="14" t="s">
        <v>6</v>
      </c>
      <c r="B113" t="s">
        <v>1</v>
      </c>
      <c r="C113" t="s">
        <v>14</v>
      </c>
      <c r="D113" s="3">
        <v>9</v>
      </c>
      <c r="E113" s="38">
        <f t="shared" si="22"/>
        <v>6.8702290076335881</v>
      </c>
      <c r="F113" s="3">
        <v>86</v>
      </c>
      <c r="G113" s="38">
        <f t="shared" si="23"/>
        <v>65.648854961832058</v>
      </c>
      <c r="H113" s="3">
        <v>0</v>
      </c>
      <c r="I113" s="38">
        <f t="shared" si="24"/>
        <v>0</v>
      </c>
      <c r="J113" s="3">
        <v>36</v>
      </c>
      <c r="K113" s="38">
        <f t="shared" si="25"/>
        <v>27.480916030534353</v>
      </c>
      <c r="L113" s="44">
        <f t="shared" si="21"/>
        <v>131</v>
      </c>
      <c r="M113" s="7">
        <f t="shared" si="21"/>
        <v>100</v>
      </c>
    </row>
    <row r="114" spans="1:13" x14ac:dyDescent="0.25">
      <c r="C114" t="s">
        <v>15</v>
      </c>
      <c r="D114" s="3">
        <v>0</v>
      </c>
      <c r="E114" s="38">
        <v>0</v>
      </c>
      <c r="F114" s="3">
        <v>0</v>
      </c>
      <c r="G114" s="38">
        <v>0</v>
      </c>
      <c r="H114" s="3">
        <v>0</v>
      </c>
      <c r="I114" s="38">
        <v>0</v>
      </c>
      <c r="J114" s="3">
        <v>0</v>
      </c>
      <c r="K114" s="38">
        <v>0</v>
      </c>
      <c r="L114" s="44">
        <f t="shared" si="21"/>
        <v>0</v>
      </c>
      <c r="M114" s="7">
        <f t="shared" si="21"/>
        <v>0</v>
      </c>
    </row>
    <row r="115" spans="1:13" x14ac:dyDescent="0.25">
      <c r="C115" t="s">
        <v>0</v>
      </c>
      <c r="D115" s="3">
        <v>3</v>
      </c>
      <c r="E115" s="38">
        <f t="shared" si="22"/>
        <v>6</v>
      </c>
      <c r="F115" s="3">
        <v>35</v>
      </c>
      <c r="G115" s="38">
        <f t="shared" si="23"/>
        <v>70</v>
      </c>
      <c r="H115" s="3">
        <v>4</v>
      </c>
      <c r="I115" s="38">
        <f t="shared" si="24"/>
        <v>8</v>
      </c>
      <c r="J115" s="3">
        <v>8</v>
      </c>
      <c r="K115" s="38">
        <f t="shared" si="25"/>
        <v>16</v>
      </c>
      <c r="L115" s="44">
        <f t="shared" si="21"/>
        <v>50</v>
      </c>
      <c r="M115" s="7">
        <f t="shared" si="21"/>
        <v>100</v>
      </c>
    </row>
    <row r="116" spans="1:13" x14ac:dyDescent="0.25">
      <c r="A116" s="14"/>
      <c r="B116" s="14" t="s">
        <v>25</v>
      </c>
      <c r="C116" s="14"/>
      <c r="D116" s="11">
        <f>SUM(D113:D115)</f>
        <v>12</v>
      </c>
      <c r="E116" s="38">
        <f t="shared" si="22"/>
        <v>6.6298342541436464</v>
      </c>
      <c r="F116" s="11">
        <f>SUM(F113:F115)</f>
        <v>121</v>
      </c>
      <c r="G116" s="38">
        <f t="shared" si="23"/>
        <v>66.850828729281758</v>
      </c>
      <c r="H116" s="11">
        <f>SUM(H113:H115)</f>
        <v>4</v>
      </c>
      <c r="I116" s="38">
        <f t="shared" si="24"/>
        <v>2.2099447513812152</v>
      </c>
      <c r="J116" s="11">
        <f>SUM(J113:J115)</f>
        <v>44</v>
      </c>
      <c r="K116" s="38">
        <f t="shared" si="25"/>
        <v>24.30939226519337</v>
      </c>
      <c r="L116" s="44">
        <f t="shared" si="21"/>
        <v>181</v>
      </c>
      <c r="M116" s="7">
        <f t="shared" si="21"/>
        <v>99.999999999999986</v>
      </c>
    </row>
    <row r="117" spans="1:13" x14ac:dyDescent="0.25">
      <c r="A117" s="14" t="s">
        <v>7</v>
      </c>
      <c r="B117" t="s">
        <v>2</v>
      </c>
      <c r="C117" t="s">
        <v>14</v>
      </c>
      <c r="D117" s="3">
        <v>7</v>
      </c>
      <c r="E117" s="38">
        <f t="shared" si="22"/>
        <v>63.636363636363633</v>
      </c>
      <c r="F117" s="3">
        <v>1</v>
      </c>
      <c r="G117" s="38">
        <f t="shared" si="23"/>
        <v>9.0909090909090917</v>
      </c>
      <c r="H117" s="3">
        <v>0</v>
      </c>
      <c r="I117" s="38">
        <f t="shared" si="24"/>
        <v>0</v>
      </c>
      <c r="J117" s="3">
        <v>3</v>
      </c>
      <c r="K117" s="38">
        <f t="shared" si="25"/>
        <v>27.27272727272727</v>
      </c>
      <c r="L117" s="5">
        <f t="shared" si="21"/>
        <v>11</v>
      </c>
      <c r="M117" s="7">
        <f t="shared" si="21"/>
        <v>99.999999999999986</v>
      </c>
    </row>
    <row r="118" spans="1:13" x14ac:dyDescent="0.25">
      <c r="A118" s="5"/>
      <c r="B118" s="5"/>
      <c r="C118" t="s">
        <v>15</v>
      </c>
      <c r="D118" s="3">
        <v>0</v>
      </c>
      <c r="E118" s="38">
        <f t="shared" si="22"/>
        <v>0</v>
      </c>
      <c r="F118" s="3">
        <v>0</v>
      </c>
      <c r="G118" s="38">
        <f t="shared" si="23"/>
        <v>0</v>
      </c>
      <c r="H118" s="3">
        <v>0</v>
      </c>
      <c r="I118" s="38">
        <f t="shared" si="24"/>
        <v>0</v>
      </c>
      <c r="J118" s="3">
        <v>1</v>
      </c>
      <c r="K118" s="38">
        <f t="shared" si="25"/>
        <v>100</v>
      </c>
      <c r="L118" s="5">
        <f t="shared" si="21"/>
        <v>1</v>
      </c>
      <c r="M118" s="7">
        <f t="shared" si="21"/>
        <v>100</v>
      </c>
    </row>
    <row r="119" spans="1:13" x14ac:dyDescent="0.25">
      <c r="A119" s="5"/>
      <c r="B119" s="5"/>
      <c r="C119" t="s">
        <v>0</v>
      </c>
      <c r="D119" s="3">
        <v>3</v>
      </c>
      <c r="E119" s="38">
        <f t="shared" si="22"/>
        <v>15.789473684210526</v>
      </c>
      <c r="F119" s="3">
        <v>15</v>
      </c>
      <c r="G119" s="38">
        <f>F119/L119*100</f>
        <v>78.94736842105263</v>
      </c>
      <c r="H119" s="3">
        <v>1</v>
      </c>
      <c r="I119" s="38">
        <f t="shared" si="24"/>
        <v>5.2631578947368416</v>
      </c>
      <c r="J119" s="3">
        <v>0</v>
      </c>
      <c r="K119" s="38">
        <f t="shared" si="25"/>
        <v>0</v>
      </c>
      <c r="L119" s="5">
        <f t="shared" si="21"/>
        <v>19</v>
      </c>
      <c r="M119" s="7">
        <f t="shared" si="21"/>
        <v>99.999999999999986</v>
      </c>
    </row>
    <row r="120" spans="1:13" x14ac:dyDescent="0.25">
      <c r="B120" t="s">
        <v>5</v>
      </c>
      <c r="C120" t="s">
        <v>14</v>
      </c>
      <c r="D120" s="3">
        <v>0</v>
      </c>
      <c r="E120" s="38">
        <v>0</v>
      </c>
      <c r="F120" s="3">
        <v>1</v>
      </c>
      <c r="G120" s="38">
        <f t="shared" si="23"/>
        <v>100</v>
      </c>
      <c r="H120" s="3">
        <v>0</v>
      </c>
      <c r="I120" s="38">
        <f t="shared" si="24"/>
        <v>0</v>
      </c>
      <c r="J120" s="3">
        <v>0</v>
      </c>
      <c r="K120" s="38">
        <f t="shared" si="25"/>
        <v>0</v>
      </c>
      <c r="L120" s="5">
        <f t="shared" si="21"/>
        <v>1</v>
      </c>
      <c r="M120" s="7">
        <f t="shared" si="21"/>
        <v>100</v>
      </c>
    </row>
    <row r="121" spans="1:13" x14ac:dyDescent="0.25">
      <c r="C121" t="s">
        <v>15</v>
      </c>
      <c r="D121" s="3">
        <v>0</v>
      </c>
      <c r="E121" s="38">
        <v>0</v>
      </c>
      <c r="F121" s="3">
        <v>0</v>
      </c>
      <c r="G121" s="38">
        <v>0</v>
      </c>
      <c r="H121" s="3">
        <v>0</v>
      </c>
      <c r="I121" s="38">
        <v>0</v>
      </c>
      <c r="J121" s="3">
        <v>0</v>
      </c>
      <c r="K121" s="38">
        <v>0</v>
      </c>
      <c r="L121" s="5">
        <f t="shared" si="21"/>
        <v>0</v>
      </c>
      <c r="M121" s="7">
        <f t="shared" si="21"/>
        <v>0</v>
      </c>
    </row>
    <row r="122" spans="1:13" x14ac:dyDescent="0.25">
      <c r="C122" t="s">
        <v>0</v>
      </c>
      <c r="D122" s="3">
        <v>2</v>
      </c>
      <c r="E122" s="38">
        <f t="shared" si="22"/>
        <v>4.7619047619047619</v>
      </c>
      <c r="F122" s="3">
        <v>10</v>
      </c>
      <c r="G122" s="38">
        <f t="shared" si="23"/>
        <v>23.809523809523807</v>
      </c>
      <c r="H122" s="3">
        <v>30</v>
      </c>
      <c r="I122" s="38">
        <f>H122/L122*100</f>
        <v>71.428571428571431</v>
      </c>
      <c r="J122" s="3">
        <v>0</v>
      </c>
      <c r="K122" s="38">
        <f t="shared" si="25"/>
        <v>0</v>
      </c>
      <c r="L122" s="5">
        <f t="shared" si="21"/>
        <v>42</v>
      </c>
      <c r="M122" s="7">
        <f>E122+G122+I122+K122</f>
        <v>100</v>
      </c>
    </row>
    <row r="123" spans="1:13" x14ac:dyDescent="0.25">
      <c r="A123" s="14"/>
      <c r="B123" s="14" t="s">
        <v>52</v>
      </c>
      <c r="C123" s="14" t="s">
        <v>14</v>
      </c>
      <c r="D123" s="11">
        <f>D117+D120</f>
        <v>7</v>
      </c>
      <c r="E123" s="38">
        <f t="shared" si="22"/>
        <v>58.333333333333336</v>
      </c>
      <c r="F123" s="11">
        <f>F117+F120</f>
        <v>2</v>
      </c>
      <c r="G123" s="38">
        <f t="shared" si="23"/>
        <v>16.666666666666664</v>
      </c>
      <c r="H123" s="11">
        <f>H117+H120</f>
        <v>0</v>
      </c>
      <c r="I123" s="38">
        <f t="shared" si="24"/>
        <v>0</v>
      </c>
      <c r="J123" s="11">
        <f>J117+J120</f>
        <v>3</v>
      </c>
      <c r="K123" s="38">
        <f>J123/L123*100</f>
        <v>25</v>
      </c>
      <c r="L123" s="44">
        <f t="shared" si="21"/>
        <v>12</v>
      </c>
      <c r="M123" s="7">
        <f t="shared" si="21"/>
        <v>100</v>
      </c>
    </row>
    <row r="124" spans="1:13" x14ac:dyDescent="0.25">
      <c r="A124" s="14"/>
      <c r="B124" s="14"/>
      <c r="C124" s="14" t="s">
        <v>15</v>
      </c>
      <c r="D124" s="11">
        <f>D118+D121</f>
        <v>0</v>
      </c>
      <c r="E124" s="38">
        <f t="shared" si="22"/>
        <v>0</v>
      </c>
      <c r="F124" s="11">
        <f>F118+F121</f>
        <v>0</v>
      </c>
      <c r="G124" s="38">
        <f t="shared" si="23"/>
        <v>0</v>
      </c>
      <c r="H124" s="11">
        <f>H118+H121</f>
        <v>0</v>
      </c>
      <c r="I124" s="38">
        <f t="shared" si="24"/>
        <v>0</v>
      </c>
      <c r="J124" s="11">
        <f>J118+J121</f>
        <v>1</v>
      </c>
      <c r="K124" s="38">
        <f t="shared" si="25"/>
        <v>100</v>
      </c>
      <c r="L124" s="44">
        <f t="shared" si="21"/>
        <v>1</v>
      </c>
      <c r="M124" s="7">
        <f t="shared" si="21"/>
        <v>100</v>
      </c>
    </row>
    <row r="125" spans="1:13" x14ac:dyDescent="0.25">
      <c r="A125" s="14"/>
      <c r="B125" s="14"/>
      <c r="C125" s="14" t="s">
        <v>0</v>
      </c>
      <c r="D125" s="11">
        <f>D119+D122</f>
        <v>5</v>
      </c>
      <c r="E125" s="38">
        <f t="shared" si="22"/>
        <v>8.1967213114754092</v>
      </c>
      <c r="F125" s="11">
        <f>F119+F122</f>
        <v>25</v>
      </c>
      <c r="G125" s="38">
        <f t="shared" si="23"/>
        <v>40.983606557377051</v>
      </c>
      <c r="H125" s="11">
        <f>H119+H122</f>
        <v>31</v>
      </c>
      <c r="I125" s="38">
        <f t="shared" si="24"/>
        <v>50.819672131147541</v>
      </c>
      <c r="J125" s="11">
        <f>J119+J122</f>
        <v>0</v>
      </c>
      <c r="K125" s="38">
        <f t="shared" si="25"/>
        <v>0</v>
      </c>
      <c r="L125" s="44">
        <f t="shared" si="21"/>
        <v>61</v>
      </c>
      <c r="M125" s="7">
        <f t="shared" si="21"/>
        <v>100</v>
      </c>
    </row>
    <row r="126" spans="1:13" x14ac:dyDescent="0.25">
      <c r="A126" s="14"/>
      <c r="B126" s="14" t="s">
        <v>26</v>
      </c>
      <c r="C126" s="14"/>
      <c r="D126" s="11">
        <f>SUM(D123:D125)</f>
        <v>12</v>
      </c>
      <c r="E126" s="38">
        <f t="shared" si="22"/>
        <v>16.216216216216218</v>
      </c>
      <c r="F126" s="11">
        <f>SUM(F123:F125)</f>
        <v>27</v>
      </c>
      <c r="G126" s="38">
        <f t="shared" si="23"/>
        <v>36.486486486486484</v>
      </c>
      <c r="H126" s="11">
        <f>SUM(H123:H125)</f>
        <v>31</v>
      </c>
      <c r="I126" s="38">
        <f t="shared" si="24"/>
        <v>41.891891891891895</v>
      </c>
      <c r="J126" s="11">
        <f>SUM(J123:J125)</f>
        <v>4</v>
      </c>
      <c r="K126" s="38">
        <f t="shared" si="25"/>
        <v>5.4054054054054053</v>
      </c>
      <c r="L126" s="44">
        <f t="shared" si="21"/>
        <v>74</v>
      </c>
      <c r="M126" s="7">
        <f t="shared" si="21"/>
        <v>100</v>
      </c>
    </row>
    <row r="127" spans="1:13" x14ac:dyDescent="0.25">
      <c r="A127" s="14" t="s">
        <v>8</v>
      </c>
      <c r="B127" t="s">
        <v>29</v>
      </c>
      <c r="C127" t="s">
        <v>14</v>
      </c>
      <c r="D127" s="3">
        <v>0</v>
      </c>
      <c r="E127" s="38">
        <f t="shared" si="22"/>
        <v>0</v>
      </c>
      <c r="F127" s="3">
        <v>0</v>
      </c>
      <c r="G127" s="38">
        <f t="shared" si="23"/>
        <v>0</v>
      </c>
      <c r="H127" s="3">
        <v>0</v>
      </c>
      <c r="I127" s="38">
        <f t="shared" si="24"/>
        <v>0</v>
      </c>
      <c r="J127" s="3">
        <v>2</v>
      </c>
      <c r="K127" s="38">
        <f t="shared" si="25"/>
        <v>100</v>
      </c>
      <c r="L127" s="5">
        <f t="shared" si="21"/>
        <v>2</v>
      </c>
      <c r="M127" s="7">
        <f t="shared" si="21"/>
        <v>100</v>
      </c>
    </row>
    <row r="128" spans="1:13" x14ac:dyDescent="0.25">
      <c r="C128" t="s">
        <v>15</v>
      </c>
      <c r="D128" s="3">
        <v>0</v>
      </c>
      <c r="E128" s="38">
        <v>0</v>
      </c>
      <c r="F128" s="3">
        <v>0</v>
      </c>
      <c r="G128" s="38">
        <v>0</v>
      </c>
      <c r="H128" s="3">
        <v>0</v>
      </c>
      <c r="I128" s="38">
        <v>0</v>
      </c>
      <c r="J128" s="3">
        <v>0</v>
      </c>
      <c r="K128" s="38">
        <v>0</v>
      </c>
      <c r="L128" s="5">
        <f t="shared" si="21"/>
        <v>0</v>
      </c>
      <c r="M128" s="7">
        <f t="shared" si="21"/>
        <v>0</v>
      </c>
    </row>
    <row r="129" spans="1:13" x14ac:dyDescent="0.25">
      <c r="C129" t="s">
        <v>0</v>
      </c>
      <c r="D129" s="3">
        <v>0</v>
      </c>
      <c r="E129" s="38">
        <v>0</v>
      </c>
      <c r="F129" s="3">
        <v>0</v>
      </c>
      <c r="G129" s="38">
        <v>0</v>
      </c>
      <c r="H129" s="3">
        <v>0</v>
      </c>
      <c r="I129" s="38">
        <v>0</v>
      </c>
      <c r="J129" s="3">
        <v>0</v>
      </c>
      <c r="K129" s="38">
        <v>0</v>
      </c>
      <c r="L129" s="5">
        <f t="shared" si="21"/>
        <v>0</v>
      </c>
      <c r="M129" s="7">
        <f t="shared" si="21"/>
        <v>0</v>
      </c>
    </row>
    <row r="130" spans="1:13" x14ac:dyDescent="0.25">
      <c r="A130" s="14"/>
      <c r="B130" s="14" t="s">
        <v>27</v>
      </c>
      <c r="C130" s="14"/>
      <c r="D130" s="11">
        <f>SUM(D127:D129)</f>
        <v>0</v>
      </c>
      <c r="E130" s="38">
        <f t="shared" si="22"/>
        <v>0</v>
      </c>
      <c r="F130" s="11">
        <f>SUM(F127:F129)</f>
        <v>0</v>
      </c>
      <c r="G130" s="38">
        <f t="shared" si="23"/>
        <v>0</v>
      </c>
      <c r="H130" s="11">
        <f>SUM(H127:H129)</f>
        <v>0</v>
      </c>
      <c r="I130" s="38">
        <f t="shared" si="24"/>
        <v>0</v>
      </c>
      <c r="J130" s="11">
        <f>SUM(J127:J129)</f>
        <v>2</v>
      </c>
      <c r="K130" s="38">
        <f t="shared" si="25"/>
        <v>100</v>
      </c>
      <c r="L130" s="44">
        <f t="shared" si="21"/>
        <v>2</v>
      </c>
      <c r="M130" s="7">
        <f t="shared" si="21"/>
        <v>100</v>
      </c>
    </row>
    <row r="131" spans="1:13" x14ac:dyDescent="0.25">
      <c r="A131" s="14" t="s">
        <v>9</v>
      </c>
      <c r="B131" t="s">
        <v>10</v>
      </c>
      <c r="C131" t="s">
        <v>14</v>
      </c>
      <c r="D131" s="3">
        <v>0</v>
      </c>
      <c r="E131" s="38">
        <f t="shared" si="22"/>
        <v>0</v>
      </c>
      <c r="F131" s="3">
        <v>1</v>
      </c>
      <c r="G131" s="38">
        <f t="shared" si="23"/>
        <v>100</v>
      </c>
      <c r="H131" s="3">
        <v>0</v>
      </c>
      <c r="I131" s="38">
        <f t="shared" si="24"/>
        <v>0</v>
      </c>
      <c r="J131" s="3">
        <v>0</v>
      </c>
      <c r="K131" s="38">
        <f t="shared" si="25"/>
        <v>0</v>
      </c>
      <c r="L131" s="5">
        <f t="shared" si="21"/>
        <v>1</v>
      </c>
      <c r="M131" s="7">
        <f t="shared" si="21"/>
        <v>100</v>
      </c>
    </row>
    <row r="132" spans="1:13" x14ac:dyDescent="0.25">
      <c r="C132" t="s">
        <v>15</v>
      </c>
      <c r="D132" s="3">
        <v>0</v>
      </c>
      <c r="E132" s="38">
        <v>0</v>
      </c>
      <c r="F132" s="3">
        <v>0</v>
      </c>
      <c r="G132" s="38">
        <v>0</v>
      </c>
      <c r="H132" s="3">
        <v>0</v>
      </c>
      <c r="I132" s="38">
        <v>0</v>
      </c>
      <c r="J132" s="3">
        <v>0</v>
      </c>
      <c r="K132" s="38">
        <v>0</v>
      </c>
      <c r="L132" s="5">
        <f t="shared" si="21"/>
        <v>0</v>
      </c>
      <c r="M132" s="7">
        <f t="shared" si="21"/>
        <v>0</v>
      </c>
    </row>
    <row r="133" spans="1:13" x14ac:dyDescent="0.25">
      <c r="C133" t="s">
        <v>0</v>
      </c>
      <c r="D133" s="3">
        <v>0</v>
      </c>
      <c r="E133" s="38">
        <f t="shared" si="22"/>
        <v>0</v>
      </c>
      <c r="F133" s="3">
        <v>7</v>
      </c>
      <c r="G133" s="38">
        <f t="shared" si="23"/>
        <v>87.5</v>
      </c>
      <c r="H133" s="3">
        <v>1</v>
      </c>
      <c r="I133" s="38">
        <f t="shared" si="24"/>
        <v>12.5</v>
      </c>
      <c r="J133" s="3">
        <v>0</v>
      </c>
      <c r="K133" s="38">
        <f t="shared" si="25"/>
        <v>0</v>
      </c>
      <c r="L133" s="5">
        <f t="shared" si="21"/>
        <v>8</v>
      </c>
      <c r="M133" s="7">
        <f t="shared" si="21"/>
        <v>100</v>
      </c>
    </row>
    <row r="134" spans="1:13" x14ac:dyDescent="0.25">
      <c r="A134" s="14"/>
      <c r="B134" s="14" t="s">
        <v>23</v>
      </c>
      <c r="C134" s="14"/>
      <c r="D134" s="16">
        <f>SUM(D131:D133)</f>
        <v>0</v>
      </c>
      <c r="E134" s="38">
        <f t="shared" si="22"/>
        <v>0</v>
      </c>
      <c r="F134" s="16">
        <f>SUM(F131:F133)</f>
        <v>8</v>
      </c>
      <c r="G134" s="38">
        <f>F134/L134*100</f>
        <v>88.888888888888886</v>
      </c>
      <c r="H134" s="16">
        <f>SUM(H131:H133)</f>
        <v>1</v>
      </c>
      <c r="I134" s="38">
        <f t="shared" si="24"/>
        <v>11.111111111111111</v>
      </c>
      <c r="J134" s="16">
        <f>SUM(J131:J133)</f>
        <v>0</v>
      </c>
      <c r="K134" s="38">
        <f t="shared" si="25"/>
        <v>0</v>
      </c>
      <c r="L134" s="45">
        <f t="shared" si="21"/>
        <v>9</v>
      </c>
      <c r="M134" s="7">
        <f t="shared" si="21"/>
        <v>100</v>
      </c>
    </row>
    <row r="135" spans="1:13" x14ac:dyDescent="0.25">
      <c r="A135" s="14" t="s">
        <v>62</v>
      </c>
      <c r="D135" s="16">
        <f>D108+D112+D116+D126+D130+D134</f>
        <v>28</v>
      </c>
      <c r="E135" s="38">
        <f t="shared" si="22"/>
        <v>9.1803278688524586</v>
      </c>
      <c r="F135" s="16">
        <f t="shared" ref="F135" si="26">F108+F112+F116+F126+F130+F134</f>
        <v>160</v>
      </c>
      <c r="G135" s="38">
        <f t="shared" si="23"/>
        <v>52.459016393442624</v>
      </c>
      <c r="H135" s="16">
        <f t="shared" ref="H135" si="27">H108+H112+H116+H126+H130+H134</f>
        <v>60</v>
      </c>
      <c r="I135" s="38">
        <f t="shared" si="24"/>
        <v>19.672131147540984</v>
      </c>
      <c r="J135" s="16">
        <f t="shared" ref="J135" si="28">J108+J112+J116+J126+J130+J134</f>
        <v>57</v>
      </c>
      <c r="K135" s="38">
        <f>J135/L135*100</f>
        <v>18.688524590163937</v>
      </c>
      <c r="L135" s="45">
        <f t="shared" ref="L135" si="29">L108+L112+L116+L126+L130+L134</f>
        <v>305</v>
      </c>
      <c r="M135" s="7">
        <f t="shared" ref="M135" si="30">E135+G135+I135+K135</f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3"/>
  <sheetViews>
    <sheetView tabSelected="1" workbookViewId="0">
      <selection activeCell="L22" sqref="L22"/>
    </sheetView>
  </sheetViews>
  <sheetFormatPr defaultColWidth="8.85546875" defaultRowHeight="15" x14ac:dyDescent="0.25"/>
  <cols>
    <col min="1" max="1" width="26.42578125" bestFit="1" customWidth="1"/>
    <col min="2" max="2" width="27.42578125" bestFit="1" customWidth="1"/>
  </cols>
  <sheetData>
    <row r="2" spans="1:10" x14ac:dyDescent="0.25">
      <c r="A2" t="s">
        <v>129</v>
      </c>
    </row>
    <row r="3" spans="1:10" ht="114.75" x14ac:dyDescent="0.25">
      <c r="A3" s="55" t="s">
        <v>20</v>
      </c>
      <c r="B3" s="48" t="s">
        <v>61</v>
      </c>
      <c r="C3" s="48" t="s">
        <v>54</v>
      </c>
      <c r="D3" s="100" t="s">
        <v>53</v>
      </c>
      <c r="E3" s="100"/>
      <c r="F3" s="100"/>
      <c r="G3" s="100"/>
      <c r="H3" s="49" t="s">
        <v>59</v>
      </c>
      <c r="I3" s="48" t="s">
        <v>60</v>
      </c>
      <c r="J3" s="49" t="s">
        <v>96</v>
      </c>
    </row>
    <row r="4" spans="1:10" ht="57" x14ac:dyDescent="0.25">
      <c r="A4" s="24"/>
      <c r="B4" s="50"/>
      <c r="C4" s="50"/>
      <c r="D4" s="50" t="s">
        <v>55</v>
      </c>
      <c r="E4" s="50" t="s">
        <v>56</v>
      </c>
      <c r="F4" s="50" t="s">
        <v>57</v>
      </c>
      <c r="G4" s="50" t="s">
        <v>58</v>
      </c>
      <c r="H4" s="51"/>
      <c r="I4" s="50"/>
      <c r="J4" s="51"/>
    </row>
    <row r="5" spans="1:10" x14ac:dyDescent="0.25">
      <c r="A5" s="12" t="s">
        <v>18</v>
      </c>
      <c r="B5" s="10" t="s">
        <v>16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34">
        <f t="shared" ref="H5:H17" si="0">SUM(D5:G5)</f>
        <v>0</v>
      </c>
      <c r="I5" s="47">
        <v>1</v>
      </c>
      <c r="J5" s="34">
        <f>C5+H5+I5</f>
        <v>1</v>
      </c>
    </row>
    <row r="6" spans="1:10" x14ac:dyDescent="0.25">
      <c r="A6" s="12"/>
      <c r="B6" s="10" t="s">
        <v>11</v>
      </c>
      <c r="C6" s="47">
        <v>0</v>
      </c>
      <c r="D6" s="47">
        <v>1</v>
      </c>
      <c r="E6" s="47">
        <v>0</v>
      </c>
      <c r="F6" s="47">
        <v>24</v>
      </c>
      <c r="G6" s="47">
        <v>0</v>
      </c>
      <c r="H6" s="34">
        <f t="shared" si="0"/>
        <v>25</v>
      </c>
      <c r="I6" s="47">
        <v>4</v>
      </c>
      <c r="J6" s="34">
        <f t="shared" ref="J6:J17" si="1">C6+H6+I6</f>
        <v>29</v>
      </c>
    </row>
    <row r="7" spans="1:10" x14ac:dyDescent="0.25">
      <c r="A7" s="24"/>
      <c r="B7" s="24" t="s">
        <v>28</v>
      </c>
      <c r="C7" s="52">
        <f t="shared" ref="C7:J7" si="2">SUM(C5:C6)</f>
        <v>0</v>
      </c>
      <c r="D7" s="52">
        <f t="shared" si="2"/>
        <v>1</v>
      </c>
      <c r="E7" s="52">
        <f t="shared" si="2"/>
        <v>0</v>
      </c>
      <c r="F7" s="52">
        <f t="shared" si="2"/>
        <v>24</v>
      </c>
      <c r="G7" s="52">
        <f t="shared" si="2"/>
        <v>0</v>
      </c>
      <c r="H7" s="53">
        <f t="shared" si="2"/>
        <v>25</v>
      </c>
      <c r="I7" s="52">
        <f t="shared" si="2"/>
        <v>5</v>
      </c>
      <c r="J7" s="53">
        <f t="shared" si="2"/>
        <v>30</v>
      </c>
    </row>
    <row r="8" spans="1:10" x14ac:dyDescent="0.25">
      <c r="A8" s="12" t="s">
        <v>19</v>
      </c>
      <c r="B8" s="10" t="s">
        <v>4</v>
      </c>
      <c r="C8" s="47">
        <v>0</v>
      </c>
      <c r="D8" s="47">
        <v>0</v>
      </c>
      <c r="E8" s="47">
        <v>7</v>
      </c>
      <c r="F8" s="47">
        <v>0</v>
      </c>
      <c r="G8" s="47">
        <v>0</v>
      </c>
      <c r="H8" s="34">
        <f t="shared" si="0"/>
        <v>7</v>
      </c>
      <c r="I8" s="47">
        <v>2</v>
      </c>
      <c r="J8" s="34">
        <f t="shared" si="1"/>
        <v>9</v>
      </c>
    </row>
    <row r="9" spans="1:10" x14ac:dyDescent="0.25">
      <c r="A9" s="24"/>
      <c r="B9" s="24" t="s">
        <v>30</v>
      </c>
      <c r="C9" s="52">
        <f t="shared" ref="C9:J9" si="3">SUM(C8)</f>
        <v>0</v>
      </c>
      <c r="D9" s="52">
        <f t="shared" si="3"/>
        <v>0</v>
      </c>
      <c r="E9" s="52">
        <f t="shared" si="3"/>
        <v>7</v>
      </c>
      <c r="F9" s="52">
        <f t="shared" si="3"/>
        <v>0</v>
      </c>
      <c r="G9" s="52">
        <f t="shared" si="3"/>
        <v>0</v>
      </c>
      <c r="H9" s="53">
        <f t="shared" si="3"/>
        <v>7</v>
      </c>
      <c r="I9" s="52">
        <f t="shared" si="3"/>
        <v>2</v>
      </c>
      <c r="J9" s="53">
        <f t="shared" si="3"/>
        <v>9</v>
      </c>
    </row>
    <row r="10" spans="1:10" x14ac:dyDescent="0.25">
      <c r="A10" s="12" t="s">
        <v>6</v>
      </c>
      <c r="B10" s="10" t="s">
        <v>1</v>
      </c>
      <c r="C10" s="47">
        <v>2</v>
      </c>
      <c r="D10" s="47">
        <v>111</v>
      </c>
      <c r="E10" s="47">
        <v>0</v>
      </c>
      <c r="F10" s="47">
        <v>24</v>
      </c>
      <c r="G10" s="47">
        <v>0</v>
      </c>
      <c r="H10" s="34">
        <f>SUM(D10:G10)</f>
        <v>135</v>
      </c>
      <c r="I10" s="47">
        <v>44</v>
      </c>
      <c r="J10" s="34">
        <f t="shared" si="1"/>
        <v>181</v>
      </c>
    </row>
    <row r="11" spans="1:10" x14ac:dyDescent="0.25">
      <c r="A11" s="24"/>
      <c r="B11" s="24" t="s">
        <v>25</v>
      </c>
      <c r="C11" s="52">
        <f t="shared" ref="C11:J11" si="4">SUM(C10)</f>
        <v>2</v>
      </c>
      <c r="D11" s="52">
        <f t="shared" si="4"/>
        <v>111</v>
      </c>
      <c r="E11" s="52">
        <f t="shared" si="4"/>
        <v>0</v>
      </c>
      <c r="F11" s="52">
        <f t="shared" si="4"/>
        <v>24</v>
      </c>
      <c r="G11" s="52">
        <f t="shared" si="4"/>
        <v>0</v>
      </c>
      <c r="H11" s="53">
        <f t="shared" si="4"/>
        <v>135</v>
      </c>
      <c r="I11" s="52">
        <f t="shared" si="4"/>
        <v>44</v>
      </c>
      <c r="J11" s="53">
        <f t="shared" si="4"/>
        <v>181</v>
      </c>
    </row>
    <row r="12" spans="1:10" x14ac:dyDescent="0.25">
      <c r="A12" s="12" t="s">
        <v>7</v>
      </c>
      <c r="B12" s="10" t="s">
        <v>2</v>
      </c>
      <c r="C12" s="47">
        <v>0</v>
      </c>
      <c r="D12" s="47">
        <v>3</v>
      </c>
      <c r="E12" s="47">
        <v>0</v>
      </c>
      <c r="F12" s="47">
        <v>24</v>
      </c>
      <c r="G12" s="47">
        <v>0</v>
      </c>
      <c r="H12" s="34">
        <f t="shared" si="0"/>
        <v>27</v>
      </c>
      <c r="I12" s="47">
        <v>4</v>
      </c>
      <c r="J12" s="34">
        <f t="shared" si="1"/>
        <v>31</v>
      </c>
    </row>
    <row r="13" spans="1:10" x14ac:dyDescent="0.25">
      <c r="A13" s="12"/>
      <c r="B13" s="10" t="s">
        <v>5</v>
      </c>
      <c r="C13" s="47">
        <v>0</v>
      </c>
      <c r="D13" s="47">
        <v>1</v>
      </c>
      <c r="E13" s="47">
        <v>0</v>
      </c>
      <c r="F13" s="47">
        <v>42</v>
      </c>
      <c r="G13" s="47">
        <v>0</v>
      </c>
      <c r="H13" s="34">
        <f>SUM(D13:G13)</f>
        <v>43</v>
      </c>
      <c r="I13" s="47">
        <v>0</v>
      </c>
      <c r="J13" s="34">
        <f t="shared" si="1"/>
        <v>43</v>
      </c>
    </row>
    <row r="14" spans="1:10" x14ac:dyDescent="0.25">
      <c r="A14" s="24"/>
      <c r="B14" s="24" t="s">
        <v>26</v>
      </c>
      <c r="C14" s="52">
        <f t="shared" ref="C14:J14" si="5">SUM(C12:C13)</f>
        <v>0</v>
      </c>
      <c r="D14" s="52">
        <f t="shared" si="5"/>
        <v>4</v>
      </c>
      <c r="E14" s="52">
        <f t="shared" si="5"/>
        <v>0</v>
      </c>
      <c r="F14" s="52">
        <f t="shared" si="5"/>
        <v>66</v>
      </c>
      <c r="G14" s="52">
        <f t="shared" si="5"/>
        <v>0</v>
      </c>
      <c r="H14" s="53">
        <f t="shared" si="5"/>
        <v>70</v>
      </c>
      <c r="I14" s="52">
        <f t="shared" si="5"/>
        <v>4</v>
      </c>
      <c r="J14" s="53">
        <f t="shared" si="5"/>
        <v>74</v>
      </c>
    </row>
    <row r="15" spans="1:10" x14ac:dyDescent="0.25">
      <c r="A15" s="12" t="s">
        <v>8</v>
      </c>
      <c r="B15" s="10" t="s">
        <v>29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34">
        <f t="shared" si="0"/>
        <v>0</v>
      </c>
      <c r="I15" s="47">
        <v>2</v>
      </c>
      <c r="J15" s="34">
        <f t="shared" si="1"/>
        <v>2</v>
      </c>
    </row>
    <row r="16" spans="1:10" x14ac:dyDescent="0.25">
      <c r="A16" s="24"/>
      <c r="B16" s="24" t="s">
        <v>27</v>
      </c>
      <c r="C16" s="52">
        <f t="shared" ref="C16:J16" si="6">SUM(C15)</f>
        <v>0</v>
      </c>
      <c r="D16" s="52">
        <f t="shared" si="6"/>
        <v>0</v>
      </c>
      <c r="E16" s="52">
        <f t="shared" si="6"/>
        <v>0</v>
      </c>
      <c r="F16" s="52">
        <f t="shared" si="6"/>
        <v>0</v>
      </c>
      <c r="G16" s="52">
        <f t="shared" si="6"/>
        <v>0</v>
      </c>
      <c r="H16" s="53">
        <f t="shared" si="6"/>
        <v>0</v>
      </c>
      <c r="I16" s="52">
        <f t="shared" si="6"/>
        <v>2</v>
      </c>
      <c r="J16" s="53">
        <f t="shared" si="6"/>
        <v>2</v>
      </c>
    </row>
    <row r="17" spans="1:10" x14ac:dyDescent="0.25">
      <c r="A17" s="12" t="s">
        <v>9</v>
      </c>
      <c r="B17" s="10" t="s">
        <v>10</v>
      </c>
      <c r="C17" s="47">
        <v>0</v>
      </c>
      <c r="D17" s="47">
        <v>1</v>
      </c>
      <c r="E17" s="47">
        <v>0</v>
      </c>
      <c r="F17" s="47">
        <v>8</v>
      </c>
      <c r="G17" s="47">
        <v>0</v>
      </c>
      <c r="H17" s="34">
        <f t="shared" si="0"/>
        <v>9</v>
      </c>
      <c r="I17" s="47">
        <v>0</v>
      </c>
      <c r="J17" s="34">
        <f t="shared" si="1"/>
        <v>9</v>
      </c>
    </row>
    <row r="18" spans="1:10" x14ac:dyDescent="0.25">
      <c r="A18" s="24"/>
      <c r="B18" s="24" t="s">
        <v>23</v>
      </c>
      <c r="C18" s="52">
        <f t="shared" ref="C18:J18" si="7">SUM(C17)</f>
        <v>0</v>
      </c>
      <c r="D18" s="52">
        <f t="shared" si="7"/>
        <v>1</v>
      </c>
      <c r="E18" s="52">
        <f t="shared" si="7"/>
        <v>0</v>
      </c>
      <c r="F18" s="52">
        <f t="shared" si="7"/>
        <v>8</v>
      </c>
      <c r="G18" s="52">
        <f t="shared" si="7"/>
        <v>0</v>
      </c>
      <c r="H18" s="53">
        <f t="shared" si="7"/>
        <v>9</v>
      </c>
      <c r="I18" s="52">
        <f t="shared" si="7"/>
        <v>0</v>
      </c>
      <c r="J18" s="53">
        <f t="shared" si="7"/>
        <v>9</v>
      </c>
    </row>
    <row r="19" spans="1:10" x14ac:dyDescent="0.25">
      <c r="A19" s="24" t="s">
        <v>62</v>
      </c>
      <c r="B19" s="31"/>
      <c r="C19" s="35">
        <f>C7+C9+C11+C14+C16+C18</f>
        <v>2</v>
      </c>
      <c r="D19" s="35">
        <f t="shared" ref="D19:J19" si="8">D7+D9+D11+D14+D16+D18</f>
        <v>117</v>
      </c>
      <c r="E19" s="35">
        <f t="shared" si="8"/>
        <v>7</v>
      </c>
      <c r="F19" s="35">
        <f t="shared" si="8"/>
        <v>122</v>
      </c>
      <c r="G19" s="35">
        <f t="shared" si="8"/>
        <v>0</v>
      </c>
      <c r="H19" s="35">
        <f t="shared" si="8"/>
        <v>246</v>
      </c>
      <c r="I19" s="35">
        <f t="shared" si="8"/>
        <v>57</v>
      </c>
      <c r="J19" s="35">
        <f t="shared" si="8"/>
        <v>305</v>
      </c>
    </row>
    <row r="22" spans="1:10" x14ac:dyDescent="0.25">
      <c r="A22" t="s">
        <v>130</v>
      </c>
    </row>
    <row r="23" spans="1:10" ht="114.75" x14ac:dyDescent="0.25">
      <c r="A23" s="55" t="s">
        <v>20</v>
      </c>
      <c r="B23" s="48" t="s">
        <v>61</v>
      </c>
      <c r="C23" s="48" t="s">
        <v>65</v>
      </c>
      <c r="D23" s="100" t="s">
        <v>53</v>
      </c>
      <c r="E23" s="100"/>
      <c r="F23" s="100"/>
      <c r="G23" s="100"/>
      <c r="H23" s="49" t="s">
        <v>70</v>
      </c>
      <c r="I23" s="48" t="s">
        <v>71</v>
      </c>
      <c r="J23" s="49" t="s">
        <v>95</v>
      </c>
    </row>
    <row r="24" spans="1:10" ht="57" x14ac:dyDescent="0.25">
      <c r="A24" s="24"/>
      <c r="B24" s="50"/>
      <c r="C24" s="50"/>
      <c r="D24" s="50" t="s">
        <v>66</v>
      </c>
      <c r="E24" s="50" t="s">
        <v>67</v>
      </c>
      <c r="F24" s="50" t="s">
        <v>68</v>
      </c>
      <c r="G24" s="50" t="s">
        <v>69</v>
      </c>
      <c r="H24" s="51"/>
      <c r="I24" s="50"/>
      <c r="J24" s="51"/>
    </row>
    <row r="25" spans="1:10" x14ac:dyDescent="0.25">
      <c r="A25" s="12" t="s">
        <v>18</v>
      </c>
      <c r="B25" s="10" t="s">
        <v>16</v>
      </c>
      <c r="C25" s="67">
        <f>C5/J5*100</f>
        <v>0</v>
      </c>
      <c r="D25" s="67">
        <f>D5/J5*100</f>
        <v>0</v>
      </c>
      <c r="E25" s="67">
        <f>E5/J5*100</f>
        <v>0</v>
      </c>
      <c r="F25" s="67">
        <f>F5/J5*100</f>
        <v>0</v>
      </c>
      <c r="G25" s="67">
        <f>G5/J5*100</f>
        <v>0</v>
      </c>
      <c r="H25" s="68">
        <f>H5/J5*100</f>
        <v>0</v>
      </c>
      <c r="I25" s="67">
        <f>I5/J5*100</f>
        <v>100</v>
      </c>
      <c r="J25" s="68">
        <f>C25+H25+I25</f>
        <v>100</v>
      </c>
    </row>
    <row r="26" spans="1:10" x14ac:dyDescent="0.25">
      <c r="A26" s="12"/>
      <c r="B26" s="10" t="s">
        <v>11</v>
      </c>
      <c r="C26" s="69">
        <f t="shared" ref="C26:C39" si="9">C6/J6*100</f>
        <v>0</v>
      </c>
      <c r="D26" s="69">
        <f t="shared" ref="D26:D39" si="10">D6/J6*100</f>
        <v>3.4482758620689653</v>
      </c>
      <c r="E26" s="69">
        <f t="shared" ref="E26:E39" si="11">E6/J6*100</f>
        <v>0</v>
      </c>
      <c r="F26" s="69">
        <f t="shared" ref="F26:F39" si="12">F6/J6*100</f>
        <v>82.758620689655174</v>
      </c>
      <c r="G26" s="69">
        <f t="shared" ref="G26:G39" si="13">G6/J6*100</f>
        <v>0</v>
      </c>
      <c r="H26" s="70">
        <f t="shared" ref="H26:H39" si="14">H6/J6*100</f>
        <v>86.206896551724128</v>
      </c>
      <c r="I26" s="69">
        <f t="shared" ref="I26:I39" si="15">I6/J6*100</f>
        <v>13.793103448275861</v>
      </c>
      <c r="J26" s="70">
        <f t="shared" ref="J26:J39" si="16">C26+H26+I26</f>
        <v>99.999999999999986</v>
      </c>
    </row>
    <row r="27" spans="1:10" x14ac:dyDescent="0.25">
      <c r="A27" s="24"/>
      <c r="B27" s="24" t="s">
        <v>28</v>
      </c>
      <c r="C27" s="71">
        <f t="shared" si="9"/>
        <v>0</v>
      </c>
      <c r="D27" s="71">
        <f t="shared" si="10"/>
        <v>3.3333333333333335</v>
      </c>
      <c r="E27" s="71">
        <f t="shared" si="11"/>
        <v>0</v>
      </c>
      <c r="F27" s="71">
        <f t="shared" si="12"/>
        <v>80</v>
      </c>
      <c r="G27" s="71">
        <f t="shared" si="13"/>
        <v>0</v>
      </c>
      <c r="H27" s="72">
        <f t="shared" si="14"/>
        <v>83.333333333333343</v>
      </c>
      <c r="I27" s="71">
        <f t="shared" si="15"/>
        <v>16.666666666666664</v>
      </c>
      <c r="J27" s="72">
        <f t="shared" si="16"/>
        <v>100</v>
      </c>
    </row>
    <row r="28" spans="1:10" x14ac:dyDescent="0.25">
      <c r="A28" s="12" t="s">
        <v>19</v>
      </c>
      <c r="B28" s="10" t="s">
        <v>4</v>
      </c>
      <c r="C28" s="69">
        <f t="shared" si="9"/>
        <v>0</v>
      </c>
      <c r="D28" s="69">
        <f t="shared" si="10"/>
        <v>0</v>
      </c>
      <c r="E28" s="69">
        <f t="shared" si="11"/>
        <v>77.777777777777786</v>
      </c>
      <c r="F28" s="69">
        <f t="shared" si="12"/>
        <v>0</v>
      </c>
      <c r="G28" s="69">
        <f t="shared" si="13"/>
        <v>0</v>
      </c>
      <c r="H28" s="70">
        <f t="shared" si="14"/>
        <v>77.777777777777786</v>
      </c>
      <c r="I28" s="69">
        <f t="shared" si="15"/>
        <v>22.222222222222221</v>
      </c>
      <c r="J28" s="70">
        <f t="shared" si="16"/>
        <v>100</v>
      </c>
    </row>
    <row r="29" spans="1:10" x14ac:dyDescent="0.25">
      <c r="A29" s="24"/>
      <c r="B29" s="24" t="s">
        <v>30</v>
      </c>
      <c r="C29" s="71">
        <f t="shared" si="9"/>
        <v>0</v>
      </c>
      <c r="D29" s="71">
        <f t="shared" si="10"/>
        <v>0</v>
      </c>
      <c r="E29" s="71">
        <f t="shared" si="11"/>
        <v>77.777777777777786</v>
      </c>
      <c r="F29" s="71">
        <f t="shared" si="12"/>
        <v>0</v>
      </c>
      <c r="G29" s="71">
        <f t="shared" si="13"/>
        <v>0</v>
      </c>
      <c r="H29" s="72">
        <f t="shared" si="14"/>
        <v>77.777777777777786</v>
      </c>
      <c r="I29" s="71">
        <f t="shared" si="15"/>
        <v>22.222222222222221</v>
      </c>
      <c r="J29" s="72">
        <f t="shared" si="16"/>
        <v>100</v>
      </c>
    </row>
    <row r="30" spans="1:10" x14ac:dyDescent="0.25">
      <c r="A30" s="12" t="s">
        <v>6</v>
      </c>
      <c r="B30" s="10" t="s">
        <v>1</v>
      </c>
      <c r="C30" s="69">
        <f t="shared" si="9"/>
        <v>1.1049723756906076</v>
      </c>
      <c r="D30" s="69">
        <f t="shared" si="10"/>
        <v>61.325966850828728</v>
      </c>
      <c r="E30" s="69">
        <f t="shared" si="11"/>
        <v>0</v>
      </c>
      <c r="F30" s="69">
        <f t="shared" si="12"/>
        <v>13.259668508287293</v>
      </c>
      <c r="G30" s="69">
        <f t="shared" si="13"/>
        <v>0</v>
      </c>
      <c r="H30" s="70">
        <f t="shared" si="14"/>
        <v>74.585635359116026</v>
      </c>
      <c r="I30" s="69">
        <f t="shared" si="15"/>
        <v>24.30939226519337</v>
      </c>
      <c r="J30" s="70">
        <f t="shared" si="16"/>
        <v>100</v>
      </c>
    </row>
    <row r="31" spans="1:10" x14ac:dyDescent="0.25">
      <c r="A31" s="24"/>
      <c r="B31" s="24" t="s">
        <v>25</v>
      </c>
      <c r="C31" s="71">
        <f t="shared" si="9"/>
        <v>1.1049723756906076</v>
      </c>
      <c r="D31" s="71">
        <f t="shared" si="10"/>
        <v>61.325966850828728</v>
      </c>
      <c r="E31" s="71">
        <f t="shared" si="11"/>
        <v>0</v>
      </c>
      <c r="F31" s="71">
        <f t="shared" si="12"/>
        <v>13.259668508287293</v>
      </c>
      <c r="G31" s="71">
        <f t="shared" si="13"/>
        <v>0</v>
      </c>
      <c r="H31" s="72">
        <f t="shared" si="14"/>
        <v>74.585635359116026</v>
      </c>
      <c r="I31" s="71">
        <f t="shared" si="15"/>
        <v>24.30939226519337</v>
      </c>
      <c r="J31" s="72">
        <f t="shared" si="16"/>
        <v>100</v>
      </c>
    </row>
    <row r="32" spans="1:10" x14ac:dyDescent="0.25">
      <c r="A32" s="12" t="s">
        <v>7</v>
      </c>
      <c r="B32" s="10" t="s">
        <v>2</v>
      </c>
      <c r="C32" s="69">
        <f t="shared" si="9"/>
        <v>0</v>
      </c>
      <c r="D32" s="69">
        <f t="shared" si="10"/>
        <v>9.67741935483871</v>
      </c>
      <c r="E32" s="69">
        <f t="shared" si="11"/>
        <v>0</v>
      </c>
      <c r="F32" s="69">
        <f t="shared" si="12"/>
        <v>77.41935483870968</v>
      </c>
      <c r="G32" s="69">
        <f t="shared" si="13"/>
        <v>0</v>
      </c>
      <c r="H32" s="70">
        <f t="shared" si="14"/>
        <v>87.096774193548384</v>
      </c>
      <c r="I32" s="69">
        <f t="shared" si="15"/>
        <v>12.903225806451612</v>
      </c>
      <c r="J32" s="70">
        <f t="shared" si="16"/>
        <v>100</v>
      </c>
    </row>
    <row r="33" spans="1:10" x14ac:dyDescent="0.25">
      <c r="A33" s="12"/>
      <c r="B33" s="10" t="s">
        <v>5</v>
      </c>
      <c r="C33" s="69">
        <f t="shared" si="9"/>
        <v>0</v>
      </c>
      <c r="D33" s="69">
        <f t="shared" si="10"/>
        <v>2.3255813953488373</v>
      </c>
      <c r="E33" s="69">
        <f t="shared" si="11"/>
        <v>0</v>
      </c>
      <c r="F33" s="69">
        <f t="shared" si="12"/>
        <v>97.674418604651152</v>
      </c>
      <c r="G33" s="69">
        <f t="shared" si="13"/>
        <v>0</v>
      </c>
      <c r="H33" s="70">
        <f t="shared" si="14"/>
        <v>100</v>
      </c>
      <c r="I33" s="69">
        <f t="shared" si="15"/>
        <v>0</v>
      </c>
      <c r="J33" s="70">
        <f t="shared" si="16"/>
        <v>100</v>
      </c>
    </row>
    <row r="34" spans="1:10" x14ac:dyDescent="0.25">
      <c r="A34" s="24"/>
      <c r="B34" s="24" t="s">
        <v>26</v>
      </c>
      <c r="C34" s="71">
        <f t="shared" si="9"/>
        <v>0</v>
      </c>
      <c r="D34" s="71">
        <f t="shared" si="10"/>
        <v>5.4054054054054053</v>
      </c>
      <c r="E34" s="71">
        <f t="shared" si="11"/>
        <v>0</v>
      </c>
      <c r="F34" s="71">
        <f t="shared" si="12"/>
        <v>89.189189189189193</v>
      </c>
      <c r="G34" s="71">
        <f t="shared" si="13"/>
        <v>0</v>
      </c>
      <c r="H34" s="72">
        <f t="shared" si="14"/>
        <v>94.594594594594597</v>
      </c>
      <c r="I34" s="71">
        <f t="shared" si="15"/>
        <v>5.4054054054054053</v>
      </c>
      <c r="J34" s="72">
        <f t="shared" si="16"/>
        <v>100</v>
      </c>
    </row>
    <row r="35" spans="1:10" x14ac:dyDescent="0.25">
      <c r="A35" s="12" t="s">
        <v>8</v>
      </c>
      <c r="B35" s="10" t="s">
        <v>29</v>
      </c>
      <c r="C35" s="69">
        <f t="shared" si="9"/>
        <v>0</v>
      </c>
      <c r="D35" s="69">
        <f t="shared" si="10"/>
        <v>0</v>
      </c>
      <c r="E35" s="69">
        <f t="shared" si="11"/>
        <v>0</v>
      </c>
      <c r="F35" s="69">
        <f t="shared" si="12"/>
        <v>0</v>
      </c>
      <c r="G35" s="69">
        <f t="shared" si="13"/>
        <v>0</v>
      </c>
      <c r="H35" s="70">
        <f t="shared" si="14"/>
        <v>0</v>
      </c>
      <c r="I35" s="69">
        <f t="shared" si="15"/>
        <v>100</v>
      </c>
      <c r="J35" s="70">
        <f t="shared" si="16"/>
        <v>100</v>
      </c>
    </row>
    <row r="36" spans="1:10" x14ac:dyDescent="0.25">
      <c r="A36" s="24"/>
      <c r="B36" s="24" t="s">
        <v>27</v>
      </c>
      <c r="C36" s="71">
        <f t="shared" si="9"/>
        <v>0</v>
      </c>
      <c r="D36" s="71">
        <f t="shared" si="10"/>
        <v>0</v>
      </c>
      <c r="E36" s="71">
        <f t="shared" si="11"/>
        <v>0</v>
      </c>
      <c r="F36" s="71">
        <f t="shared" si="12"/>
        <v>0</v>
      </c>
      <c r="G36" s="71">
        <f t="shared" si="13"/>
        <v>0</v>
      </c>
      <c r="H36" s="72">
        <f t="shared" si="14"/>
        <v>0</v>
      </c>
      <c r="I36" s="71">
        <f t="shared" si="15"/>
        <v>100</v>
      </c>
      <c r="J36" s="72">
        <f t="shared" si="16"/>
        <v>100</v>
      </c>
    </row>
    <row r="37" spans="1:10" x14ac:dyDescent="0.25">
      <c r="A37" s="12" t="s">
        <v>9</v>
      </c>
      <c r="B37" s="10" t="s">
        <v>10</v>
      </c>
      <c r="C37" s="69">
        <f t="shared" si="9"/>
        <v>0</v>
      </c>
      <c r="D37" s="69">
        <f t="shared" si="10"/>
        <v>11.111111111111111</v>
      </c>
      <c r="E37" s="69">
        <f t="shared" si="11"/>
        <v>0</v>
      </c>
      <c r="F37" s="69">
        <f t="shared" si="12"/>
        <v>88.888888888888886</v>
      </c>
      <c r="G37" s="69">
        <f t="shared" si="13"/>
        <v>0</v>
      </c>
      <c r="H37" s="70">
        <f t="shared" si="14"/>
        <v>100</v>
      </c>
      <c r="I37" s="69">
        <f t="shared" si="15"/>
        <v>0</v>
      </c>
      <c r="J37" s="70">
        <f t="shared" si="16"/>
        <v>100</v>
      </c>
    </row>
    <row r="38" spans="1:10" x14ac:dyDescent="0.25">
      <c r="A38" s="24"/>
      <c r="B38" s="24" t="s">
        <v>23</v>
      </c>
      <c r="C38" s="71">
        <f t="shared" si="9"/>
        <v>0</v>
      </c>
      <c r="D38" s="71">
        <f t="shared" si="10"/>
        <v>11.111111111111111</v>
      </c>
      <c r="E38" s="71">
        <f t="shared" si="11"/>
        <v>0</v>
      </c>
      <c r="F38" s="71">
        <f t="shared" si="12"/>
        <v>88.888888888888886</v>
      </c>
      <c r="G38" s="71">
        <f t="shared" si="13"/>
        <v>0</v>
      </c>
      <c r="H38" s="72">
        <f t="shared" si="14"/>
        <v>100</v>
      </c>
      <c r="I38" s="71">
        <f t="shared" si="15"/>
        <v>0</v>
      </c>
      <c r="J38" s="72">
        <f t="shared" si="16"/>
        <v>100</v>
      </c>
    </row>
    <row r="39" spans="1:10" x14ac:dyDescent="0.25">
      <c r="A39" s="24" t="s">
        <v>62</v>
      </c>
      <c r="B39" s="31"/>
      <c r="C39" s="71">
        <f t="shared" si="9"/>
        <v>0.65573770491803274</v>
      </c>
      <c r="D39" s="71">
        <f t="shared" si="10"/>
        <v>38.360655737704917</v>
      </c>
      <c r="E39" s="71">
        <f t="shared" si="11"/>
        <v>2.2950819672131146</v>
      </c>
      <c r="F39" s="71">
        <f t="shared" si="12"/>
        <v>40</v>
      </c>
      <c r="G39" s="71">
        <f t="shared" si="13"/>
        <v>0</v>
      </c>
      <c r="H39" s="72">
        <f t="shared" si="14"/>
        <v>80.655737704918025</v>
      </c>
      <c r="I39" s="71">
        <f t="shared" si="15"/>
        <v>18.688524590163937</v>
      </c>
      <c r="J39" s="72">
        <f t="shared" si="16"/>
        <v>100</v>
      </c>
    </row>
    <row r="42" spans="1:10" x14ac:dyDescent="0.25">
      <c r="A42" t="s">
        <v>131</v>
      </c>
    </row>
    <row r="43" spans="1:10" ht="114.75" x14ac:dyDescent="0.25">
      <c r="A43" s="33" t="s">
        <v>17</v>
      </c>
      <c r="B43" s="60" t="s">
        <v>54</v>
      </c>
      <c r="C43" s="100" t="s">
        <v>53</v>
      </c>
      <c r="D43" s="100"/>
      <c r="E43" s="100"/>
      <c r="F43" s="100"/>
      <c r="G43" s="61" t="s">
        <v>59</v>
      </c>
      <c r="H43" s="60" t="s">
        <v>64</v>
      </c>
      <c r="I43" s="60" t="s">
        <v>110</v>
      </c>
    </row>
    <row r="44" spans="1:10" ht="57" x14ac:dyDescent="0.25">
      <c r="A44" s="65"/>
      <c r="B44" s="31"/>
      <c r="C44" s="50" t="s">
        <v>55</v>
      </c>
      <c r="D44" s="50" t="s">
        <v>56</v>
      </c>
      <c r="E44" s="50" t="s">
        <v>57</v>
      </c>
      <c r="F44" s="50" t="s">
        <v>58</v>
      </c>
      <c r="G44" s="31"/>
      <c r="H44" s="31"/>
      <c r="I44" s="31"/>
    </row>
    <row r="45" spans="1:10" x14ac:dyDescent="0.25">
      <c r="A45" s="6" t="s">
        <v>14</v>
      </c>
      <c r="B45" s="47">
        <v>2</v>
      </c>
      <c r="C45" s="47">
        <v>89</v>
      </c>
      <c r="D45" s="47">
        <v>0</v>
      </c>
      <c r="E45" s="47">
        <v>25</v>
      </c>
      <c r="F45" s="47">
        <v>0</v>
      </c>
      <c r="G45" s="34">
        <f>SUM(C45:F45)</f>
        <v>114</v>
      </c>
      <c r="H45" s="47">
        <v>47</v>
      </c>
      <c r="I45" s="66">
        <f>B45+G45+H45</f>
        <v>163</v>
      </c>
    </row>
    <row r="46" spans="1:10" x14ac:dyDescent="0.25">
      <c r="A46" s="6" t="s">
        <v>15</v>
      </c>
      <c r="B46" s="47">
        <v>0</v>
      </c>
      <c r="C46" s="47">
        <v>0</v>
      </c>
      <c r="D46" s="47">
        <v>0</v>
      </c>
      <c r="E46" s="47">
        <v>1</v>
      </c>
      <c r="F46" s="47">
        <v>0</v>
      </c>
      <c r="G46" s="34">
        <f>SUM(C46:F46)</f>
        <v>1</v>
      </c>
      <c r="H46" s="47">
        <v>1</v>
      </c>
      <c r="I46" s="66">
        <f t="shared" ref="I46:I48" si="17">B46+G46+H46</f>
        <v>2</v>
      </c>
    </row>
    <row r="47" spans="1:10" x14ac:dyDescent="0.25">
      <c r="A47" s="62" t="s">
        <v>49</v>
      </c>
      <c r="B47" s="52">
        <f t="shared" ref="B47:I47" si="18">SUM(B45:B46)</f>
        <v>2</v>
      </c>
      <c r="C47" s="52">
        <f t="shared" si="18"/>
        <v>89</v>
      </c>
      <c r="D47" s="52">
        <f t="shared" si="18"/>
        <v>0</v>
      </c>
      <c r="E47" s="52">
        <f t="shared" si="18"/>
        <v>26</v>
      </c>
      <c r="F47" s="52">
        <f t="shared" si="18"/>
        <v>0</v>
      </c>
      <c r="G47" s="53">
        <f t="shared" si="18"/>
        <v>115</v>
      </c>
      <c r="H47" s="52">
        <f t="shared" si="18"/>
        <v>48</v>
      </c>
      <c r="I47" s="35">
        <f t="shared" si="18"/>
        <v>165</v>
      </c>
    </row>
    <row r="48" spans="1:10" x14ac:dyDescent="0.25">
      <c r="A48" s="63" t="s">
        <v>0</v>
      </c>
      <c r="B48" s="58">
        <v>0</v>
      </c>
      <c r="C48" s="58">
        <v>28</v>
      </c>
      <c r="D48" s="58">
        <v>0</v>
      </c>
      <c r="E48" s="58">
        <v>103</v>
      </c>
      <c r="F48" s="58">
        <v>0</v>
      </c>
      <c r="G48" s="59">
        <f>SUM(C48:F48)</f>
        <v>131</v>
      </c>
      <c r="H48" s="58">
        <v>9</v>
      </c>
      <c r="I48" s="35">
        <f t="shared" si="17"/>
        <v>140</v>
      </c>
    </row>
    <row r="49" spans="1:9" x14ac:dyDescent="0.25">
      <c r="A49" s="64" t="s">
        <v>62</v>
      </c>
      <c r="B49" s="52">
        <f>B47+B48</f>
        <v>2</v>
      </c>
      <c r="C49" s="52">
        <f t="shared" ref="C49:I49" si="19">C47+C48</f>
        <v>117</v>
      </c>
      <c r="D49" s="52">
        <f t="shared" si="19"/>
        <v>0</v>
      </c>
      <c r="E49" s="52">
        <f t="shared" si="19"/>
        <v>129</v>
      </c>
      <c r="F49" s="52">
        <f t="shared" si="19"/>
        <v>0</v>
      </c>
      <c r="G49" s="52">
        <f t="shared" si="19"/>
        <v>246</v>
      </c>
      <c r="H49" s="52">
        <f t="shared" si="19"/>
        <v>57</v>
      </c>
      <c r="I49" s="52">
        <f t="shared" si="19"/>
        <v>305</v>
      </c>
    </row>
    <row r="50" spans="1:9" x14ac:dyDescent="0.25">
      <c r="A50" s="54"/>
      <c r="B50" s="54"/>
      <c r="C50" s="54"/>
      <c r="D50" s="54"/>
      <c r="E50" s="54"/>
      <c r="F50" s="54"/>
      <c r="G50" s="54"/>
      <c r="H50" s="54"/>
      <c r="I50" s="54"/>
    </row>
    <row r="51" spans="1:9" x14ac:dyDescent="0.25">
      <c r="A51" s="54"/>
      <c r="B51" s="54"/>
      <c r="C51" s="54"/>
      <c r="D51" s="54"/>
      <c r="E51" s="54"/>
      <c r="F51" s="54"/>
      <c r="G51" s="54"/>
      <c r="H51" s="54"/>
      <c r="I51" s="54"/>
    </row>
    <row r="52" spans="1:9" x14ac:dyDescent="0.25">
      <c r="A52" s="57" t="s">
        <v>132</v>
      </c>
      <c r="B52" s="54"/>
      <c r="C52" s="54"/>
      <c r="D52" s="54"/>
      <c r="E52" s="54"/>
      <c r="F52" s="54"/>
      <c r="G52" s="54"/>
      <c r="H52" s="54"/>
      <c r="I52" s="54"/>
    </row>
    <row r="53" spans="1:9" ht="114.75" x14ac:dyDescent="0.25">
      <c r="A53" s="33" t="s">
        <v>17</v>
      </c>
      <c r="B53" s="60" t="s">
        <v>65</v>
      </c>
      <c r="C53" s="100" t="s">
        <v>53</v>
      </c>
      <c r="D53" s="100"/>
      <c r="E53" s="100"/>
      <c r="F53" s="100"/>
      <c r="G53" s="61" t="s">
        <v>70</v>
      </c>
      <c r="H53" s="60" t="s">
        <v>72</v>
      </c>
      <c r="I53" s="60" t="s">
        <v>95</v>
      </c>
    </row>
    <row r="54" spans="1:9" ht="57" x14ac:dyDescent="0.25">
      <c r="A54" s="65"/>
      <c r="B54" s="31"/>
      <c r="C54" s="50" t="s">
        <v>66</v>
      </c>
      <c r="D54" s="50" t="s">
        <v>67</v>
      </c>
      <c r="E54" s="50" t="s">
        <v>68</v>
      </c>
      <c r="F54" s="50" t="s">
        <v>69</v>
      </c>
      <c r="G54" s="31"/>
      <c r="H54" s="31"/>
      <c r="I54" s="31"/>
    </row>
    <row r="55" spans="1:9" x14ac:dyDescent="0.25">
      <c r="A55" s="6" t="s">
        <v>14</v>
      </c>
      <c r="B55" s="69">
        <f>B45/I45*100</f>
        <v>1.2269938650306749</v>
      </c>
      <c r="C55" s="69">
        <f>C45/I45*100</f>
        <v>54.601226993865026</v>
      </c>
      <c r="D55" s="69">
        <f>D45/I45*100</f>
        <v>0</v>
      </c>
      <c r="E55" s="69">
        <f>E45/I45*100</f>
        <v>15.337423312883436</v>
      </c>
      <c r="F55" s="69">
        <f>F45/I45*100</f>
        <v>0</v>
      </c>
      <c r="G55" s="70">
        <f>G45/I45*100</f>
        <v>69.938650306748457</v>
      </c>
      <c r="H55" s="69">
        <f>H45/I45*100</f>
        <v>28.834355828220858</v>
      </c>
      <c r="I55" s="75">
        <f>B55+G55+H55</f>
        <v>100</v>
      </c>
    </row>
    <row r="56" spans="1:9" x14ac:dyDescent="0.25">
      <c r="A56" s="6" t="s">
        <v>15</v>
      </c>
      <c r="B56" s="69">
        <f t="shared" ref="B56:B59" si="20">B46/I46*100</f>
        <v>0</v>
      </c>
      <c r="C56" s="69">
        <f t="shared" ref="C56:C59" si="21">C46/I46*100</f>
        <v>0</v>
      </c>
      <c r="D56" s="69">
        <f t="shared" ref="D56:D59" si="22">D46/I46*100</f>
        <v>0</v>
      </c>
      <c r="E56" s="69">
        <f t="shared" ref="E56:E59" si="23">E46/I46*100</f>
        <v>50</v>
      </c>
      <c r="F56" s="69">
        <f t="shared" ref="F56:F59" si="24">F46/I46*100</f>
        <v>0</v>
      </c>
      <c r="G56" s="70">
        <f t="shared" ref="G56:G59" si="25">G46/I46*100</f>
        <v>50</v>
      </c>
      <c r="H56" s="69">
        <f t="shared" ref="H56:H59" si="26">H46/I46*100</f>
        <v>50</v>
      </c>
      <c r="I56" s="75">
        <f t="shared" ref="I56:I59" si="27">B56+G56+H56</f>
        <v>100</v>
      </c>
    </row>
    <row r="57" spans="1:9" x14ac:dyDescent="0.25">
      <c r="A57" s="62" t="s">
        <v>49</v>
      </c>
      <c r="B57" s="71">
        <f t="shared" si="20"/>
        <v>1.2121212121212122</v>
      </c>
      <c r="C57" s="71">
        <f t="shared" si="21"/>
        <v>53.939393939393945</v>
      </c>
      <c r="D57" s="71">
        <f t="shared" si="22"/>
        <v>0</v>
      </c>
      <c r="E57" s="71">
        <f t="shared" si="23"/>
        <v>15.757575757575756</v>
      </c>
      <c r="F57" s="71">
        <f t="shared" si="24"/>
        <v>0</v>
      </c>
      <c r="G57" s="72">
        <f t="shared" si="25"/>
        <v>69.696969696969703</v>
      </c>
      <c r="H57" s="71">
        <f t="shared" si="26"/>
        <v>29.09090909090909</v>
      </c>
      <c r="I57" s="72">
        <f t="shared" si="27"/>
        <v>100.00000000000001</v>
      </c>
    </row>
    <row r="58" spans="1:9" x14ac:dyDescent="0.25">
      <c r="A58" s="63" t="s">
        <v>0</v>
      </c>
      <c r="B58" s="73">
        <f t="shared" si="20"/>
        <v>0</v>
      </c>
      <c r="C58" s="73">
        <f t="shared" si="21"/>
        <v>20</v>
      </c>
      <c r="D58" s="73">
        <f t="shared" si="22"/>
        <v>0</v>
      </c>
      <c r="E58" s="73">
        <f t="shared" si="23"/>
        <v>73.571428571428584</v>
      </c>
      <c r="F58" s="73">
        <f t="shared" si="24"/>
        <v>0</v>
      </c>
      <c r="G58" s="74">
        <f t="shared" si="25"/>
        <v>93.571428571428569</v>
      </c>
      <c r="H58" s="73">
        <f t="shared" si="26"/>
        <v>6.4285714285714279</v>
      </c>
      <c r="I58" s="72">
        <f t="shared" si="27"/>
        <v>100</v>
      </c>
    </row>
    <row r="59" spans="1:9" x14ac:dyDescent="0.25">
      <c r="A59" s="64" t="s">
        <v>62</v>
      </c>
      <c r="B59" s="71">
        <f t="shared" si="20"/>
        <v>0.65573770491803274</v>
      </c>
      <c r="C59" s="71">
        <f t="shared" si="21"/>
        <v>38.360655737704917</v>
      </c>
      <c r="D59" s="71">
        <f t="shared" si="22"/>
        <v>0</v>
      </c>
      <c r="E59" s="71">
        <f t="shared" si="23"/>
        <v>42.295081967213115</v>
      </c>
      <c r="F59" s="71">
        <f t="shared" si="24"/>
        <v>0</v>
      </c>
      <c r="G59" s="72">
        <f t="shared" si="25"/>
        <v>80.655737704918025</v>
      </c>
      <c r="H59" s="71">
        <f t="shared" si="26"/>
        <v>18.688524590163937</v>
      </c>
      <c r="I59" s="72">
        <f t="shared" si="27"/>
        <v>100</v>
      </c>
    </row>
    <row r="60" spans="1:9" x14ac:dyDescent="0.25">
      <c r="A60" s="54"/>
      <c r="B60" s="54"/>
      <c r="C60" s="54"/>
      <c r="D60" s="54"/>
      <c r="E60" s="54"/>
      <c r="F60" s="54"/>
      <c r="G60" s="34"/>
      <c r="H60" s="54"/>
      <c r="I60" s="54"/>
    </row>
    <row r="61" spans="1:9" x14ac:dyDescent="0.25">
      <c r="A61" s="54"/>
      <c r="B61" s="54"/>
      <c r="C61" s="54"/>
      <c r="D61" s="54"/>
      <c r="E61" s="54"/>
      <c r="F61" s="54"/>
      <c r="G61" s="54"/>
      <c r="H61" s="54"/>
      <c r="I61" s="54"/>
    </row>
    <row r="62" spans="1:9" x14ac:dyDescent="0.25">
      <c r="A62" s="57" t="s">
        <v>133</v>
      </c>
      <c r="B62" s="54"/>
      <c r="C62" s="54"/>
      <c r="D62" s="54"/>
      <c r="E62" s="54"/>
      <c r="F62" s="54"/>
      <c r="G62" s="54"/>
      <c r="H62" s="54"/>
      <c r="I62" s="54"/>
    </row>
    <row r="63" spans="1:9" ht="114.75" x14ac:dyDescent="0.25">
      <c r="A63" s="33" t="s">
        <v>17</v>
      </c>
      <c r="B63" s="60" t="s">
        <v>65</v>
      </c>
      <c r="C63" s="100" t="s">
        <v>53</v>
      </c>
      <c r="D63" s="100"/>
      <c r="E63" s="100"/>
      <c r="F63" s="100"/>
      <c r="G63" s="61" t="s">
        <v>70</v>
      </c>
      <c r="H63" s="60" t="s">
        <v>72</v>
      </c>
      <c r="I63" s="60" t="s">
        <v>95</v>
      </c>
    </row>
    <row r="64" spans="1:9" ht="57" x14ac:dyDescent="0.25">
      <c r="A64" s="65"/>
      <c r="B64" s="31"/>
      <c r="C64" s="50" t="s">
        <v>66</v>
      </c>
      <c r="D64" s="50" t="s">
        <v>67</v>
      </c>
      <c r="E64" s="50" t="s">
        <v>68</v>
      </c>
      <c r="F64" s="50" t="s">
        <v>69</v>
      </c>
      <c r="G64" s="31"/>
      <c r="H64" s="31"/>
      <c r="I64" s="31"/>
    </row>
    <row r="65" spans="1:11" x14ac:dyDescent="0.25">
      <c r="A65" s="6" t="s">
        <v>14</v>
      </c>
      <c r="B65" s="69">
        <f>B45/B49*100</f>
        <v>100</v>
      </c>
      <c r="C65" s="69">
        <f>C45/C49*100</f>
        <v>76.068376068376068</v>
      </c>
      <c r="D65" s="69">
        <v>0</v>
      </c>
      <c r="E65" s="69">
        <f>E45/E49*100</f>
        <v>19.379844961240313</v>
      </c>
      <c r="F65" s="69">
        <v>0</v>
      </c>
      <c r="G65" s="70">
        <f>G45/G49*100</f>
        <v>46.341463414634148</v>
      </c>
      <c r="H65" s="69">
        <f>H45/H49*100</f>
        <v>82.456140350877192</v>
      </c>
      <c r="I65" s="75">
        <f>I45/I49*100</f>
        <v>53.442622950819676</v>
      </c>
    </row>
    <row r="66" spans="1:11" x14ac:dyDescent="0.25">
      <c r="A66" s="6" t="s">
        <v>15</v>
      </c>
      <c r="B66" s="69">
        <f>B46/B49*100</f>
        <v>0</v>
      </c>
      <c r="C66" s="69">
        <f>C46/C49*100</f>
        <v>0</v>
      </c>
      <c r="D66" s="69">
        <v>0</v>
      </c>
      <c r="E66" s="69">
        <f>E46/E49*100</f>
        <v>0.77519379844961245</v>
      </c>
      <c r="F66" s="69">
        <v>0</v>
      </c>
      <c r="G66" s="70">
        <f>G46/G49*100</f>
        <v>0.40650406504065045</v>
      </c>
      <c r="H66" s="69">
        <f>H46/H49*100</f>
        <v>1.7543859649122806</v>
      </c>
      <c r="I66" s="75">
        <f>I46/I49*100</f>
        <v>0.65573770491803274</v>
      </c>
    </row>
    <row r="67" spans="1:11" x14ac:dyDescent="0.25">
      <c r="A67" s="62" t="s">
        <v>49</v>
      </c>
      <c r="B67" s="71">
        <f>SUM(B65:B66)</f>
        <v>100</v>
      </c>
      <c r="C67" s="71">
        <f>SUM(C65:C66)</f>
        <v>76.068376068376068</v>
      </c>
      <c r="D67" s="73">
        <v>0</v>
      </c>
      <c r="E67" s="71">
        <f>SUM(E65:E66)</f>
        <v>20.155038759689926</v>
      </c>
      <c r="F67" s="73">
        <v>0</v>
      </c>
      <c r="G67" s="72">
        <f>SUM(G65:G66)</f>
        <v>46.747967479674799</v>
      </c>
      <c r="H67" s="71">
        <f>SUM(H65:H66)</f>
        <v>84.210526315789465</v>
      </c>
      <c r="I67" s="72">
        <f>SUM(I65:I66)</f>
        <v>54.098360655737707</v>
      </c>
    </row>
    <row r="68" spans="1:11" x14ac:dyDescent="0.25">
      <c r="A68" s="63" t="s">
        <v>0</v>
      </c>
      <c r="B68" s="78">
        <f>B48/B49*100</f>
        <v>0</v>
      </c>
      <c r="C68" s="71">
        <f>C48/C49*100</f>
        <v>23.931623931623932</v>
      </c>
      <c r="D68" s="77">
        <v>0</v>
      </c>
      <c r="E68" s="71">
        <f>E48/E49*100</f>
        <v>79.84496124031007</v>
      </c>
      <c r="F68" s="77">
        <v>0</v>
      </c>
      <c r="G68" s="74">
        <f>G48/G49*100</f>
        <v>53.252032520325201</v>
      </c>
      <c r="H68" s="73">
        <f>H48/H49*100</f>
        <v>15.789473684210526</v>
      </c>
      <c r="I68" s="72">
        <f>I48/I49*100</f>
        <v>45.901639344262293</v>
      </c>
    </row>
    <row r="69" spans="1:11" x14ac:dyDescent="0.25">
      <c r="A69" s="64" t="s">
        <v>62</v>
      </c>
      <c r="B69" s="71">
        <f>B67+B68</f>
        <v>100</v>
      </c>
      <c r="C69" s="71">
        <f>C67+C68</f>
        <v>100</v>
      </c>
      <c r="D69" s="77">
        <v>0</v>
      </c>
      <c r="E69" s="71">
        <f t="shared" ref="E69" si="28">E67+E68</f>
        <v>100</v>
      </c>
      <c r="F69" s="77">
        <v>0</v>
      </c>
      <c r="G69" s="72">
        <f>G67+G68</f>
        <v>100</v>
      </c>
      <c r="H69" s="71">
        <f>H67+H68</f>
        <v>99.999999999999986</v>
      </c>
      <c r="I69" s="72">
        <f>I67+I68</f>
        <v>100</v>
      </c>
    </row>
    <row r="70" spans="1:11" x14ac:dyDescent="0.25">
      <c r="A70" s="54"/>
      <c r="B70" s="76"/>
      <c r="C70" s="54"/>
      <c r="D70" s="54"/>
      <c r="E70" s="54"/>
      <c r="F70" s="54"/>
      <c r="G70" s="54"/>
      <c r="H70" s="54"/>
      <c r="I70" s="54"/>
    </row>
    <row r="72" spans="1:11" x14ac:dyDescent="0.25">
      <c r="A72" t="s">
        <v>135</v>
      </c>
    </row>
    <row r="73" spans="1:11" ht="114" x14ac:dyDescent="0.25">
      <c r="A73" s="21" t="s">
        <v>20</v>
      </c>
      <c r="B73" s="33" t="s">
        <v>61</v>
      </c>
      <c r="C73" s="21" t="s">
        <v>22</v>
      </c>
      <c r="D73" s="33" t="s">
        <v>54</v>
      </c>
      <c r="E73" s="100" t="s">
        <v>79</v>
      </c>
      <c r="F73" s="101"/>
      <c r="G73" s="101"/>
      <c r="H73" s="101"/>
      <c r="I73" s="81" t="s">
        <v>59</v>
      </c>
      <c r="J73" s="33" t="s">
        <v>44</v>
      </c>
      <c r="K73" s="81" t="s">
        <v>96</v>
      </c>
    </row>
    <row r="74" spans="1:11" ht="57" x14ac:dyDescent="0.25">
      <c r="A74" s="24"/>
      <c r="B74" s="24"/>
      <c r="C74" s="24"/>
      <c r="D74" s="24"/>
      <c r="E74" s="50" t="s">
        <v>55</v>
      </c>
      <c r="F74" s="50" t="s">
        <v>56</v>
      </c>
      <c r="G74" s="50" t="s">
        <v>57</v>
      </c>
      <c r="H74" s="50" t="s">
        <v>58</v>
      </c>
      <c r="I74" s="24"/>
      <c r="J74" s="24"/>
      <c r="K74" s="24"/>
    </row>
    <row r="75" spans="1:11" x14ac:dyDescent="0.25">
      <c r="A75" s="12" t="s">
        <v>18</v>
      </c>
      <c r="B75" s="10" t="s">
        <v>63</v>
      </c>
      <c r="C75" s="10" t="s">
        <v>14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18">
        <f t="shared" ref="I75:I77" si="29">E75+F75+G75+H75</f>
        <v>0</v>
      </c>
      <c r="J75" s="82">
        <v>1</v>
      </c>
      <c r="K75" s="18">
        <f>D75+I75+J75</f>
        <v>1</v>
      </c>
    </row>
    <row r="76" spans="1:11" x14ac:dyDescent="0.25">
      <c r="A76" s="12"/>
      <c r="B76" s="10"/>
      <c r="C76" s="10" t="s">
        <v>15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18">
        <f t="shared" si="29"/>
        <v>0</v>
      </c>
      <c r="J76" s="82">
        <v>0</v>
      </c>
      <c r="K76" s="18">
        <f t="shared" ref="K76:K109" si="30">D76+I76+J76</f>
        <v>0</v>
      </c>
    </row>
    <row r="77" spans="1:11" x14ac:dyDescent="0.25">
      <c r="A77" s="12"/>
      <c r="B77" s="10"/>
      <c r="C77" s="10" t="s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18">
        <f t="shared" si="29"/>
        <v>0</v>
      </c>
      <c r="J77" s="82">
        <v>0</v>
      </c>
      <c r="K77" s="18">
        <f t="shared" si="30"/>
        <v>0</v>
      </c>
    </row>
    <row r="78" spans="1:11" x14ac:dyDescent="0.25">
      <c r="A78" s="12"/>
      <c r="B78" s="10" t="s">
        <v>11</v>
      </c>
      <c r="C78" s="10" t="s">
        <v>14</v>
      </c>
      <c r="D78" s="82">
        <v>0</v>
      </c>
      <c r="E78" s="82">
        <v>1</v>
      </c>
      <c r="F78" s="82">
        <v>0</v>
      </c>
      <c r="G78" s="82">
        <v>7</v>
      </c>
      <c r="H78" s="82">
        <v>0</v>
      </c>
      <c r="I78" s="18">
        <f>E78+F78+G78+H78</f>
        <v>8</v>
      </c>
      <c r="J78" s="82">
        <v>3</v>
      </c>
      <c r="K78" s="18">
        <f t="shared" si="30"/>
        <v>11</v>
      </c>
    </row>
    <row r="79" spans="1:11" x14ac:dyDescent="0.25">
      <c r="A79" s="12"/>
      <c r="B79" s="10"/>
      <c r="C79" s="10" t="s">
        <v>15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18">
        <f t="shared" ref="I79:I104" si="31">E79+F79+G79+H79</f>
        <v>0</v>
      </c>
      <c r="J79" s="82">
        <v>0</v>
      </c>
      <c r="K79" s="18">
        <f t="shared" si="30"/>
        <v>0</v>
      </c>
    </row>
    <row r="80" spans="1:11" x14ac:dyDescent="0.25">
      <c r="A80" s="12"/>
      <c r="B80" s="31"/>
      <c r="C80" s="31" t="s">
        <v>0</v>
      </c>
      <c r="D80" s="83">
        <v>0</v>
      </c>
      <c r="E80" s="83">
        <v>0</v>
      </c>
      <c r="F80" s="83">
        <v>0</v>
      </c>
      <c r="G80" s="83">
        <v>17</v>
      </c>
      <c r="H80" s="83">
        <v>0</v>
      </c>
      <c r="I80" s="84">
        <f t="shared" si="31"/>
        <v>17</v>
      </c>
      <c r="J80" s="83">
        <v>1</v>
      </c>
      <c r="K80" s="84">
        <f t="shared" si="30"/>
        <v>18</v>
      </c>
    </row>
    <row r="81" spans="1:11" x14ac:dyDescent="0.25">
      <c r="A81" s="12"/>
      <c r="B81" s="12" t="s">
        <v>51</v>
      </c>
      <c r="C81" s="12" t="s">
        <v>14</v>
      </c>
      <c r="D81" s="85">
        <f>D75+D78</f>
        <v>0</v>
      </c>
      <c r="E81" s="85">
        <f t="shared" ref="E81:K83" si="32">E75+E78</f>
        <v>1</v>
      </c>
      <c r="F81" s="85">
        <f t="shared" si="32"/>
        <v>0</v>
      </c>
      <c r="G81" s="85">
        <f t="shared" si="32"/>
        <v>7</v>
      </c>
      <c r="H81" s="85">
        <f t="shared" si="32"/>
        <v>0</v>
      </c>
      <c r="I81" s="85">
        <f t="shared" si="32"/>
        <v>8</v>
      </c>
      <c r="J81" s="85">
        <f t="shared" si="32"/>
        <v>4</v>
      </c>
      <c r="K81" s="85">
        <f t="shared" si="32"/>
        <v>12</v>
      </c>
    </row>
    <row r="82" spans="1:11" x14ac:dyDescent="0.25">
      <c r="A82" s="12"/>
      <c r="B82" s="12"/>
      <c r="C82" s="12" t="s">
        <v>15</v>
      </c>
      <c r="D82" s="85">
        <f>D76+D79</f>
        <v>0</v>
      </c>
      <c r="E82" s="85">
        <f t="shared" si="32"/>
        <v>0</v>
      </c>
      <c r="F82" s="85">
        <f t="shared" si="32"/>
        <v>0</v>
      </c>
      <c r="G82" s="85">
        <f t="shared" si="32"/>
        <v>0</v>
      </c>
      <c r="H82" s="85">
        <f t="shared" si="32"/>
        <v>0</v>
      </c>
      <c r="I82" s="85">
        <f t="shared" si="32"/>
        <v>0</v>
      </c>
      <c r="J82" s="85">
        <f t="shared" si="32"/>
        <v>0</v>
      </c>
      <c r="K82" s="85">
        <f t="shared" si="32"/>
        <v>0</v>
      </c>
    </row>
    <row r="83" spans="1:11" x14ac:dyDescent="0.25">
      <c r="A83" s="12"/>
      <c r="B83" s="12"/>
      <c r="C83" s="12" t="s">
        <v>0</v>
      </c>
      <c r="D83" s="85">
        <f>D77+D80</f>
        <v>0</v>
      </c>
      <c r="E83" s="85">
        <f t="shared" si="32"/>
        <v>0</v>
      </c>
      <c r="F83" s="85">
        <f t="shared" si="32"/>
        <v>0</v>
      </c>
      <c r="G83" s="85">
        <f t="shared" si="32"/>
        <v>17</v>
      </c>
      <c r="H83" s="85">
        <f t="shared" si="32"/>
        <v>0</v>
      </c>
      <c r="I83" s="85">
        <f t="shared" si="32"/>
        <v>17</v>
      </c>
      <c r="J83" s="85">
        <f t="shared" si="32"/>
        <v>1</v>
      </c>
      <c r="K83" s="85">
        <f t="shared" si="32"/>
        <v>18</v>
      </c>
    </row>
    <row r="84" spans="1:11" x14ac:dyDescent="0.25">
      <c r="A84" s="24"/>
      <c r="B84" s="24" t="s">
        <v>28</v>
      </c>
      <c r="C84" s="24"/>
      <c r="D84" s="86">
        <f t="shared" ref="D84:K84" si="33">SUM(D81:D83)</f>
        <v>0</v>
      </c>
      <c r="E84" s="86">
        <f t="shared" si="33"/>
        <v>1</v>
      </c>
      <c r="F84" s="86">
        <f t="shared" si="33"/>
        <v>0</v>
      </c>
      <c r="G84" s="86">
        <f t="shared" si="33"/>
        <v>24</v>
      </c>
      <c r="H84" s="86">
        <f t="shared" si="33"/>
        <v>0</v>
      </c>
      <c r="I84" s="25">
        <f t="shared" si="33"/>
        <v>25</v>
      </c>
      <c r="J84" s="86">
        <f t="shared" si="33"/>
        <v>5</v>
      </c>
      <c r="K84" s="25">
        <f t="shared" si="33"/>
        <v>30</v>
      </c>
    </row>
    <row r="85" spans="1:11" x14ac:dyDescent="0.25">
      <c r="A85" s="12" t="s">
        <v>19</v>
      </c>
      <c r="B85" s="10" t="s">
        <v>4</v>
      </c>
      <c r="C85" s="10" t="s">
        <v>14</v>
      </c>
      <c r="D85" s="82">
        <v>0</v>
      </c>
      <c r="E85" s="82">
        <v>0</v>
      </c>
      <c r="F85" s="82">
        <v>0</v>
      </c>
      <c r="G85" s="82">
        <v>2</v>
      </c>
      <c r="H85" s="82">
        <v>0</v>
      </c>
      <c r="I85" s="18">
        <f t="shared" si="31"/>
        <v>2</v>
      </c>
      <c r="J85" s="82">
        <v>2</v>
      </c>
      <c r="K85" s="18">
        <f t="shared" si="30"/>
        <v>4</v>
      </c>
    </row>
    <row r="86" spans="1:11" x14ac:dyDescent="0.25">
      <c r="A86" s="12"/>
      <c r="B86" s="10"/>
      <c r="C86" s="10" t="s">
        <v>15</v>
      </c>
      <c r="D86" s="82">
        <v>0</v>
      </c>
      <c r="E86" s="82">
        <v>0</v>
      </c>
      <c r="F86" s="82">
        <v>0</v>
      </c>
      <c r="G86" s="82">
        <v>1</v>
      </c>
      <c r="H86" s="82">
        <v>0</v>
      </c>
      <c r="I86" s="18">
        <f t="shared" si="31"/>
        <v>1</v>
      </c>
      <c r="J86" s="82">
        <v>0</v>
      </c>
      <c r="K86" s="18">
        <f t="shared" si="30"/>
        <v>1</v>
      </c>
    </row>
    <row r="87" spans="1:11" x14ac:dyDescent="0.25">
      <c r="A87" s="12"/>
      <c r="B87" s="10"/>
      <c r="C87" s="10" t="s">
        <v>0</v>
      </c>
      <c r="D87" s="82">
        <v>0</v>
      </c>
      <c r="E87" s="82">
        <v>0</v>
      </c>
      <c r="F87" s="82">
        <v>0</v>
      </c>
      <c r="G87" s="82">
        <v>4</v>
      </c>
      <c r="H87" s="82">
        <v>0</v>
      </c>
      <c r="I87" s="18">
        <f t="shared" si="31"/>
        <v>4</v>
      </c>
      <c r="J87" s="82">
        <v>0</v>
      </c>
      <c r="K87" s="18">
        <f t="shared" si="30"/>
        <v>4</v>
      </c>
    </row>
    <row r="88" spans="1:11" x14ac:dyDescent="0.25">
      <c r="A88" s="24"/>
      <c r="B88" s="24" t="s">
        <v>30</v>
      </c>
      <c r="C88" s="24"/>
      <c r="D88" s="86">
        <f t="shared" ref="D88:K88" si="34">SUM(D85:D87)</f>
        <v>0</v>
      </c>
      <c r="E88" s="86">
        <f t="shared" si="34"/>
        <v>0</v>
      </c>
      <c r="F88" s="86">
        <f t="shared" si="34"/>
        <v>0</v>
      </c>
      <c r="G88" s="86">
        <f t="shared" si="34"/>
        <v>7</v>
      </c>
      <c r="H88" s="86">
        <f t="shared" si="34"/>
        <v>0</v>
      </c>
      <c r="I88" s="25">
        <f t="shared" si="34"/>
        <v>7</v>
      </c>
      <c r="J88" s="86">
        <f t="shared" si="34"/>
        <v>2</v>
      </c>
      <c r="K88" s="25">
        <f t="shared" si="34"/>
        <v>9</v>
      </c>
    </row>
    <row r="89" spans="1:11" x14ac:dyDescent="0.25">
      <c r="A89" s="12" t="s">
        <v>6</v>
      </c>
      <c r="B89" s="10" t="s">
        <v>1</v>
      </c>
      <c r="C89" s="10" t="s">
        <v>14</v>
      </c>
      <c r="D89" s="82">
        <v>2</v>
      </c>
      <c r="E89" s="82">
        <v>84</v>
      </c>
      <c r="F89" s="82">
        <v>0</v>
      </c>
      <c r="G89" s="82">
        <v>10</v>
      </c>
      <c r="H89" s="82">
        <v>0</v>
      </c>
      <c r="I89" s="18">
        <f t="shared" si="31"/>
        <v>94</v>
      </c>
      <c r="J89" s="82">
        <v>36</v>
      </c>
      <c r="K89" s="18">
        <f t="shared" si="30"/>
        <v>132</v>
      </c>
    </row>
    <row r="90" spans="1:11" x14ac:dyDescent="0.25">
      <c r="A90" s="12"/>
      <c r="B90" s="10"/>
      <c r="C90" s="10" t="s">
        <v>15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18">
        <f t="shared" si="31"/>
        <v>0</v>
      </c>
      <c r="J90" s="82">
        <v>0</v>
      </c>
      <c r="K90" s="18">
        <f t="shared" si="30"/>
        <v>0</v>
      </c>
    </row>
    <row r="91" spans="1:11" x14ac:dyDescent="0.25">
      <c r="A91" s="12"/>
      <c r="B91" s="10"/>
      <c r="C91" s="10" t="s">
        <v>0</v>
      </c>
      <c r="D91" s="82">
        <v>0</v>
      </c>
      <c r="E91" s="82">
        <v>27</v>
      </c>
      <c r="F91" s="82">
        <v>0</v>
      </c>
      <c r="G91" s="82">
        <v>14</v>
      </c>
      <c r="H91" s="82">
        <v>0</v>
      </c>
      <c r="I91" s="18">
        <f t="shared" si="31"/>
        <v>41</v>
      </c>
      <c r="J91" s="82">
        <v>8</v>
      </c>
      <c r="K91" s="18">
        <f t="shared" si="30"/>
        <v>49</v>
      </c>
    </row>
    <row r="92" spans="1:11" x14ac:dyDescent="0.25">
      <c r="A92" s="24"/>
      <c r="B92" s="24" t="s">
        <v>25</v>
      </c>
      <c r="C92" s="24"/>
      <c r="D92" s="86">
        <f t="shared" ref="D92:K92" si="35">SUM(D89:D91)</f>
        <v>2</v>
      </c>
      <c r="E92" s="86">
        <f t="shared" si="35"/>
        <v>111</v>
      </c>
      <c r="F92" s="86">
        <f t="shared" si="35"/>
        <v>0</v>
      </c>
      <c r="G92" s="86">
        <f t="shared" si="35"/>
        <v>24</v>
      </c>
      <c r="H92" s="86">
        <f t="shared" si="35"/>
        <v>0</v>
      </c>
      <c r="I92" s="25">
        <f t="shared" si="35"/>
        <v>135</v>
      </c>
      <c r="J92" s="86">
        <f t="shared" si="35"/>
        <v>44</v>
      </c>
      <c r="K92" s="25">
        <f t="shared" si="35"/>
        <v>181</v>
      </c>
    </row>
    <row r="93" spans="1:11" x14ac:dyDescent="0.25">
      <c r="A93" s="12" t="s">
        <v>7</v>
      </c>
      <c r="B93" s="10" t="s">
        <v>2</v>
      </c>
      <c r="C93" s="10" t="s">
        <v>14</v>
      </c>
      <c r="D93" s="82">
        <v>0</v>
      </c>
      <c r="E93" s="82">
        <v>3</v>
      </c>
      <c r="F93" s="82">
        <v>0</v>
      </c>
      <c r="G93" s="82">
        <v>5</v>
      </c>
      <c r="H93" s="82">
        <v>0</v>
      </c>
      <c r="I93" s="18">
        <f t="shared" si="31"/>
        <v>8</v>
      </c>
      <c r="J93" s="82">
        <v>3</v>
      </c>
      <c r="K93" s="18">
        <f t="shared" si="30"/>
        <v>11</v>
      </c>
    </row>
    <row r="94" spans="1:11" x14ac:dyDescent="0.25">
      <c r="A94" s="12"/>
      <c r="B94" s="10"/>
      <c r="C94" s="10" t="s">
        <v>15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18">
        <f t="shared" si="31"/>
        <v>0</v>
      </c>
      <c r="J94" s="82">
        <v>1</v>
      </c>
      <c r="K94" s="18">
        <f t="shared" si="30"/>
        <v>1</v>
      </c>
    </row>
    <row r="95" spans="1:11" x14ac:dyDescent="0.25">
      <c r="A95" s="12"/>
      <c r="B95" s="10"/>
      <c r="C95" s="10" t="s">
        <v>0</v>
      </c>
      <c r="D95" s="82">
        <v>0</v>
      </c>
      <c r="E95" s="82">
        <v>0</v>
      </c>
      <c r="F95" s="82">
        <v>0</v>
      </c>
      <c r="G95" s="82">
        <v>19</v>
      </c>
      <c r="H95" s="82">
        <v>0</v>
      </c>
      <c r="I95" s="18">
        <f t="shared" si="31"/>
        <v>19</v>
      </c>
      <c r="J95" s="82">
        <v>0</v>
      </c>
      <c r="K95" s="18">
        <f t="shared" si="30"/>
        <v>19</v>
      </c>
    </row>
    <row r="96" spans="1:11" x14ac:dyDescent="0.25">
      <c r="A96" s="12"/>
      <c r="B96" s="10" t="s">
        <v>5</v>
      </c>
      <c r="C96" s="10" t="s">
        <v>14</v>
      </c>
      <c r="D96" s="82">
        <v>0</v>
      </c>
      <c r="E96" s="82">
        <v>0</v>
      </c>
      <c r="F96" s="82">
        <v>0</v>
      </c>
      <c r="G96" s="82">
        <v>1</v>
      </c>
      <c r="H96" s="82">
        <v>0</v>
      </c>
      <c r="I96" s="18">
        <f t="shared" si="31"/>
        <v>1</v>
      </c>
      <c r="J96" s="82">
        <v>0</v>
      </c>
      <c r="K96" s="18">
        <f t="shared" si="30"/>
        <v>1</v>
      </c>
    </row>
    <row r="97" spans="1:11" x14ac:dyDescent="0.25">
      <c r="A97" s="12"/>
      <c r="B97" s="10"/>
      <c r="C97" s="10" t="s">
        <v>15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18">
        <f t="shared" si="31"/>
        <v>0</v>
      </c>
      <c r="J97" s="82">
        <v>0</v>
      </c>
      <c r="K97" s="18">
        <f t="shared" si="30"/>
        <v>0</v>
      </c>
    </row>
    <row r="98" spans="1:11" x14ac:dyDescent="0.25">
      <c r="A98" s="12"/>
      <c r="B98" s="31"/>
      <c r="C98" s="31" t="s">
        <v>0</v>
      </c>
      <c r="D98" s="83">
        <v>0</v>
      </c>
      <c r="E98" s="83">
        <v>1</v>
      </c>
      <c r="F98" s="83">
        <v>0</v>
      </c>
      <c r="G98" s="83">
        <v>41</v>
      </c>
      <c r="H98" s="83">
        <v>0</v>
      </c>
      <c r="I98" s="84">
        <f t="shared" si="31"/>
        <v>42</v>
      </c>
      <c r="J98" s="83">
        <v>0</v>
      </c>
      <c r="K98" s="84">
        <f t="shared" si="30"/>
        <v>42</v>
      </c>
    </row>
    <row r="99" spans="1:11" x14ac:dyDescent="0.25">
      <c r="A99" s="12"/>
      <c r="B99" s="12" t="s">
        <v>52</v>
      </c>
      <c r="C99" s="12" t="s">
        <v>14</v>
      </c>
      <c r="D99" s="85">
        <f>D93+D96</f>
        <v>0</v>
      </c>
      <c r="E99" s="85">
        <f t="shared" ref="E99:K101" si="36">E93+E96</f>
        <v>3</v>
      </c>
      <c r="F99" s="85">
        <f t="shared" si="36"/>
        <v>0</v>
      </c>
      <c r="G99" s="85">
        <f t="shared" si="36"/>
        <v>6</v>
      </c>
      <c r="H99" s="85">
        <f t="shared" si="36"/>
        <v>0</v>
      </c>
      <c r="I99" s="85">
        <f t="shared" si="36"/>
        <v>9</v>
      </c>
      <c r="J99" s="85">
        <f t="shared" si="36"/>
        <v>3</v>
      </c>
      <c r="K99" s="85">
        <f t="shared" si="36"/>
        <v>12</v>
      </c>
    </row>
    <row r="100" spans="1:11" x14ac:dyDescent="0.25">
      <c r="A100" s="12"/>
      <c r="B100" s="12"/>
      <c r="C100" s="12" t="s">
        <v>15</v>
      </c>
      <c r="D100" s="85">
        <f>D94+D97</f>
        <v>0</v>
      </c>
      <c r="E100" s="85">
        <f t="shared" si="36"/>
        <v>0</v>
      </c>
      <c r="F100" s="85">
        <f t="shared" si="36"/>
        <v>0</v>
      </c>
      <c r="G100" s="85">
        <f t="shared" si="36"/>
        <v>0</v>
      </c>
      <c r="H100" s="85">
        <f t="shared" si="36"/>
        <v>0</v>
      </c>
      <c r="I100" s="85">
        <f t="shared" si="36"/>
        <v>0</v>
      </c>
      <c r="J100" s="85">
        <f t="shared" si="36"/>
        <v>1</v>
      </c>
      <c r="K100" s="85">
        <f t="shared" si="36"/>
        <v>1</v>
      </c>
    </row>
    <row r="101" spans="1:11" x14ac:dyDescent="0.25">
      <c r="A101" s="12"/>
      <c r="B101" s="12"/>
      <c r="C101" s="12" t="s">
        <v>0</v>
      </c>
      <c r="D101" s="85">
        <f>D95+D98</f>
        <v>0</v>
      </c>
      <c r="E101" s="85">
        <f t="shared" si="36"/>
        <v>1</v>
      </c>
      <c r="F101" s="85">
        <f t="shared" si="36"/>
        <v>0</v>
      </c>
      <c r="G101" s="85">
        <f t="shared" si="36"/>
        <v>60</v>
      </c>
      <c r="H101" s="85">
        <f t="shared" si="36"/>
        <v>0</v>
      </c>
      <c r="I101" s="85">
        <f t="shared" si="36"/>
        <v>61</v>
      </c>
      <c r="J101" s="85">
        <f t="shared" si="36"/>
        <v>0</v>
      </c>
      <c r="K101" s="85">
        <f t="shared" si="36"/>
        <v>61</v>
      </c>
    </row>
    <row r="102" spans="1:11" x14ac:dyDescent="0.25">
      <c r="A102" s="24"/>
      <c r="B102" s="24" t="s">
        <v>26</v>
      </c>
      <c r="C102" s="24"/>
      <c r="D102" s="86">
        <f t="shared" ref="D102:K102" si="37">SUM(D99:D101)</f>
        <v>0</v>
      </c>
      <c r="E102" s="86">
        <f t="shared" si="37"/>
        <v>4</v>
      </c>
      <c r="F102" s="86">
        <f t="shared" si="37"/>
        <v>0</v>
      </c>
      <c r="G102" s="86">
        <f t="shared" si="37"/>
        <v>66</v>
      </c>
      <c r="H102" s="86">
        <f t="shared" si="37"/>
        <v>0</v>
      </c>
      <c r="I102" s="25">
        <f t="shared" si="37"/>
        <v>70</v>
      </c>
      <c r="J102" s="86">
        <f t="shared" si="37"/>
        <v>4</v>
      </c>
      <c r="K102" s="25">
        <f t="shared" si="37"/>
        <v>74</v>
      </c>
    </row>
    <row r="103" spans="1:11" x14ac:dyDescent="0.25">
      <c r="A103" s="12" t="s">
        <v>8</v>
      </c>
      <c r="B103" s="10" t="s">
        <v>29</v>
      </c>
      <c r="C103" s="10" t="s">
        <v>14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18">
        <f t="shared" si="31"/>
        <v>0</v>
      </c>
      <c r="J103" s="82">
        <v>2</v>
      </c>
      <c r="K103" s="18">
        <f t="shared" si="30"/>
        <v>2</v>
      </c>
    </row>
    <row r="104" spans="1:11" x14ac:dyDescent="0.25">
      <c r="A104" s="12"/>
      <c r="B104" s="10"/>
      <c r="C104" s="10" t="s">
        <v>15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18">
        <f t="shared" si="31"/>
        <v>0</v>
      </c>
      <c r="J104" s="82">
        <v>0</v>
      </c>
      <c r="K104" s="18">
        <f t="shared" si="30"/>
        <v>0</v>
      </c>
    </row>
    <row r="105" spans="1:11" x14ac:dyDescent="0.25">
      <c r="A105" s="12"/>
      <c r="B105" s="10"/>
      <c r="C105" s="10" t="s">
        <v>0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18">
        <f>E105+F105+G105+H105</f>
        <v>0</v>
      </c>
      <c r="J105" s="82">
        <v>0</v>
      </c>
      <c r="K105" s="18">
        <f t="shared" si="30"/>
        <v>0</v>
      </c>
    </row>
    <row r="106" spans="1:11" x14ac:dyDescent="0.25">
      <c r="A106" s="24"/>
      <c r="B106" s="24" t="s">
        <v>27</v>
      </c>
      <c r="C106" s="24"/>
      <c r="D106" s="86">
        <f t="shared" ref="D106:K106" si="38">SUM(D103:D105)</f>
        <v>0</v>
      </c>
      <c r="E106" s="86">
        <f t="shared" si="38"/>
        <v>0</v>
      </c>
      <c r="F106" s="86">
        <f t="shared" si="38"/>
        <v>0</v>
      </c>
      <c r="G106" s="86">
        <f t="shared" si="38"/>
        <v>0</v>
      </c>
      <c r="H106" s="86">
        <f t="shared" si="38"/>
        <v>0</v>
      </c>
      <c r="I106" s="25">
        <f t="shared" si="38"/>
        <v>0</v>
      </c>
      <c r="J106" s="86">
        <f t="shared" si="38"/>
        <v>2</v>
      </c>
      <c r="K106" s="25">
        <f t="shared" si="38"/>
        <v>2</v>
      </c>
    </row>
    <row r="107" spans="1:11" x14ac:dyDescent="0.25">
      <c r="A107" s="12" t="s">
        <v>9</v>
      </c>
      <c r="B107" s="10" t="s">
        <v>10</v>
      </c>
      <c r="C107" s="10" t="s">
        <v>14</v>
      </c>
      <c r="D107" s="82">
        <v>0</v>
      </c>
      <c r="E107" s="82">
        <v>1</v>
      </c>
      <c r="F107" s="82">
        <v>0</v>
      </c>
      <c r="G107" s="82">
        <v>0</v>
      </c>
      <c r="H107" s="82">
        <v>0</v>
      </c>
      <c r="I107" s="18">
        <f t="shared" ref="I107:I109" si="39">E107+F107+G107+H107</f>
        <v>1</v>
      </c>
      <c r="J107" s="82">
        <v>0</v>
      </c>
      <c r="K107" s="18">
        <f t="shared" si="30"/>
        <v>1</v>
      </c>
    </row>
    <row r="108" spans="1:11" x14ac:dyDescent="0.25">
      <c r="A108" s="12"/>
      <c r="B108" s="10"/>
      <c r="C108" s="10" t="s">
        <v>15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18">
        <f t="shared" si="39"/>
        <v>0</v>
      </c>
      <c r="J108" s="82">
        <v>0</v>
      </c>
      <c r="K108" s="18">
        <f t="shared" si="30"/>
        <v>0</v>
      </c>
    </row>
    <row r="109" spans="1:11" x14ac:dyDescent="0.25">
      <c r="A109" s="10"/>
      <c r="B109" s="10"/>
      <c r="C109" s="10" t="s">
        <v>0</v>
      </c>
      <c r="D109" s="82">
        <v>0</v>
      </c>
      <c r="E109" s="82">
        <v>0</v>
      </c>
      <c r="F109" s="82">
        <v>0</v>
      </c>
      <c r="G109" s="82">
        <v>8</v>
      </c>
      <c r="H109" s="82">
        <v>0</v>
      </c>
      <c r="I109" s="18">
        <f t="shared" si="39"/>
        <v>8</v>
      </c>
      <c r="J109" s="82">
        <v>0</v>
      </c>
      <c r="K109" s="18">
        <f t="shared" si="30"/>
        <v>8</v>
      </c>
    </row>
    <row r="110" spans="1:11" x14ac:dyDescent="0.25">
      <c r="A110" s="24"/>
      <c r="B110" s="24" t="s">
        <v>23</v>
      </c>
      <c r="C110" s="24"/>
      <c r="D110" s="25">
        <f t="shared" ref="D110:K110" si="40">SUM(D107:D109)</f>
        <v>0</v>
      </c>
      <c r="E110" s="25">
        <f t="shared" si="40"/>
        <v>1</v>
      </c>
      <c r="F110" s="25">
        <f t="shared" si="40"/>
        <v>0</v>
      </c>
      <c r="G110" s="25">
        <f t="shared" si="40"/>
        <v>8</v>
      </c>
      <c r="H110" s="25">
        <f t="shared" si="40"/>
        <v>0</v>
      </c>
      <c r="I110" s="25">
        <f t="shared" si="40"/>
        <v>9</v>
      </c>
      <c r="J110" s="25">
        <f t="shared" si="40"/>
        <v>0</v>
      </c>
      <c r="K110" s="25">
        <f t="shared" si="40"/>
        <v>9</v>
      </c>
    </row>
    <row r="111" spans="1:11" x14ac:dyDescent="0.25">
      <c r="A111" s="24" t="s">
        <v>62</v>
      </c>
      <c r="B111" s="24"/>
      <c r="C111" s="24"/>
      <c r="D111" s="25">
        <f>D84+D88+D92+D102+D106+D110</f>
        <v>2</v>
      </c>
      <c r="E111" s="25">
        <f t="shared" ref="E111:K111" si="41">E84+E88+E92+E102+E106+E110</f>
        <v>117</v>
      </c>
      <c r="F111" s="25">
        <f t="shared" si="41"/>
        <v>0</v>
      </c>
      <c r="G111" s="25">
        <f t="shared" si="41"/>
        <v>129</v>
      </c>
      <c r="H111" s="25">
        <f t="shared" si="41"/>
        <v>0</v>
      </c>
      <c r="I111" s="25">
        <f t="shared" si="41"/>
        <v>246</v>
      </c>
      <c r="J111" s="25">
        <f t="shared" si="41"/>
        <v>57</v>
      </c>
      <c r="K111" s="25">
        <f t="shared" si="41"/>
        <v>305</v>
      </c>
    </row>
    <row r="114" spans="1:11" x14ac:dyDescent="0.25">
      <c r="A114" t="s">
        <v>134</v>
      </c>
    </row>
    <row r="115" spans="1:11" ht="114" x14ac:dyDescent="0.25">
      <c r="A115" s="21" t="s">
        <v>20</v>
      </c>
      <c r="B115" s="33" t="s">
        <v>61</v>
      </c>
      <c r="C115" s="21" t="s">
        <v>22</v>
      </c>
      <c r="D115" s="33" t="s">
        <v>65</v>
      </c>
      <c r="E115" s="100" t="s">
        <v>79</v>
      </c>
      <c r="F115" s="101"/>
      <c r="G115" s="101"/>
      <c r="H115" s="101"/>
      <c r="I115" s="81" t="s">
        <v>70</v>
      </c>
      <c r="J115" s="33" t="s">
        <v>43</v>
      </c>
      <c r="K115" s="81" t="s">
        <v>111</v>
      </c>
    </row>
    <row r="116" spans="1:11" ht="57" x14ac:dyDescent="0.25">
      <c r="A116" s="24"/>
      <c r="B116" s="24"/>
      <c r="C116" s="24"/>
      <c r="D116" s="24"/>
      <c r="E116" s="50" t="s">
        <v>66</v>
      </c>
      <c r="F116" s="50" t="s">
        <v>67</v>
      </c>
      <c r="G116" s="50" t="s">
        <v>68</v>
      </c>
      <c r="H116" s="50" t="s">
        <v>69</v>
      </c>
      <c r="I116" s="24"/>
      <c r="J116" s="24"/>
      <c r="K116" s="24"/>
    </row>
    <row r="117" spans="1:11" x14ac:dyDescent="0.25">
      <c r="A117" s="12" t="s">
        <v>18</v>
      </c>
      <c r="B117" s="10" t="s">
        <v>63</v>
      </c>
      <c r="C117" s="10" t="s">
        <v>14</v>
      </c>
      <c r="D117" s="87">
        <f>D75/K75*100</f>
        <v>0</v>
      </c>
      <c r="E117" s="87">
        <f>E75/K75*100</f>
        <v>0</v>
      </c>
      <c r="F117" s="87">
        <f>F75/K75*100</f>
        <v>0</v>
      </c>
      <c r="G117" s="87">
        <f>G75/K75*100</f>
        <v>0</v>
      </c>
      <c r="H117" s="87">
        <f>H75/K75*100</f>
        <v>0</v>
      </c>
      <c r="I117" s="88">
        <f>I75/K75*100</f>
        <v>0</v>
      </c>
      <c r="J117" s="87">
        <f>J75/K75*100</f>
        <v>100</v>
      </c>
      <c r="K117" s="88">
        <f>D117+I117+J117</f>
        <v>100</v>
      </c>
    </row>
    <row r="118" spans="1:11" x14ac:dyDescent="0.25">
      <c r="A118" s="12"/>
      <c r="B118" s="10"/>
      <c r="C118" s="10" t="s">
        <v>15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  <c r="I118" s="88">
        <v>0</v>
      </c>
      <c r="J118" s="87">
        <v>0</v>
      </c>
      <c r="K118" s="88">
        <f t="shared" ref="K118:K153" si="42">D118+I118+J118</f>
        <v>0</v>
      </c>
    </row>
    <row r="119" spans="1:11" x14ac:dyDescent="0.25">
      <c r="A119" s="12"/>
      <c r="B119" s="10"/>
      <c r="C119" s="10" t="s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  <c r="I119" s="88">
        <v>0</v>
      </c>
      <c r="J119" s="87">
        <v>0</v>
      </c>
      <c r="K119" s="88">
        <f t="shared" si="42"/>
        <v>0</v>
      </c>
    </row>
    <row r="120" spans="1:11" x14ac:dyDescent="0.25">
      <c r="A120" s="12"/>
      <c r="B120" s="10" t="s">
        <v>11</v>
      </c>
      <c r="C120" s="10" t="s">
        <v>14</v>
      </c>
      <c r="D120" s="87">
        <f t="shared" ref="D120:D152" si="43">D78/K78*100</f>
        <v>0</v>
      </c>
      <c r="E120" s="87">
        <f t="shared" ref="E120:E152" si="44">E78/K78*100</f>
        <v>9.0909090909090917</v>
      </c>
      <c r="F120" s="87">
        <f t="shared" ref="F120:F152" si="45">F78/K78*100</f>
        <v>0</v>
      </c>
      <c r="G120" s="87">
        <f t="shared" ref="G120:G152" si="46">G78/K78*100</f>
        <v>63.636363636363633</v>
      </c>
      <c r="H120" s="87">
        <f t="shared" ref="H120:H152" si="47">H78/K78*100</f>
        <v>0</v>
      </c>
      <c r="I120" s="88">
        <f t="shared" ref="I120:I152" si="48">I78/K78*100</f>
        <v>72.727272727272734</v>
      </c>
      <c r="J120" s="87">
        <f t="shared" ref="J120:J152" si="49">J78/K78*100</f>
        <v>27.27272727272727</v>
      </c>
      <c r="K120" s="88">
        <f t="shared" si="42"/>
        <v>100</v>
      </c>
    </row>
    <row r="121" spans="1:11" x14ac:dyDescent="0.25">
      <c r="A121" s="12"/>
      <c r="B121" s="10"/>
      <c r="C121" s="10" t="s">
        <v>15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  <c r="I121" s="88">
        <v>0</v>
      </c>
      <c r="J121" s="87">
        <v>0</v>
      </c>
      <c r="K121" s="88">
        <f t="shared" si="42"/>
        <v>0</v>
      </c>
    </row>
    <row r="122" spans="1:11" x14ac:dyDescent="0.25">
      <c r="A122" s="12"/>
      <c r="B122" s="31"/>
      <c r="C122" s="31" t="s">
        <v>0</v>
      </c>
      <c r="D122" s="90">
        <f t="shared" si="43"/>
        <v>0</v>
      </c>
      <c r="E122" s="90">
        <f t="shared" si="44"/>
        <v>0</v>
      </c>
      <c r="F122" s="90">
        <f t="shared" si="45"/>
        <v>0</v>
      </c>
      <c r="G122" s="90">
        <f t="shared" si="46"/>
        <v>94.444444444444443</v>
      </c>
      <c r="H122" s="90">
        <f t="shared" si="47"/>
        <v>0</v>
      </c>
      <c r="I122" s="91">
        <f t="shared" si="48"/>
        <v>94.444444444444443</v>
      </c>
      <c r="J122" s="90">
        <f t="shared" si="49"/>
        <v>5.5555555555555554</v>
      </c>
      <c r="K122" s="91">
        <f t="shared" si="42"/>
        <v>100</v>
      </c>
    </row>
    <row r="123" spans="1:11" x14ac:dyDescent="0.25">
      <c r="A123" s="12"/>
      <c r="B123" s="12" t="s">
        <v>51</v>
      </c>
      <c r="C123" s="12" t="s">
        <v>14</v>
      </c>
      <c r="D123" s="92">
        <f t="shared" si="43"/>
        <v>0</v>
      </c>
      <c r="E123" s="92">
        <f t="shared" si="44"/>
        <v>8.3333333333333321</v>
      </c>
      <c r="F123" s="92">
        <f t="shared" si="45"/>
        <v>0</v>
      </c>
      <c r="G123" s="92">
        <f t="shared" si="46"/>
        <v>58.333333333333336</v>
      </c>
      <c r="H123" s="92">
        <f t="shared" si="47"/>
        <v>0</v>
      </c>
      <c r="I123" s="93">
        <f t="shared" si="48"/>
        <v>66.666666666666657</v>
      </c>
      <c r="J123" s="92">
        <f t="shared" si="49"/>
        <v>33.333333333333329</v>
      </c>
      <c r="K123" s="93">
        <f t="shared" si="42"/>
        <v>99.999999999999986</v>
      </c>
    </row>
    <row r="124" spans="1:11" x14ac:dyDescent="0.25">
      <c r="A124" s="12"/>
      <c r="B124" s="12"/>
      <c r="C124" s="12" t="s">
        <v>15</v>
      </c>
      <c r="D124" s="92">
        <v>0</v>
      </c>
      <c r="E124" s="92">
        <v>0</v>
      </c>
      <c r="F124" s="92">
        <v>0</v>
      </c>
      <c r="G124" s="92">
        <v>0</v>
      </c>
      <c r="H124" s="92">
        <v>0</v>
      </c>
      <c r="I124" s="93">
        <v>0</v>
      </c>
      <c r="J124" s="92">
        <v>0</v>
      </c>
      <c r="K124" s="93">
        <f t="shared" si="42"/>
        <v>0</v>
      </c>
    </row>
    <row r="125" spans="1:11" x14ac:dyDescent="0.25">
      <c r="A125" s="12"/>
      <c r="B125" s="12"/>
      <c r="C125" s="12" t="s">
        <v>0</v>
      </c>
      <c r="D125" s="92">
        <f t="shared" si="43"/>
        <v>0</v>
      </c>
      <c r="E125" s="92">
        <f t="shared" si="44"/>
        <v>0</v>
      </c>
      <c r="F125" s="92">
        <f t="shared" si="45"/>
        <v>0</v>
      </c>
      <c r="G125" s="92">
        <f t="shared" si="46"/>
        <v>94.444444444444443</v>
      </c>
      <c r="H125" s="92">
        <f t="shared" si="47"/>
        <v>0</v>
      </c>
      <c r="I125" s="93">
        <f t="shared" si="48"/>
        <v>94.444444444444443</v>
      </c>
      <c r="J125" s="92">
        <f t="shared" si="49"/>
        <v>5.5555555555555554</v>
      </c>
      <c r="K125" s="93">
        <f t="shared" si="42"/>
        <v>100</v>
      </c>
    </row>
    <row r="126" spans="1:11" x14ac:dyDescent="0.25">
      <c r="A126" s="24"/>
      <c r="B126" s="24" t="s">
        <v>28</v>
      </c>
      <c r="C126" s="24"/>
      <c r="D126" s="94">
        <f t="shared" si="43"/>
        <v>0</v>
      </c>
      <c r="E126" s="94">
        <f t="shared" si="44"/>
        <v>3.3333333333333335</v>
      </c>
      <c r="F126" s="94">
        <f t="shared" si="45"/>
        <v>0</v>
      </c>
      <c r="G126" s="94">
        <f t="shared" si="46"/>
        <v>80</v>
      </c>
      <c r="H126" s="94">
        <f t="shared" si="47"/>
        <v>0</v>
      </c>
      <c r="I126" s="89">
        <f t="shared" si="48"/>
        <v>83.333333333333343</v>
      </c>
      <c r="J126" s="94">
        <f t="shared" si="49"/>
        <v>16.666666666666664</v>
      </c>
      <c r="K126" s="89">
        <f t="shared" si="42"/>
        <v>100</v>
      </c>
    </row>
    <row r="127" spans="1:11" x14ac:dyDescent="0.25">
      <c r="A127" s="12" t="s">
        <v>19</v>
      </c>
      <c r="B127" s="10" t="s">
        <v>4</v>
      </c>
      <c r="C127" s="10" t="s">
        <v>14</v>
      </c>
      <c r="D127" s="87">
        <f t="shared" si="43"/>
        <v>0</v>
      </c>
      <c r="E127" s="87">
        <f t="shared" si="44"/>
        <v>0</v>
      </c>
      <c r="F127" s="87">
        <f t="shared" si="45"/>
        <v>0</v>
      </c>
      <c r="G127" s="87">
        <f t="shared" si="46"/>
        <v>50</v>
      </c>
      <c r="H127" s="87">
        <f t="shared" si="47"/>
        <v>0</v>
      </c>
      <c r="I127" s="88">
        <f t="shared" si="48"/>
        <v>50</v>
      </c>
      <c r="J127" s="87">
        <f t="shared" si="49"/>
        <v>50</v>
      </c>
      <c r="K127" s="88">
        <f t="shared" si="42"/>
        <v>100</v>
      </c>
    </row>
    <row r="128" spans="1:11" x14ac:dyDescent="0.25">
      <c r="A128" s="12"/>
      <c r="B128" s="10"/>
      <c r="C128" s="10" t="s">
        <v>15</v>
      </c>
      <c r="D128" s="87">
        <f t="shared" si="43"/>
        <v>0</v>
      </c>
      <c r="E128" s="87">
        <f t="shared" si="44"/>
        <v>0</v>
      </c>
      <c r="F128" s="87">
        <f t="shared" si="45"/>
        <v>0</v>
      </c>
      <c r="G128" s="87">
        <f t="shared" si="46"/>
        <v>100</v>
      </c>
      <c r="H128" s="87">
        <f t="shared" si="47"/>
        <v>0</v>
      </c>
      <c r="I128" s="88">
        <f t="shared" si="48"/>
        <v>100</v>
      </c>
      <c r="J128" s="87">
        <f t="shared" si="49"/>
        <v>0</v>
      </c>
      <c r="K128" s="88">
        <f t="shared" si="42"/>
        <v>100</v>
      </c>
    </row>
    <row r="129" spans="1:11" x14ac:dyDescent="0.25">
      <c r="A129" s="12"/>
      <c r="B129" s="10"/>
      <c r="C129" s="10" t="s">
        <v>0</v>
      </c>
      <c r="D129" s="87">
        <f t="shared" si="43"/>
        <v>0</v>
      </c>
      <c r="E129" s="87">
        <f t="shared" si="44"/>
        <v>0</v>
      </c>
      <c r="F129" s="87">
        <f t="shared" si="45"/>
        <v>0</v>
      </c>
      <c r="G129" s="87">
        <f t="shared" si="46"/>
        <v>100</v>
      </c>
      <c r="H129" s="87">
        <f t="shared" si="47"/>
        <v>0</v>
      </c>
      <c r="I129" s="88">
        <f t="shared" si="48"/>
        <v>100</v>
      </c>
      <c r="J129" s="87">
        <f t="shared" si="49"/>
        <v>0</v>
      </c>
      <c r="K129" s="88">
        <f t="shared" si="42"/>
        <v>100</v>
      </c>
    </row>
    <row r="130" spans="1:11" x14ac:dyDescent="0.25">
      <c r="A130" s="24"/>
      <c r="B130" s="24" t="s">
        <v>30</v>
      </c>
      <c r="C130" s="24"/>
      <c r="D130" s="94">
        <f t="shared" si="43"/>
        <v>0</v>
      </c>
      <c r="E130" s="94">
        <f t="shared" si="44"/>
        <v>0</v>
      </c>
      <c r="F130" s="94">
        <f t="shared" si="45"/>
        <v>0</v>
      </c>
      <c r="G130" s="94">
        <f t="shared" si="46"/>
        <v>77.777777777777786</v>
      </c>
      <c r="H130" s="94">
        <f t="shared" si="47"/>
        <v>0</v>
      </c>
      <c r="I130" s="89">
        <f t="shared" si="48"/>
        <v>77.777777777777786</v>
      </c>
      <c r="J130" s="94">
        <f t="shared" si="49"/>
        <v>22.222222222222221</v>
      </c>
      <c r="K130" s="89">
        <f t="shared" si="42"/>
        <v>100</v>
      </c>
    </row>
    <row r="131" spans="1:11" x14ac:dyDescent="0.25">
      <c r="A131" s="12" t="s">
        <v>6</v>
      </c>
      <c r="B131" s="10" t="s">
        <v>1</v>
      </c>
      <c r="C131" s="10" t="s">
        <v>14</v>
      </c>
      <c r="D131" s="87">
        <f t="shared" si="43"/>
        <v>1.5151515151515151</v>
      </c>
      <c r="E131" s="87">
        <f t="shared" si="44"/>
        <v>63.636363636363633</v>
      </c>
      <c r="F131" s="87">
        <f t="shared" si="45"/>
        <v>0</v>
      </c>
      <c r="G131" s="87">
        <f t="shared" si="46"/>
        <v>7.5757575757575761</v>
      </c>
      <c r="H131" s="87">
        <f t="shared" si="47"/>
        <v>0</v>
      </c>
      <c r="I131" s="88">
        <f t="shared" si="48"/>
        <v>71.212121212121218</v>
      </c>
      <c r="J131" s="87">
        <f t="shared" si="49"/>
        <v>27.27272727272727</v>
      </c>
      <c r="K131" s="88">
        <f t="shared" si="42"/>
        <v>100</v>
      </c>
    </row>
    <row r="132" spans="1:11" x14ac:dyDescent="0.25">
      <c r="A132" s="12"/>
      <c r="B132" s="10"/>
      <c r="C132" s="10" t="s">
        <v>15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  <c r="I132" s="88">
        <v>0</v>
      </c>
      <c r="J132" s="87">
        <v>0</v>
      </c>
      <c r="K132" s="88">
        <f>D132+I132+J132</f>
        <v>0</v>
      </c>
    </row>
    <row r="133" spans="1:11" x14ac:dyDescent="0.25">
      <c r="A133" s="12"/>
      <c r="B133" s="10"/>
      <c r="C133" s="10" t="s">
        <v>0</v>
      </c>
      <c r="D133" s="87">
        <f t="shared" si="43"/>
        <v>0</v>
      </c>
      <c r="E133" s="87">
        <f t="shared" si="44"/>
        <v>55.102040816326522</v>
      </c>
      <c r="F133" s="87">
        <f t="shared" si="45"/>
        <v>0</v>
      </c>
      <c r="G133" s="87">
        <f t="shared" si="46"/>
        <v>28.571428571428569</v>
      </c>
      <c r="H133" s="87">
        <f t="shared" si="47"/>
        <v>0</v>
      </c>
      <c r="I133" s="88">
        <f t="shared" si="48"/>
        <v>83.673469387755105</v>
      </c>
      <c r="J133" s="87">
        <f t="shared" si="49"/>
        <v>16.326530612244898</v>
      </c>
      <c r="K133" s="88">
        <f t="shared" si="42"/>
        <v>100</v>
      </c>
    </row>
    <row r="134" spans="1:11" x14ac:dyDescent="0.25">
      <c r="A134" s="24"/>
      <c r="B134" s="24" t="s">
        <v>25</v>
      </c>
      <c r="C134" s="24"/>
      <c r="D134" s="94">
        <f t="shared" si="43"/>
        <v>1.1049723756906076</v>
      </c>
      <c r="E134" s="94">
        <f t="shared" si="44"/>
        <v>61.325966850828728</v>
      </c>
      <c r="F134" s="94">
        <f t="shared" si="45"/>
        <v>0</v>
      </c>
      <c r="G134" s="94">
        <f t="shared" si="46"/>
        <v>13.259668508287293</v>
      </c>
      <c r="H134" s="94">
        <f t="shared" si="47"/>
        <v>0</v>
      </c>
      <c r="I134" s="89">
        <f t="shared" si="48"/>
        <v>74.585635359116026</v>
      </c>
      <c r="J134" s="94">
        <f t="shared" si="49"/>
        <v>24.30939226519337</v>
      </c>
      <c r="K134" s="89">
        <f t="shared" si="42"/>
        <v>100</v>
      </c>
    </row>
    <row r="135" spans="1:11" x14ac:dyDescent="0.25">
      <c r="A135" s="12" t="s">
        <v>7</v>
      </c>
      <c r="B135" s="10" t="s">
        <v>2</v>
      </c>
      <c r="C135" s="10" t="s">
        <v>14</v>
      </c>
      <c r="D135" s="87">
        <f t="shared" si="43"/>
        <v>0</v>
      </c>
      <c r="E135" s="87">
        <f t="shared" si="44"/>
        <v>27.27272727272727</v>
      </c>
      <c r="F135" s="87">
        <f t="shared" si="45"/>
        <v>0</v>
      </c>
      <c r="G135" s="87">
        <f t="shared" si="46"/>
        <v>45.454545454545453</v>
      </c>
      <c r="H135" s="87">
        <f t="shared" si="47"/>
        <v>0</v>
      </c>
      <c r="I135" s="88">
        <f t="shared" si="48"/>
        <v>72.727272727272734</v>
      </c>
      <c r="J135" s="87">
        <f t="shared" si="49"/>
        <v>27.27272727272727</v>
      </c>
      <c r="K135" s="88">
        <f t="shared" si="42"/>
        <v>100</v>
      </c>
    </row>
    <row r="136" spans="1:11" x14ac:dyDescent="0.25">
      <c r="A136" s="12"/>
      <c r="B136" s="10"/>
      <c r="C136" s="10" t="s">
        <v>15</v>
      </c>
      <c r="D136" s="87">
        <f t="shared" si="43"/>
        <v>0</v>
      </c>
      <c r="E136" s="87">
        <f t="shared" si="44"/>
        <v>0</v>
      </c>
      <c r="F136" s="87">
        <f t="shared" si="45"/>
        <v>0</v>
      </c>
      <c r="G136" s="87">
        <f t="shared" si="46"/>
        <v>0</v>
      </c>
      <c r="H136" s="87">
        <f t="shared" si="47"/>
        <v>0</v>
      </c>
      <c r="I136" s="88">
        <f t="shared" si="48"/>
        <v>0</v>
      </c>
      <c r="J136" s="87">
        <f t="shared" si="49"/>
        <v>100</v>
      </c>
      <c r="K136" s="88">
        <f t="shared" si="42"/>
        <v>100</v>
      </c>
    </row>
    <row r="137" spans="1:11" x14ac:dyDescent="0.25">
      <c r="A137" s="12"/>
      <c r="B137" s="10"/>
      <c r="C137" s="10" t="s">
        <v>0</v>
      </c>
      <c r="D137" s="87">
        <f t="shared" si="43"/>
        <v>0</v>
      </c>
      <c r="E137" s="87">
        <f t="shared" si="44"/>
        <v>0</v>
      </c>
      <c r="F137" s="87">
        <f t="shared" si="45"/>
        <v>0</v>
      </c>
      <c r="G137" s="87">
        <f t="shared" si="46"/>
        <v>100</v>
      </c>
      <c r="H137" s="87">
        <f t="shared" si="47"/>
        <v>0</v>
      </c>
      <c r="I137" s="88">
        <f t="shared" si="48"/>
        <v>100</v>
      </c>
      <c r="J137" s="87">
        <f t="shared" si="49"/>
        <v>0</v>
      </c>
      <c r="K137" s="88">
        <f t="shared" si="42"/>
        <v>100</v>
      </c>
    </row>
    <row r="138" spans="1:11" x14ac:dyDescent="0.25">
      <c r="A138" s="12"/>
      <c r="B138" s="10" t="s">
        <v>5</v>
      </c>
      <c r="C138" s="10" t="s">
        <v>14</v>
      </c>
      <c r="D138" s="87">
        <f t="shared" si="43"/>
        <v>0</v>
      </c>
      <c r="E138" s="87">
        <f t="shared" si="44"/>
        <v>0</v>
      </c>
      <c r="F138" s="87">
        <f t="shared" si="45"/>
        <v>0</v>
      </c>
      <c r="G138" s="87">
        <f t="shared" si="46"/>
        <v>100</v>
      </c>
      <c r="H138" s="87">
        <f t="shared" si="47"/>
        <v>0</v>
      </c>
      <c r="I138" s="88">
        <f t="shared" si="48"/>
        <v>100</v>
      </c>
      <c r="J138" s="87">
        <f t="shared" si="49"/>
        <v>0</v>
      </c>
      <c r="K138" s="88">
        <f t="shared" si="42"/>
        <v>100</v>
      </c>
    </row>
    <row r="139" spans="1:11" x14ac:dyDescent="0.25">
      <c r="A139" s="12"/>
      <c r="B139" s="10"/>
      <c r="C139" s="10" t="s">
        <v>15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  <c r="I139" s="88">
        <v>0</v>
      </c>
      <c r="J139" s="87">
        <v>0</v>
      </c>
      <c r="K139" s="88">
        <f t="shared" si="42"/>
        <v>0</v>
      </c>
    </row>
    <row r="140" spans="1:11" x14ac:dyDescent="0.25">
      <c r="A140" s="12"/>
      <c r="B140" s="31"/>
      <c r="C140" s="31" t="s">
        <v>0</v>
      </c>
      <c r="D140" s="90">
        <f t="shared" si="43"/>
        <v>0</v>
      </c>
      <c r="E140" s="90">
        <f t="shared" si="44"/>
        <v>2.3809523809523809</v>
      </c>
      <c r="F140" s="90">
        <f t="shared" si="45"/>
        <v>0</v>
      </c>
      <c r="G140" s="90">
        <f t="shared" si="46"/>
        <v>97.61904761904762</v>
      </c>
      <c r="H140" s="90">
        <f t="shared" si="47"/>
        <v>0</v>
      </c>
      <c r="I140" s="91">
        <f t="shared" si="48"/>
        <v>100</v>
      </c>
      <c r="J140" s="90">
        <f t="shared" si="49"/>
        <v>0</v>
      </c>
      <c r="K140" s="91">
        <f t="shared" si="42"/>
        <v>100</v>
      </c>
    </row>
    <row r="141" spans="1:11" x14ac:dyDescent="0.25">
      <c r="A141" s="12"/>
      <c r="B141" s="12" t="s">
        <v>52</v>
      </c>
      <c r="C141" s="12" t="s">
        <v>14</v>
      </c>
      <c r="D141" s="92">
        <f t="shared" si="43"/>
        <v>0</v>
      </c>
      <c r="E141" s="92">
        <f t="shared" si="44"/>
        <v>25</v>
      </c>
      <c r="F141" s="92">
        <f t="shared" si="45"/>
        <v>0</v>
      </c>
      <c r="G141" s="92">
        <f t="shared" si="46"/>
        <v>50</v>
      </c>
      <c r="H141" s="92">
        <f t="shared" si="47"/>
        <v>0</v>
      </c>
      <c r="I141" s="93">
        <f t="shared" si="48"/>
        <v>75</v>
      </c>
      <c r="J141" s="92">
        <f t="shared" si="49"/>
        <v>25</v>
      </c>
      <c r="K141" s="93">
        <f t="shared" si="42"/>
        <v>100</v>
      </c>
    </row>
    <row r="142" spans="1:11" x14ac:dyDescent="0.25">
      <c r="A142" s="12"/>
      <c r="B142" s="12"/>
      <c r="C142" s="12" t="s">
        <v>15</v>
      </c>
      <c r="D142" s="92">
        <f t="shared" si="43"/>
        <v>0</v>
      </c>
      <c r="E142" s="92">
        <f t="shared" si="44"/>
        <v>0</v>
      </c>
      <c r="F142" s="92">
        <f t="shared" si="45"/>
        <v>0</v>
      </c>
      <c r="G142" s="92">
        <f t="shared" si="46"/>
        <v>0</v>
      </c>
      <c r="H142" s="92">
        <f t="shared" si="47"/>
        <v>0</v>
      </c>
      <c r="I142" s="93">
        <f t="shared" si="48"/>
        <v>0</v>
      </c>
      <c r="J142" s="92">
        <f t="shared" si="49"/>
        <v>100</v>
      </c>
      <c r="K142" s="93">
        <f t="shared" si="42"/>
        <v>100</v>
      </c>
    </row>
    <row r="143" spans="1:11" x14ac:dyDescent="0.25">
      <c r="A143" s="12"/>
      <c r="B143" s="12"/>
      <c r="C143" s="12" t="s">
        <v>0</v>
      </c>
      <c r="D143" s="92">
        <f t="shared" si="43"/>
        <v>0</v>
      </c>
      <c r="E143" s="92">
        <f t="shared" si="44"/>
        <v>1.639344262295082</v>
      </c>
      <c r="F143" s="92">
        <f t="shared" si="45"/>
        <v>0</v>
      </c>
      <c r="G143" s="92">
        <f t="shared" si="46"/>
        <v>98.360655737704917</v>
      </c>
      <c r="H143" s="92">
        <f t="shared" si="47"/>
        <v>0</v>
      </c>
      <c r="I143" s="93">
        <f t="shared" si="48"/>
        <v>100</v>
      </c>
      <c r="J143" s="92">
        <f t="shared" si="49"/>
        <v>0</v>
      </c>
      <c r="K143" s="93">
        <f t="shared" si="42"/>
        <v>100</v>
      </c>
    </row>
    <row r="144" spans="1:11" x14ac:dyDescent="0.25">
      <c r="A144" s="24"/>
      <c r="B144" s="24" t="s">
        <v>26</v>
      </c>
      <c r="C144" s="24"/>
      <c r="D144" s="94">
        <f t="shared" si="43"/>
        <v>0</v>
      </c>
      <c r="E144" s="94">
        <f t="shared" si="44"/>
        <v>5.4054054054054053</v>
      </c>
      <c r="F144" s="94">
        <f t="shared" si="45"/>
        <v>0</v>
      </c>
      <c r="G144" s="94">
        <f t="shared" si="46"/>
        <v>89.189189189189193</v>
      </c>
      <c r="H144" s="94">
        <f t="shared" si="47"/>
        <v>0</v>
      </c>
      <c r="I144" s="89">
        <f t="shared" si="48"/>
        <v>94.594594594594597</v>
      </c>
      <c r="J144" s="94">
        <f t="shared" si="49"/>
        <v>5.4054054054054053</v>
      </c>
      <c r="K144" s="89">
        <f t="shared" si="42"/>
        <v>100</v>
      </c>
    </row>
    <row r="145" spans="1:11" x14ac:dyDescent="0.25">
      <c r="A145" s="12" t="s">
        <v>8</v>
      </c>
      <c r="B145" s="10" t="s">
        <v>29</v>
      </c>
      <c r="C145" s="10" t="s">
        <v>14</v>
      </c>
      <c r="D145" s="87">
        <f t="shared" si="43"/>
        <v>0</v>
      </c>
      <c r="E145" s="87">
        <f t="shared" si="44"/>
        <v>0</v>
      </c>
      <c r="F145" s="87">
        <f t="shared" si="45"/>
        <v>0</v>
      </c>
      <c r="G145" s="87">
        <f t="shared" si="46"/>
        <v>0</v>
      </c>
      <c r="H145" s="87">
        <f t="shared" si="47"/>
        <v>0</v>
      </c>
      <c r="I145" s="88">
        <f t="shared" si="48"/>
        <v>0</v>
      </c>
      <c r="J145" s="87">
        <f t="shared" si="49"/>
        <v>100</v>
      </c>
      <c r="K145" s="88">
        <f t="shared" si="42"/>
        <v>100</v>
      </c>
    </row>
    <row r="146" spans="1:11" x14ac:dyDescent="0.25">
      <c r="A146" s="12"/>
      <c r="B146" s="10"/>
      <c r="C146" s="10" t="s">
        <v>15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  <c r="I146" s="88">
        <v>0</v>
      </c>
      <c r="J146" s="87">
        <v>0</v>
      </c>
      <c r="K146" s="88">
        <f t="shared" si="42"/>
        <v>0</v>
      </c>
    </row>
    <row r="147" spans="1:11" x14ac:dyDescent="0.25">
      <c r="A147" s="12"/>
      <c r="B147" s="10"/>
      <c r="C147" s="10" t="s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  <c r="I147" s="88">
        <v>0</v>
      </c>
      <c r="J147" s="87">
        <v>0</v>
      </c>
      <c r="K147" s="88">
        <f t="shared" si="42"/>
        <v>0</v>
      </c>
    </row>
    <row r="148" spans="1:11" x14ac:dyDescent="0.25">
      <c r="A148" s="24"/>
      <c r="B148" s="24" t="s">
        <v>27</v>
      </c>
      <c r="C148" s="24"/>
      <c r="D148" s="94">
        <f t="shared" si="43"/>
        <v>0</v>
      </c>
      <c r="E148" s="94">
        <f t="shared" si="44"/>
        <v>0</v>
      </c>
      <c r="F148" s="94">
        <f t="shared" si="45"/>
        <v>0</v>
      </c>
      <c r="G148" s="94">
        <f t="shared" si="46"/>
        <v>0</v>
      </c>
      <c r="H148" s="94">
        <f t="shared" si="47"/>
        <v>0</v>
      </c>
      <c r="I148" s="89">
        <f t="shared" si="48"/>
        <v>0</v>
      </c>
      <c r="J148" s="94">
        <f t="shared" si="49"/>
        <v>100</v>
      </c>
      <c r="K148" s="89">
        <f t="shared" si="42"/>
        <v>100</v>
      </c>
    </row>
    <row r="149" spans="1:11" x14ac:dyDescent="0.25">
      <c r="A149" s="12" t="s">
        <v>9</v>
      </c>
      <c r="B149" s="10" t="s">
        <v>10</v>
      </c>
      <c r="C149" s="10" t="s">
        <v>14</v>
      </c>
      <c r="D149" s="87">
        <f t="shared" si="43"/>
        <v>0</v>
      </c>
      <c r="E149" s="87">
        <f t="shared" si="44"/>
        <v>100</v>
      </c>
      <c r="F149" s="87">
        <f t="shared" si="45"/>
        <v>0</v>
      </c>
      <c r="G149" s="87">
        <f t="shared" si="46"/>
        <v>0</v>
      </c>
      <c r="H149" s="87">
        <f t="shared" si="47"/>
        <v>0</v>
      </c>
      <c r="I149" s="88">
        <f t="shared" si="48"/>
        <v>100</v>
      </c>
      <c r="J149" s="87">
        <f t="shared" si="49"/>
        <v>0</v>
      </c>
      <c r="K149" s="88">
        <f t="shared" si="42"/>
        <v>100</v>
      </c>
    </row>
    <row r="150" spans="1:11" x14ac:dyDescent="0.25">
      <c r="A150" s="12"/>
      <c r="B150" s="10"/>
      <c r="C150" s="10" t="s">
        <v>15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  <c r="I150" s="88">
        <v>0</v>
      </c>
      <c r="J150" s="87">
        <v>0</v>
      </c>
      <c r="K150" s="88">
        <f t="shared" si="42"/>
        <v>0</v>
      </c>
    </row>
    <row r="151" spans="1:11" x14ac:dyDescent="0.25">
      <c r="A151" s="10"/>
      <c r="B151" s="10"/>
      <c r="C151" s="10" t="s">
        <v>0</v>
      </c>
      <c r="D151" s="87">
        <f t="shared" si="43"/>
        <v>0</v>
      </c>
      <c r="E151" s="87">
        <f t="shared" si="44"/>
        <v>0</v>
      </c>
      <c r="F151" s="87">
        <f t="shared" si="45"/>
        <v>0</v>
      </c>
      <c r="G151" s="87">
        <f t="shared" si="46"/>
        <v>100</v>
      </c>
      <c r="H151" s="87">
        <f t="shared" si="47"/>
        <v>0</v>
      </c>
      <c r="I151" s="88">
        <f t="shared" si="48"/>
        <v>100</v>
      </c>
      <c r="J151" s="87">
        <f t="shared" si="49"/>
        <v>0</v>
      </c>
      <c r="K151" s="88">
        <f t="shared" si="42"/>
        <v>100</v>
      </c>
    </row>
    <row r="152" spans="1:11" x14ac:dyDescent="0.25">
      <c r="A152" s="24"/>
      <c r="B152" s="24" t="s">
        <v>23</v>
      </c>
      <c r="C152" s="24"/>
      <c r="D152" s="94">
        <f t="shared" si="43"/>
        <v>0</v>
      </c>
      <c r="E152" s="94">
        <f t="shared" si="44"/>
        <v>11.111111111111111</v>
      </c>
      <c r="F152" s="94">
        <f t="shared" si="45"/>
        <v>0</v>
      </c>
      <c r="G152" s="94">
        <f t="shared" si="46"/>
        <v>88.888888888888886</v>
      </c>
      <c r="H152" s="94">
        <f t="shared" si="47"/>
        <v>0</v>
      </c>
      <c r="I152" s="89">
        <f t="shared" si="48"/>
        <v>100</v>
      </c>
      <c r="J152" s="94">
        <f t="shared" si="49"/>
        <v>0</v>
      </c>
      <c r="K152" s="89">
        <f t="shared" si="42"/>
        <v>100</v>
      </c>
    </row>
    <row r="153" spans="1:11" x14ac:dyDescent="0.25">
      <c r="A153" s="24" t="s">
        <v>62</v>
      </c>
      <c r="B153" s="24"/>
      <c r="C153" s="24"/>
      <c r="D153" s="89">
        <f>D111/K111*100</f>
        <v>0.65573770491803274</v>
      </c>
      <c r="E153" s="89">
        <f>E111/K111*100</f>
        <v>38.360655737704917</v>
      </c>
      <c r="F153" s="89">
        <f>F111/K111*100</f>
        <v>0</v>
      </c>
      <c r="G153" s="89">
        <f>G111/K111*100</f>
        <v>42.295081967213115</v>
      </c>
      <c r="H153" s="89">
        <f>H111/K111*100</f>
        <v>0</v>
      </c>
      <c r="I153" s="89">
        <f>I111/K111*100</f>
        <v>80.655737704918025</v>
      </c>
      <c r="J153" s="89">
        <f>J111/K111*100</f>
        <v>18.688524590163937</v>
      </c>
      <c r="K153" s="89">
        <f t="shared" si="42"/>
        <v>100</v>
      </c>
    </row>
  </sheetData>
  <mergeCells count="7">
    <mergeCell ref="E115:H115"/>
    <mergeCell ref="D3:G3"/>
    <mergeCell ref="D23:G23"/>
    <mergeCell ref="C43:F43"/>
    <mergeCell ref="C53:F53"/>
    <mergeCell ref="C63:F63"/>
    <mergeCell ref="E73:H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Appendix A1</vt:lpstr>
      <vt:lpstr>Appendix B1 &amp; B2</vt:lpstr>
      <vt:lpstr>Appendix C1 C2 C3 C4 C5</vt:lpstr>
      <vt:lpstr>Appendix D1 D2 D3 D4 D5 D6 D7</vt:lpstr>
      <vt:lpstr>Appendix E1 E2 E3 E4 E5 E6 E7</vt:lpstr>
      <vt:lpstr>Appendix F1 F2 F3 F4 F5 F6 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2019-07-23T06:37:32Z</dcterms:modified>
</cp:coreProperties>
</file>