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15480" windowHeight="11640" tabRatio="601" activeTab="0"/>
  </bookViews>
  <sheets>
    <sheet name="Soil+1 plant species mixtures" sheetId="1" r:id="rId1"/>
    <sheet name="Soil+C3+C4 plant mixtures" sheetId="2" r:id="rId2"/>
  </sheets>
  <definedNames/>
  <calcPr fullCalcOnLoad="1"/>
</workbook>
</file>

<file path=xl/comments1.xml><?xml version="1.0" encoding="utf-8"?>
<comments xmlns="http://schemas.openxmlformats.org/spreadsheetml/2006/main">
  <authors>
    <author>David R. Gealy</author>
    <author>David Gealy</author>
  </authors>
  <commentList>
    <comment ref="S4" authorId="0">
      <text>
        <r>
          <rPr>
            <b/>
            <sz val="8"/>
            <rFont val="Tahoma"/>
            <family val="2"/>
          </rPr>
          <t>David R. Gealy:</t>
        </r>
        <r>
          <rPr>
            <sz val="8"/>
            <rFont val="Tahoma"/>
            <family val="2"/>
          </rPr>
          <t xml:space="preserve">
The DrEqn37 answers (cell 'N4') with 13C/12C inputs from 'mass fraction' and 'molar abundance' fraction data for the Rpd standard appear to be identical out to at least 3 decimal places.   The Mr and Ms masses are unaffected because D values and R values are not part of those equations.</t>
        </r>
      </text>
    </comment>
    <comment ref="A5" authorId="1">
      <text>
        <r>
          <rPr>
            <b/>
            <sz val="8"/>
            <rFont val="Tahoma"/>
            <family val="2"/>
          </rPr>
          <t>David Gealy:</t>
        </r>
        <r>
          <rPr>
            <sz val="8"/>
            <rFont val="Tahoma"/>
            <family val="2"/>
          </rPr>
          <t xml:space="preserve">
enter date here</t>
        </r>
      </text>
    </comment>
    <comment ref="B5" authorId="1">
      <text>
        <r>
          <rPr>
            <b/>
            <sz val="8"/>
            <rFont val="Tahoma"/>
            <family val="2"/>
          </rPr>
          <t>David Gealy:</t>
        </r>
        <r>
          <rPr>
            <sz val="8"/>
            <rFont val="Tahoma"/>
            <family val="2"/>
          </rPr>
          <t xml:space="preserve">
enter date here</t>
        </r>
      </text>
    </comment>
    <comment ref="C5" authorId="1">
      <text>
        <r>
          <rPr>
            <b/>
            <sz val="8"/>
            <rFont val="Tahoma"/>
            <family val="2"/>
          </rPr>
          <t>David Gealy:</t>
        </r>
        <r>
          <rPr>
            <sz val="8"/>
            <rFont val="Tahoma"/>
            <family val="2"/>
          </rPr>
          <t xml:space="preserve">
enter date here</t>
        </r>
      </text>
    </comment>
    <comment ref="D5" authorId="1">
      <text>
        <r>
          <rPr>
            <b/>
            <sz val="8"/>
            <rFont val="Tahoma"/>
            <family val="2"/>
          </rPr>
          <t>David Gealy:</t>
        </r>
        <r>
          <rPr>
            <sz val="8"/>
            <rFont val="Tahoma"/>
            <family val="2"/>
          </rPr>
          <t xml:space="preserve">
enter date here</t>
        </r>
      </text>
    </comment>
    <comment ref="E5" authorId="1">
      <text>
        <r>
          <rPr>
            <b/>
            <sz val="8"/>
            <rFont val="Tahoma"/>
            <family val="2"/>
          </rPr>
          <t>David Gealy:</t>
        </r>
        <r>
          <rPr>
            <sz val="8"/>
            <rFont val="Tahoma"/>
            <family val="2"/>
          </rPr>
          <t xml:space="preserve">
enter date here</t>
        </r>
      </text>
    </comment>
    <comment ref="F5" authorId="1">
      <text>
        <r>
          <rPr>
            <b/>
            <sz val="8"/>
            <rFont val="Tahoma"/>
            <family val="2"/>
          </rPr>
          <t>David Gealy:</t>
        </r>
        <r>
          <rPr>
            <sz val="8"/>
            <rFont val="Tahoma"/>
            <family val="2"/>
          </rPr>
          <t xml:space="preserve">
enter date here</t>
        </r>
      </text>
    </comment>
    <comment ref="H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I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M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O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N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P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Q5" authorId="1">
      <text>
        <r>
          <rPr>
            <b/>
            <sz val="8"/>
            <rFont val="Tahoma"/>
            <family val="2"/>
          </rPr>
          <t>David Gealy:</t>
        </r>
        <r>
          <rPr>
            <sz val="8"/>
            <rFont val="Tahoma"/>
            <family val="2"/>
          </rPr>
          <t xml:space="preserve">
copy formulas from line 4 down to this cell (and  below) to calculate results for new data entered into columns A-F.</t>
        </r>
      </text>
    </comment>
    <comment ref="R5" authorId="1">
      <text>
        <r>
          <rPr>
            <b/>
            <sz val="8"/>
            <rFont val="Tahoma"/>
            <family val="2"/>
          </rPr>
          <t>David Gealy:</t>
        </r>
        <r>
          <rPr>
            <sz val="8"/>
            <rFont val="Tahoma"/>
            <family val="2"/>
          </rPr>
          <t xml:space="preserve">
This ratio is a constant</t>
        </r>
      </text>
    </comment>
  </commentList>
</comments>
</file>

<file path=xl/comments2.xml><?xml version="1.0" encoding="utf-8"?>
<comments xmlns="http://schemas.openxmlformats.org/spreadsheetml/2006/main">
  <authors>
    <author>David Gealy</author>
    <author>David R. Gealy</author>
  </authors>
  <commentList>
    <comment ref="B3" authorId="0">
      <text>
        <r>
          <rPr>
            <b/>
            <sz val="8"/>
            <rFont val="Tahoma"/>
            <family val="2"/>
          </rPr>
          <t>David Gealy:</t>
        </r>
        <r>
          <rPr>
            <sz val="8"/>
            <rFont val="Tahoma"/>
            <family val="2"/>
          </rPr>
          <t xml:space="preserve">
Note: we typically substitute the carbon fraction of the shoot of a monoculture rice plant for this value. Alternatively, the carbon fraction of extremely well-washed roots from a monoculture rice plant may also be used if shoot tissue is not available. Our values for rice have typically been in the range of ~0.36 to 0.40. </t>
        </r>
      </text>
    </comment>
    <comment ref="C3" authorId="0">
      <text>
        <r>
          <rPr>
            <b/>
            <sz val="8"/>
            <rFont val="Tahoma"/>
            <family val="2"/>
          </rPr>
          <t>David Gealy:</t>
        </r>
        <r>
          <rPr>
            <sz val="8"/>
            <rFont val="Tahoma"/>
            <family val="2"/>
          </rPr>
          <t xml:space="preserve">
Note: we typically substitute the carbon fraction of the shoot of a monoculture C4 weed plant for this value. Alternatively, the carbon fraction of extremely well-washed roots from the monoculture C4 plant may also be used if shoot tissue is not available (Our values for C4 weeds have typically been in the range of ~0.39 to 0.41). </t>
        </r>
      </text>
    </comment>
    <comment ref="D3" authorId="0">
      <text>
        <r>
          <rPr>
            <b/>
            <sz val="8"/>
            <rFont val="Tahoma"/>
            <family val="2"/>
          </rPr>
          <t>David Gealy:</t>
        </r>
        <r>
          <rPr>
            <sz val="8"/>
            <rFont val="Tahoma"/>
            <family val="2"/>
          </rPr>
          <t xml:space="preserve">
Note: 0.008335 is carbon fraction of the low-organic carbon soil at Stuttgart, AR.  This value will be much higher in high organic carbon soils.</t>
        </r>
      </text>
    </comment>
    <comment ref="A3" authorId="0">
      <text>
        <r>
          <rPr>
            <b/>
            <sz val="8"/>
            <rFont val="Tahoma"/>
            <family val="2"/>
          </rPr>
          <t>David Gealy:</t>
        </r>
        <r>
          <rPr>
            <sz val="8"/>
            <rFont val="Tahoma"/>
            <family val="2"/>
          </rPr>
          <t xml:space="preserve">
This is the the carbon fraction of the sample as determined by the Stable Isotope Laboratory, and is presumed to contain a mixture of one or more of: C3 (rice) roots, C4 (weed) roots, and soil.  Because soil contamination levels can vary widely, even after equal amounts of root washing are completed, these values can range widely (e.g. from &lt;0.01 to approximately 0.4).  </t>
        </r>
      </text>
    </comment>
    <comment ref="F3" authorId="0">
      <text>
        <r>
          <rPr>
            <b/>
            <sz val="8"/>
            <rFont val="Tahoma"/>
            <family val="2"/>
          </rPr>
          <t>David Gealy:</t>
        </r>
        <r>
          <rPr>
            <sz val="8"/>
            <rFont val="Tahoma"/>
            <family val="2"/>
          </rPr>
          <t xml:space="preserve">
This is the d13C value  of a monoculture rice root as determined by the Stable Isotope Laboratory.  It is presumed to be the true d13C value of the rice (C3)  root. If moderate to high levels of soil contamination are present in the monoculture root tissue standards (i.e. have lower than expected carbon fraction values), this d13C value should be corrected using eqs. 8 or 6a.34 </t>
        </r>
        <r>
          <rPr>
            <u val="single"/>
            <sz val="8"/>
            <rFont val="Tahoma"/>
            <family val="2"/>
          </rPr>
          <t xml:space="preserve">prior to </t>
        </r>
        <r>
          <rPr>
            <sz val="8"/>
            <rFont val="Tahoma"/>
            <family val="2"/>
          </rPr>
          <t xml:space="preserve"> executing the correction in this spreadsheet (this correction will be most useful/necessary when levels of soil orgainic carbon are high).</t>
        </r>
      </text>
    </comment>
    <comment ref="G3" authorId="0">
      <text>
        <r>
          <rPr>
            <b/>
            <sz val="8"/>
            <rFont val="Tahoma"/>
            <family val="2"/>
          </rPr>
          <t>David Gealy:</t>
        </r>
        <r>
          <rPr>
            <sz val="8"/>
            <rFont val="Tahoma"/>
            <family val="2"/>
          </rPr>
          <t xml:space="preserve">
This is the d13C value  of a monoculture C4 weed root as determined by the Stable Isotope Laboratory.  It is presumed to be the true d13C value of the C4 root. If moderate to high levels of soil contamination are present in the monoculture root tissue standards (i.e. have lower than expected carbon fraction values), this d13C value should be corrected using eqs. 8 or 6a.34 </t>
        </r>
        <r>
          <rPr>
            <u val="single"/>
            <sz val="8"/>
            <rFont val="Tahoma"/>
            <family val="2"/>
          </rPr>
          <t>prior</t>
        </r>
        <r>
          <rPr>
            <sz val="8"/>
            <rFont val="Tahoma"/>
            <family val="2"/>
          </rPr>
          <t xml:space="preserve"> to  executing the correction in this spreadsheet (this correction will be most useful/necessary when levels of soil orgainic carbon are high). </t>
        </r>
      </text>
    </comment>
    <comment ref="I3" authorId="0">
      <text>
        <r>
          <rPr>
            <b/>
            <sz val="8"/>
            <rFont val="Tahoma"/>
            <family val="2"/>
          </rPr>
          <t>David Gealy:</t>
        </r>
        <r>
          <rPr>
            <sz val="8"/>
            <rFont val="Tahoma"/>
            <family val="2"/>
          </rPr>
          <t xml:space="preserve">
This is the the total mass of the sample as determined by electronic balance in our laboratory.  It is presumed to be the total of the C3 (rice) roots, C4 (weed) roots, and soil in the sample. </t>
        </r>
      </text>
    </comment>
    <comment ref="J3" authorId="0">
      <text>
        <r>
          <rPr>
            <b/>
            <sz val="8"/>
            <rFont val="Tahoma"/>
            <family val="2"/>
          </rPr>
          <t>David Gealy:</t>
        </r>
        <r>
          <rPr>
            <sz val="8"/>
            <rFont val="Tahoma"/>
            <family val="2"/>
          </rPr>
          <t xml:space="preserve">
Mass of plant2 (i.e. C4 weed) as determined by eq. 23 in manuscript (actually determined directly from equivalent   eq. 22b.5 in Appendix 1B).</t>
        </r>
      </text>
    </comment>
    <comment ref="K3" authorId="0">
      <text>
        <r>
          <rPr>
            <b/>
            <sz val="8"/>
            <rFont val="Tahoma"/>
            <family val="2"/>
          </rPr>
          <t>David Gealy:</t>
        </r>
        <r>
          <rPr>
            <sz val="8"/>
            <rFont val="Tahoma"/>
            <family val="2"/>
          </rPr>
          <t xml:space="preserve">
Mass of plant1 (i.e. C3 rice) as determined by eq. 23  in manuscript (values actually determined directly from equivalent eq. 22b.5 in Appendix 1B.) after exchanging the fi and Ri indices for plant1 and plant2 (see [A'], [B'], [C'], [E'], [G'], and [H'] variables to right).   </t>
        </r>
      </text>
    </comment>
    <comment ref="L3" authorId="0">
      <text>
        <r>
          <rPr>
            <b/>
            <sz val="8"/>
            <rFont val="Tahoma"/>
            <family val="2"/>
          </rPr>
          <t>David Gealy:</t>
        </r>
        <r>
          <rPr>
            <sz val="8"/>
            <rFont val="Tahoma"/>
            <family val="2"/>
          </rPr>
          <t xml:space="preserve">
Mass of soil contamination in sample as determined by eq. 11 in manuscript. </t>
        </r>
      </text>
    </comment>
    <comment ref="H3" authorId="0">
      <text>
        <r>
          <rPr>
            <b/>
            <sz val="8"/>
            <rFont val="Tahoma"/>
            <family val="2"/>
          </rPr>
          <t>David Gealy:</t>
        </r>
        <r>
          <rPr>
            <sz val="8"/>
            <rFont val="Tahoma"/>
            <family val="2"/>
          </rPr>
          <t xml:space="preserve">
This is the d13C value  of pure soil with no roots as determined by the Stable Isotope Laboratory. (Note that this d13C value in our Stuttgart soil, is ~midway between the values for C3 rice and C4 weeds).</t>
        </r>
      </text>
    </comment>
    <comment ref="E3" authorId="0">
      <text>
        <r>
          <rPr>
            <b/>
            <sz val="8"/>
            <rFont val="Tahoma"/>
            <family val="2"/>
          </rPr>
          <t>David Gealy:</t>
        </r>
        <r>
          <rPr>
            <sz val="8"/>
            <rFont val="Tahoma"/>
            <family val="2"/>
          </rPr>
          <t xml:space="preserve">
This is the the d13C of the sample as determined by the Stable Isotope Laboratory, and is presumed to contain a mixture of one or more of C3 (rice) roots, C4 (weed) roots, and soil.  </t>
        </r>
      </text>
    </comment>
    <comment ref="J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K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L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N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O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P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Q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R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S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T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U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V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W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X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Y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Z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AA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AB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AC5" authorId="0">
      <text>
        <r>
          <rPr>
            <b/>
            <sz val="8"/>
            <rFont val="Tahoma"/>
            <family val="2"/>
          </rPr>
          <t>David Gealy:</t>
        </r>
        <r>
          <rPr>
            <sz val="8"/>
            <rFont val="Tahoma"/>
            <family val="2"/>
          </rPr>
          <t xml:space="preserve">
copy formulas from line 4 down to this cell (and  below) to calculate results for new data entered into columns J-L and N-AC.</t>
        </r>
      </text>
    </comment>
    <comment ref="A5" authorId="0">
      <text>
        <r>
          <rPr>
            <b/>
            <sz val="8"/>
            <rFont val="Tahoma"/>
            <family val="2"/>
          </rPr>
          <t>David Gealy:</t>
        </r>
        <r>
          <rPr>
            <sz val="8"/>
            <rFont val="Tahoma"/>
            <family val="2"/>
          </rPr>
          <t xml:space="preserve">
enter date here</t>
        </r>
      </text>
    </comment>
    <comment ref="B5" authorId="0">
      <text>
        <r>
          <rPr>
            <b/>
            <sz val="8"/>
            <rFont val="Tahoma"/>
            <family val="2"/>
          </rPr>
          <t>David Gealy:</t>
        </r>
        <r>
          <rPr>
            <sz val="8"/>
            <rFont val="Tahoma"/>
            <family val="2"/>
          </rPr>
          <t xml:space="preserve">
enter date here</t>
        </r>
      </text>
    </comment>
    <comment ref="C5" authorId="0">
      <text>
        <r>
          <rPr>
            <b/>
            <sz val="8"/>
            <rFont val="Tahoma"/>
            <family val="2"/>
          </rPr>
          <t>David Gealy:</t>
        </r>
        <r>
          <rPr>
            <sz val="8"/>
            <rFont val="Tahoma"/>
            <family val="2"/>
          </rPr>
          <t xml:space="preserve">
enter date here</t>
        </r>
      </text>
    </comment>
    <comment ref="D5" authorId="0">
      <text>
        <r>
          <rPr>
            <b/>
            <sz val="8"/>
            <rFont val="Tahoma"/>
            <family val="2"/>
          </rPr>
          <t>David Gealy:</t>
        </r>
        <r>
          <rPr>
            <sz val="8"/>
            <rFont val="Tahoma"/>
            <family val="2"/>
          </rPr>
          <t xml:space="preserve">
enter date here</t>
        </r>
      </text>
    </comment>
    <comment ref="E5" authorId="0">
      <text>
        <r>
          <rPr>
            <b/>
            <sz val="8"/>
            <rFont val="Tahoma"/>
            <family val="2"/>
          </rPr>
          <t>David Gealy:</t>
        </r>
        <r>
          <rPr>
            <sz val="8"/>
            <rFont val="Tahoma"/>
            <family val="2"/>
          </rPr>
          <t xml:space="preserve">
enter date here</t>
        </r>
      </text>
    </comment>
    <comment ref="F5" authorId="0">
      <text>
        <r>
          <rPr>
            <b/>
            <sz val="8"/>
            <rFont val="Tahoma"/>
            <family val="2"/>
          </rPr>
          <t>David Gealy:</t>
        </r>
        <r>
          <rPr>
            <sz val="8"/>
            <rFont val="Tahoma"/>
            <family val="2"/>
          </rPr>
          <t xml:space="preserve">
enter date here</t>
        </r>
      </text>
    </comment>
    <comment ref="G5" authorId="0">
      <text>
        <r>
          <rPr>
            <b/>
            <sz val="8"/>
            <rFont val="Tahoma"/>
            <family val="2"/>
          </rPr>
          <t>David Gealy:</t>
        </r>
        <r>
          <rPr>
            <sz val="8"/>
            <rFont val="Tahoma"/>
            <family val="2"/>
          </rPr>
          <t xml:space="preserve">
enter date here</t>
        </r>
      </text>
    </comment>
    <comment ref="H5" authorId="0">
      <text>
        <r>
          <rPr>
            <b/>
            <sz val="8"/>
            <rFont val="Tahoma"/>
            <family val="2"/>
          </rPr>
          <t>David Gealy:</t>
        </r>
        <r>
          <rPr>
            <sz val="8"/>
            <rFont val="Tahoma"/>
            <family val="2"/>
          </rPr>
          <t xml:space="preserve">
enter date here</t>
        </r>
      </text>
    </comment>
    <comment ref="I5" authorId="0">
      <text>
        <r>
          <rPr>
            <b/>
            <sz val="8"/>
            <rFont val="Tahoma"/>
            <family val="2"/>
          </rPr>
          <t>David Gealy:</t>
        </r>
        <r>
          <rPr>
            <sz val="8"/>
            <rFont val="Tahoma"/>
            <family val="2"/>
          </rPr>
          <t xml:space="preserve">
enter date here</t>
        </r>
      </text>
    </comment>
    <comment ref="N3" authorId="1">
      <text>
        <r>
          <rPr>
            <b/>
            <sz val="8"/>
            <rFont val="Tahoma"/>
            <family val="2"/>
          </rPr>
          <t>David R. Gealy:</t>
        </r>
        <r>
          <rPr>
            <sz val="8"/>
            <rFont val="Tahoma"/>
            <family val="2"/>
          </rPr>
          <t xml:space="preserve">
Variable definition as used in eq. 22b.5 in Appendix 1B for calculation of M2 (C4 root mass).</t>
        </r>
      </text>
    </comment>
    <comment ref="P3" authorId="1">
      <text>
        <r>
          <rPr>
            <b/>
            <sz val="8"/>
            <rFont val="Tahoma"/>
            <family val="2"/>
          </rPr>
          <t>David R. Gealy:</t>
        </r>
        <r>
          <rPr>
            <sz val="8"/>
            <rFont val="Tahoma"/>
            <family val="2"/>
          </rPr>
          <t xml:space="preserve">
Variable definition as used in eq. 22b.5 in Appendix 1B for calculation of M2 (C4 root mass).</t>
        </r>
      </text>
    </comment>
    <comment ref="O3" authorId="1">
      <text>
        <r>
          <rPr>
            <b/>
            <sz val="8"/>
            <rFont val="Tahoma"/>
            <family val="2"/>
          </rPr>
          <t>David R. Gealy:</t>
        </r>
        <r>
          <rPr>
            <sz val="8"/>
            <rFont val="Tahoma"/>
            <family val="2"/>
          </rPr>
          <t xml:space="preserve">
Variable definition as used in eq. 22b.5 in Appendix 1B for calculation of M2 (C4 root mass).</t>
        </r>
      </text>
    </comment>
    <comment ref="Q3" authorId="1">
      <text>
        <r>
          <rPr>
            <b/>
            <sz val="8"/>
            <rFont val="Tahoma"/>
            <family val="2"/>
          </rPr>
          <t>David R. Gealy:</t>
        </r>
        <r>
          <rPr>
            <sz val="8"/>
            <rFont val="Tahoma"/>
            <family val="2"/>
          </rPr>
          <t xml:space="preserve">
Variable definition as used in eq. 22b.5 in Appendix 1B for calculation of M2 (C4 root mass).</t>
        </r>
      </text>
    </comment>
    <comment ref="R3" authorId="1">
      <text>
        <r>
          <rPr>
            <b/>
            <sz val="8"/>
            <rFont val="Tahoma"/>
            <family val="2"/>
          </rPr>
          <t>David R. Gealy:</t>
        </r>
        <r>
          <rPr>
            <sz val="8"/>
            <rFont val="Tahoma"/>
            <family val="2"/>
          </rPr>
          <t xml:space="preserve">
Variable definition as used in eq. 22b.5 in Appendix 1B for calculation of M2 (C4 root mass).</t>
        </r>
      </text>
    </comment>
    <comment ref="S3" authorId="1">
      <text>
        <r>
          <rPr>
            <b/>
            <sz val="8"/>
            <rFont val="Tahoma"/>
            <family val="2"/>
          </rPr>
          <t>David R. Gealy:</t>
        </r>
        <r>
          <rPr>
            <sz val="8"/>
            <rFont val="Tahoma"/>
            <family val="2"/>
          </rPr>
          <t xml:space="preserve">
Variable definition as used in eq. 22b.5 in Appendix 1B).</t>
        </r>
      </text>
    </comment>
    <comment ref="X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 ref="Y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 ref="Z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 ref="AA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 ref="AB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 ref="AC3" authorId="1">
      <text>
        <r>
          <rPr>
            <b/>
            <sz val="8"/>
            <rFont val="Tahoma"/>
            <family val="2"/>
          </rPr>
          <t>David R. Gealy:</t>
        </r>
        <r>
          <rPr>
            <sz val="8"/>
            <rFont val="Tahoma"/>
            <family val="2"/>
          </rPr>
          <t xml:space="preserve">
Alternate variable definition with plant1 (C3) and plant2 (C4) indices exchanged as used in eq. 22b.5 in Appendix 1B for calculation of M1 (C3 root mass).</t>
        </r>
      </text>
    </comment>
  </commentList>
</comments>
</file>

<file path=xl/sharedStrings.xml><?xml version="1.0" encoding="utf-8"?>
<sst xmlns="http://schemas.openxmlformats.org/spreadsheetml/2006/main" count="46" uniqueCount="46">
  <si>
    <t xml:space="preserve">BACKGROUND INFORMATION:  This sheet cotains Glenn Gealy's 1/2/11 'correction' of his 12/30/10 and 11/29/10 equations for correcting d13C values for soil contamination in the field samples we tested (i.e. Dsample) to get the d13C values for the roots (i.e. Dr).  It is derived from the appropriate 'weighted average' expressions.  Note:  The approximation is based on our assumption that C12 to C13 ratio (R) is a large number &gt;&gt;1 (i.e. C13:C12 ratio is SMALL number &lt;&lt;1) for roots and soil, and also assumes that R_roots and R_soil are pretty close to each other. This is valid, because they differ by only a few ppt. However, Eleki et al. (2005) reported that the C13/C12 Rpeedee=  0.0112372  (so, C12/C13 or 1/Rpeedee= 88.99013989).  Note that this value may not be as  'very small' (or 'very large' for 1/Rpeedee) as we had previously thought.  Thus, some of our assumptions for ''simplification' of the equation may not actually be valid.
</t>
  </si>
  <si>
    <t>f [carbon fraction of sample]</t>
  </si>
  <si>
    <t>[B]</t>
  </si>
  <si>
    <t>[C]</t>
  </si>
  <si>
    <t>[E]</t>
  </si>
  <si>
    <t>[G]</t>
  </si>
  <si>
    <t>[H]</t>
  </si>
  <si>
    <t>R (is acutual C13/C12 ratio of sample)</t>
  </si>
  <si>
    <t>R1 (is acutual C13/C12 ratio of plant1)</t>
  </si>
  <si>
    <t>R2 (is acutual C13/C12 ratio of plant2)</t>
  </si>
  <si>
    <t>[B'] Is same as [B], but with '1' and '2' indices for 'f' and 'R' exchanged.</t>
  </si>
  <si>
    <t>[G'] Is same as [G], but with '1' and '2' indices for 'f' and 'R' exchanged.</t>
  </si>
  <si>
    <t>[H'] Is same as [H], but with '1' and '2' indices for 'f' and 'R' exchanged.</t>
  </si>
  <si>
    <t>[A'] Is same as [A], but with '1' and '2' indices for 'f' and 'R' exchanged.</t>
  </si>
  <si>
    <t xml:space="preserve">[A]  </t>
  </si>
  <si>
    <t>f1 [carbon fraction of plant1; i.e. rice ]</t>
  </si>
  <si>
    <t>f2 [carbon fraction of plant2; i.e. C4 weed]</t>
  </si>
  <si>
    <t>fs' [AKA     C fraction of soil]</t>
  </si>
  <si>
    <t>f1'  [AKA     C fraction roots; we normally define this to=C fraction of shoots]</t>
  </si>
  <si>
    <t>M' (g) [AKA total mass of sample; contains root and contaminating soil ]</t>
  </si>
  <si>
    <r>
      <t xml:space="preserve">{manuscript eq. 8.  APPROXIMATION} </t>
    </r>
    <r>
      <rPr>
        <sz val="10"/>
        <color indexed="12"/>
        <rFont val="Arial"/>
        <family val="2"/>
      </rPr>
      <t xml:space="preserve">   </t>
    </r>
    <r>
      <rPr>
        <i/>
        <sz val="10"/>
        <color indexed="12"/>
        <rFont val="Arial"/>
        <family val="2"/>
      </rPr>
      <t>d</t>
    </r>
    <r>
      <rPr>
        <sz val="10"/>
        <color indexed="12"/>
        <rFont val="Arial"/>
        <family val="2"/>
      </rPr>
      <t xml:space="preserve">1 (‰)  [AKA δ13Croots]    </t>
    </r>
    <r>
      <rPr>
        <i/>
        <sz val="10"/>
        <color indexed="12"/>
        <rFont val="Arial"/>
        <family val="2"/>
      </rPr>
      <t>d</t>
    </r>
    <r>
      <rPr>
        <sz val="10"/>
        <color indexed="12"/>
        <rFont val="Arial"/>
        <family val="2"/>
      </rPr>
      <t xml:space="preserve">1=(d*f*(f1-fs)-(ds*fs)*(f1-f))/(f1*(f-fs)).   </t>
    </r>
  </si>
  <si>
    <t xml:space="preserve">[C'] Is same as [C]; there are no '1' and '2' indices for 'f' and 'R' terms to  be exchanged. </t>
  </si>
  <si>
    <t xml:space="preserve">[E'] Is same as [E]; there are no '1' and '2' indices for 'f' and 'R' terms to  be exchanged. </t>
  </si>
  <si>
    <t>fs [carbon fraction of soil ]</t>
  </si>
  <si>
    <t>Rs (is acutual C13/C12 ratio of soil)</t>
  </si>
  <si>
    <t xml:space="preserve">Rpd [13C/12C ratio of Peedee standard=0.0112372; this is a constant] </t>
  </si>
  <si>
    <t>δ (‰) [δ13C sample]</t>
  </si>
  <si>
    <t>δ1 (‰) [δ13C of plant1; i.e. rice]</t>
  </si>
  <si>
    <t>δ2 (‰) [δ13C of plant2; i.e. C4 weed]</t>
  </si>
  <si>
    <t>δs (‰) [δ13C of soil]</t>
  </si>
  <si>
    <t xml:space="preserve">M (g)  [total mass of sample] </t>
  </si>
  <si>
    <t>Enter trial data in line 2, columns A-I (these values  display in line 4 of same columns).  Various trial results are  displayed in columns J-L and N-AC.</t>
  </si>
  <si>
    <t>Enter trial data in line 2, columns A-F (these values  display in line 4 of same columns).  Various trial results displayed in columns H-N.</t>
  </si>
  <si>
    <r>
      <t xml:space="preserve">{manuscript eq. 4 (simple rearrangement)} </t>
    </r>
    <r>
      <rPr>
        <b/>
        <sz val="10"/>
        <rFont val="Arial"/>
        <family val="2"/>
      </rPr>
      <t xml:space="preserve"> </t>
    </r>
    <r>
      <rPr>
        <sz val="10"/>
        <rFont val="Arial"/>
        <family val="0"/>
      </rPr>
      <t>'M1' (g)  [AKA mass of root tissue in sample]</t>
    </r>
  </si>
  <si>
    <r>
      <t>{manuscript eq. 5 }</t>
    </r>
    <r>
      <rPr>
        <b/>
        <sz val="10"/>
        <rFont val="Arial"/>
        <family val="2"/>
      </rPr>
      <t xml:space="preserve"> </t>
    </r>
    <r>
      <rPr>
        <sz val="10"/>
        <rFont val="Arial"/>
        <family val="0"/>
      </rPr>
      <t xml:space="preserve"> Ms (g) [mass of soil in sample]</t>
    </r>
  </si>
  <si>
    <r>
      <t xml:space="preserve">M2 (g) </t>
    </r>
    <r>
      <rPr>
        <sz val="10"/>
        <color indexed="12"/>
        <rFont val="Arial"/>
        <family val="2"/>
      </rPr>
      <t xml:space="preserve">[mass of plant2]  M2=M*([A]*[E]-[C]*[H])/([B]*[H]-[A]*[G])  </t>
    </r>
  </si>
  <si>
    <r>
      <t xml:space="preserve">M1 (g) </t>
    </r>
    <r>
      <rPr>
        <sz val="10"/>
        <color indexed="12"/>
        <rFont val="Arial"/>
        <family val="2"/>
      </rPr>
      <t xml:space="preserve"> [mass of plant1] M1=M*([A']*[E']-[C']*[H'])/([B']*[H']-[A']*[G'])  </t>
    </r>
  </si>
  <si>
    <r>
      <t xml:space="preserve">Ms (g) </t>
    </r>
    <r>
      <rPr>
        <sz val="10"/>
        <color indexed="12"/>
        <rFont val="Arial"/>
        <family val="2"/>
      </rPr>
      <t xml:space="preserve"> [mass of soil=M-M1-M2]</t>
    </r>
  </si>
  <si>
    <r>
      <t>d</t>
    </r>
    <r>
      <rPr>
        <sz val="10"/>
        <rFont val="Arial"/>
        <family val="0"/>
      </rPr>
      <t>' (‰) [AKA δ</t>
    </r>
    <r>
      <rPr>
        <sz val="10"/>
        <rFont val="Arial"/>
        <family val="0"/>
      </rPr>
      <t xml:space="preserve"> or </t>
    </r>
    <r>
      <rPr>
        <i/>
        <sz val="10"/>
        <rFont val="Arial"/>
        <family val="2"/>
      </rPr>
      <t>δ</t>
    </r>
    <r>
      <rPr>
        <sz val="10"/>
        <rFont val="Arial"/>
        <family val="0"/>
      </rPr>
      <t>13C sample' ]</t>
    </r>
  </si>
  <si>
    <r>
      <t xml:space="preserve"> '</t>
    </r>
    <r>
      <rPr>
        <i/>
        <sz val="10"/>
        <rFont val="Arial"/>
        <family val="2"/>
      </rPr>
      <t>d</t>
    </r>
    <r>
      <rPr>
        <sz val="10"/>
        <rFont val="Arial"/>
        <family val="0"/>
      </rPr>
      <t xml:space="preserve">s' (‰) [AKA δs or   </t>
    </r>
    <r>
      <rPr>
        <i/>
        <sz val="10"/>
        <rFont val="Arial"/>
        <family val="2"/>
      </rPr>
      <t>δ13C</t>
    </r>
    <r>
      <rPr>
        <sz val="10"/>
        <rFont val="Arial"/>
        <family val="0"/>
      </rPr>
      <t xml:space="preserve"> soil; ]</t>
    </r>
  </si>
  <si>
    <t>f' [AKA    C fraction sample; Note: in the cases where  f is &gt; the value we have set for f1, then we  artificially set f1=f for that sample only]</t>
  </si>
  <si>
    <r>
      <t>{manuscript Appendix 1a, eq. 6a.34.  EXACT SOLUTION }</t>
    </r>
    <r>
      <rPr>
        <b/>
        <sz val="10"/>
        <color indexed="60"/>
        <rFont val="Arial"/>
        <family val="2"/>
      </rPr>
      <t xml:space="preserve"> </t>
    </r>
    <r>
      <rPr>
        <b/>
        <i/>
        <sz val="10"/>
        <color indexed="60"/>
        <rFont val="Arial"/>
        <family val="2"/>
      </rPr>
      <t>d</t>
    </r>
    <r>
      <rPr>
        <b/>
        <sz val="10"/>
        <color indexed="60"/>
        <rFont val="Arial"/>
        <family val="2"/>
      </rPr>
      <t xml:space="preserve">1 (‰) AKA </t>
    </r>
    <r>
      <rPr>
        <i/>
        <sz val="10"/>
        <color indexed="60"/>
        <rFont val="Arial"/>
        <family val="2"/>
      </rPr>
      <t>d</t>
    </r>
    <r>
      <rPr>
        <sz val="10"/>
        <color indexed="60"/>
        <rFont val="Arial"/>
        <family val="2"/>
      </rPr>
      <t xml:space="preserve">13Croots; </t>
    </r>
    <r>
      <rPr>
        <i/>
        <sz val="10"/>
        <color indexed="60"/>
        <rFont val="Arial"/>
        <family val="2"/>
      </rPr>
      <t>d</t>
    </r>
    <r>
      <rPr>
        <sz val="10"/>
        <color indexed="60"/>
        <rFont val="Arial"/>
        <family val="2"/>
      </rPr>
      <t xml:space="preserve">1=((R1/Rpd)-1)*1000.     </t>
    </r>
  </si>
  <si>
    <t>{manuscript Appendix 1a, eq. 6a.31} R1= 13C/12C ratio in root;   R1=(((1+Rs)*(f1)*(r)*(f-fs))-((fs)*(Rs-R)*(f1-f)))/(((f1)*(1+Rs)*(f-fs))+((fs)*(Rs-R)*(f1-f)))</t>
  </si>
  <si>
    <r>
      <t xml:space="preserve">{manuscript Appendix 1a, eq. 6a.36} R= 13C/12C ratio in sample;  </t>
    </r>
    <r>
      <rPr>
        <sz val="10"/>
        <color indexed="60"/>
        <rFont val="Arial"/>
        <family val="2"/>
      </rPr>
      <t xml:space="preserve"> R=Rpd*(1+(</t>
    </r>
    <r>
      <rPr>
        <i/>
        <sz val="10"/>
        <color indexed="60"/>
        <rFont val="Arial"/>
        <family val="2"/>
      </rPr>
      <t>d</t>
    </r>
    <r>
      <rPr>
        <sz val="10"/>
        <color indexed="60"/>
        <rFont val="Arial"/>
        <family val="2"/>
      </rPr>
      <t>/1000))</t>
    </r>
  </si>
  <si>
    <r>
      <t>{manuscript Appendix 1a, eq. 6a.35}</t>
    </r>
    <r>
      <rPr>
        <sz val="10"/>
        <color indexed="60"/>
        <rFont val="Arial"/>
        <family val="2"/>
      </rPr>
      <t xml:space="preserve">   Rs= 13C/12C ratio in soil]    Rs=Rpd*(1+(</t>
    </r>
    <r>
      <rPr>
        <i/>
        <sz val="10"/>
        <color indexed="60"/>
        <rFont val="Arial"/>
        <family val="2"/>
      </rPr>
      <t>d</t>
    </r>
    <r>
      <rPr>
        <sz val="10"/>
        <color indexed="60"/>
        <rFont val="Arial"/>
        <family val="2"/>
      </rPr>
      <t>s/1000))</t>
    </r>
  </si>
  <si>
    <t>Rpd [13C/12C 'molar abundance' ratio of Peedee standard=0.0112372 ].  This a constant.</t>
  </si>
</sst>
</file>

<file path=xl/styles.xml><?xml version="1.0" encoding="utf-8"?>
<styleSheet xmlns="http://schemas.openxmlformats.org/spreadsheetml/2006/main">
  <numFmts count="1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6">
    <font>
      <sz val="10"/>
      <name val="Arial"/>
      <family val="0"/>
    </font>
    <font>
      <sz val="8"/>
      <name val="Arial"/>
      <family val="2"/>
    </font>
    <font>
      <sz val="10"/>
      <color indexed="12"/>
      <name val="Arial"/>
      <family val="2"/>
    </font>
    <font>
      <b/>
      <sz val="10"/>
      <color indexed="10"/>
      <name val="Arial"/>
      <family val="2"/>
    </font>
    <font>
      <sz val="10"/>
      <color indexed="10"/>
      <name val="Arial"/>
      <family val="2"/>
    </font>
    <font>
      <b/>
      <sz val="10"/>
      <color indexed="12"/>
      <name val="Arial"/>
      <family val="2"/>
    </font>
    <font>
      <b/>
      <sz val="10"/>
      <color indexed="60"/>
      <name val="Arial"/>
      <family val="2"/>
    </font>
    <font>
      <sz val="10"/>
      <color indexed="60"/>
      <name val="Arial"/>
      <family val="2"/>
    </font>
    <font>
      <b/>
      <sz val="14"/>
      <color indexed="12"/>
      <name val="Arial"/>
      <family val="2"/>
    </font>
    <font>
      <b/>
      <i/>
      <sz val="14"/>
      <color indexed="60"/>
      <name val="Arial"/>
      <family val="2"/>
    </font>
    <font>
      <sz val="8"/>
      <name val="Tahoma"/>
      <family val="2"/>
    </font>
    <font>
      <b/>
      <sz val="8"/>
      <name val="Tahoma"/>
      <family val="2"/>
    </font>
    <font>
      <b/>
      <sz val="10"/>
      <name val="Arial"/>
      <family val="2"/>
    </font>
    <font>
      <i/>
      <sz val="10"/>
      <name val="Arial"/>
      <family val="2"/>
    </font>
    <font>
      <i/>
      <sz val="10"/>
      <color indexed="60"/>
      <name val="Arial"/>
      <family val="2"/>
    </font>
    <font>
      <i/>
      <sz val="10"/>
      <color indexed="12"/>
      <name val="Arial"/>
      <family val="2"/>
    </font>
    <font>
      <b/>
      <i/>
      <sz val="10"/>
      <color indexed="60"/>
      <name val="Arial"/>
      <family val="2"/>
    </font>
    <font>
      <u val="single"/>
      <sz val="8"/>
      <name val="Tahoma"/>
      <family val="2"/>
    </font>
    <font>
      <b/>
      <sz val="14"/>
      <color indexed="60"/>
      <name val="Arial"/>
      <family val="2"/>
    </font>
    <font>
      <b/>
      <sz val="14"/>
      <name val="Arial"/>
      <family val="2"/>
    </font>
    <font>
      <sz val="14"/>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6">
    <xf numFmtId="0" fontId="0" fillId="0" borderId="0" xfId="0" applyAlignment="1">
      <alignment/>
    </xf>
    <xf numFmtId="0" fontId="0" fillId="0" borderId="0" xfId="0" applyAlignment="1">
      <alignment wrapText="1"/>
    </xf>
    <xf numFmtId="2" fontId="2" fillId="0" borderId="0" xfId="0" applyNumberFormat="1" applyFont="1" applyAlignment="1">
      <alignment wrapText="1"/>
    </xf>
    <xf numFmtId="0" fontId="2" fillId="0" borderId="0" xfId="0" applyFont="1" applyAlignment="1">
      <alignment wrapText="1"/>
    </xf>
    <xf numFmtId="0" fontId="0" fillId="0" borderId="0" xfId="0" applyAlignment="1" quotePrefix="1">
      <alignment wrapText="1"/>
    </xf>
    <xf numFmtId="0" fontId="2" fillId="0" borderId="0" xfId="0" applyFont="1" applyAlignment="1">
      <alignment wrapText="1"/>
    </xf>
    <xf numFmtId="0" fontId="2" fillId="0" borderId="0" xfId="0" applyFont="1" applyAlignment="1">
      <alignment/>
    </xf>
    <xf numFmtId="0" fontId="4" fillId="0" borderId="10" xfId="0" applyFont="1" applyBorder="1" applyAlignment="1">
      <alignment wrapText="1"/>
    </xf>
    <xf numFmtId="0" fontId="4" fillId="0" borderId="10" xfId="0" applyFont="1" applyBorder="1" applyAlignment="1" quotePrefix="1">
      <alignment wrapText="1"/>
    </xf>
    <xf numFmtId="0" fontId="5" fillId="0" borderId="11" xfId="0" applyFont="1" applyBorder="1" applyAlignment="1">
      <alignment wrapText="1"/>
    </xf>
    <xf numFmtId="0" fontId="5" fillId="0" borderId="12" xfId="0" applyFont="1" applyBorder="1" applyAlignment="1">
      <alignment/>
    </xf>
    <xf numFmtId="0" fontId="5" fillId="0" borderId="13" xfId="0" applyFont="1" applyBorder="1" applyAlignment="1">
      <alignment/>
    </xf>
    <xf numFmtId="0" fontId="3" fillId="0" borderId="14" xfId="0" applyFont="1" applyBorder="1" applyAlignment="1">
      <alignment wrapText="1"/>
    </xf>
    <xf numFmtId="0" fontId="6" fillId="0" borderId="14" xfId="0" applyFont="1" applyBorder="1" applyAlignment="1">
      <alignment wrapText="1"/>
    </xf>
    <xf numFmtId="0" fontId="8" fillId="0" borderId="10" xfId="0" applyFont="1" applyBorder="1" applyAlignment="1">
      <alignment wrapText="1"/>
    </xf>
    <xf numFmtId="0" fontId="7" fillId="0" borderId="0" xfId="0" applyFont="1" applyBorder="1" applyAlignment="1">
      <alignment wrapText="1"/>
    </xf>
    <xf numFmtId="0" fontId="13" fillId="0" borderId="0" xfId="0" applyFont="1" applyAlignment="1" quotePrefix="1">
      <alignment wrapText="1"/>
    </xf>
    <xf numFmtId="0" fontId="8" fillId="0" borderId="0" xfId="0" applyFont="1" applyAlignment="1">
      <alignment wrapText="1"/>
    </xf>
    <xf numFmtId="0" fontId="19" fillId="0" borderId="0" xfId="0" applyFont="1" applyAlignment="1">
      <alignment wrapText="1"/>
    </xf>
    <xf numFmtId="0" fontId="6" fillId="0" borderId="15" xfId="0" applyFont="1" applyBorder="1" applyAlignment="1">
      <alignment wrapText="1"/>
    </xf>
    <xf numFmtId="0" fontId="7" fillId="0" borderId="15" xfId="0" applyFont="1" applyBorder="1" applyAlignment="1">
      <alignment wrapText="1"/>
    </xf>
    <xf numFmtId="0" fontId="4" fillId="0" borderId="16" xfId="0" applyFont="1" applyBorder="1" applyAlignment="1">
      <alignment wrapText="1"/>
    </xf>
    <xf numFmtId="0" fontId="7" fillId="0" borderId="17" xfId="0" applyFont="1" applyBorder="1" applyAlignment="1">
      <alignment wrapText="1"/>
    </xf>
    <xf numFmtId="0" fontId="4" fillId="0" borderId="0" xfId="0" applyFont="1" applyBorder="1" applyAlignment="1">
      <alignment wrapText="1"/>
    </xf>
    <xf numFmtId="0" fontId="7" fillId="0" borderId="18" xfId="0" applyFont="1" applyBorder="1" applyAlignment="1">
      <alignment wrapText="1"/>
    </xf>
    <xf numFmtId="0" fontId="18" fillId="0" borderId="19" xfId="0" applyFont="1" applyBorder="1" applyAlignment="1">
      <alignment wrapText="1"/>
    </xf>
    <xf numFmtId="0" fontId="0" fillId="0" borderId="0" xfId="0" applyBorder="1" applyAlignment="1">
      <alignment/>
    </xf>
    <xf numFmtId="0" fontId="2" fillId="0" borderId="0" xfId="0" applyFont="1" applyBorder="1" applyAlignment="1">
      <alignment/>
    </xf>
    <xf numFmtId="0" fontId="8" fillId="0" borderId="0" xfId="0" applyFont="1" applyBorder="1" applyAlignment="1">
      <alignment/>
    </xf>
    <xf numFmtId="0" fontId="0" fillId="0" borderId="0" xfId="0"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8" fillId="0" borderId="14" xfId="0" applyFont="1" applyBorder="1" applyAlignment="1">
      <alignment/>
    </xf>
    <xf numFmtId="0" fontId="9" fillId="0" borderId="14" xfId="0" applyFont="1" applyBorder="1" applyAlignment="1">
      <alignment wrapText="1"/>
    </xf>
    <xf numFmtId="0" fontId="20" fillId="0" borderId="0" xfId="0" applyFont="1" applyAlignment="1">
      <alignment wrapText="1"/>
    </xf>
    <xf numFmtId="0" fontId="8" fillId="0" borderId="1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5"/>
  <sheetViews>
    <sheetView tabSelected="1" zoomScalePageLayoutView="0" workbookViewId="0" topLeftCell="A1">
      <selection activeCell="A1" sqref="A1"/>
    </sheetView>
  </sheetViews>
  <sheetFormatPr defaultColWidth="9.140625" defaultRowHeight="12.75"/>
  <cols>
    <col min="1" max="1" width="21.00390625" style="1" customWidth="1"/>
    <col min="4" max="4" width="10.57421875" style="0" customWidth="1"/>
    <col min="5" max="5" width="17.00390625" style="0" customWidth="1"/>
    <col min="6" max="6" width="18.00390625" style="0" customWidth="1"/>
    <col min="7" max="7" width="3.7109375" style="0" customWidth="1"/>
    <col min="8" max="8" width="20.28125" style="0" customWidth="1"/>
    <col min="9" max="9" width="20.00390625" style="0" customWidth="1"/>
    <col min="10" max="10" width="2.00390625" style="0" customWidth="1"/>
    <col min="11" max="11" width="70.7109375" style="2" hidden="1" customWidth="1"/>
    <col min="12" max="12" width="2.00390625" style="0" customWidth="1"/>
    <col min="13" max="13" width="17.140625" style="0" customWidth="1"/>
    <col min="14" max="14" width="17.28125" style="1" customWidth="1"/>
    <col min="15" max="15" width="21.8515625" style="1" customWidth="1"/>
    <col min="16" max="16" width="17.00390625" style="1" customWidth="1"/>
    <col min="17" max="17" width="12.00390625" style="1" customWidth="1"/>
    <col min="18" max="18" width="12.28125" style="1" customWidth="1"/>
    <col min="19" max="19" width="30.57421875" style="1" customWidth="1"/>
    <col min="20" max="20" width="24.8515625" style="1" customWidth="1"/>
    <col min="21" max="22" width="9.421875" style="1" customWidth="1"/>
    <col min="23" max="24" width="9.140625" style="1" customWidth="1"/>
  </cols>
  <sheetData>
    <row r="1" ht="154.5" customHeight="1" thickBot="1">
      <c r="A1" s="3" t="s">
        <v>32</v>
      </c>
    </row>
    <row r="2" spans="1:6" ht="13.5" thickBot="1">
      <c r="A2" s="9">
        <v>10</v>
      </c>
      <c r="B2" s="10">
        <v>-12</v>
      </c>
      <c r="C2" s="10">
        <v>-21</v>
      </c>
      <c r="D2" s="10">
        <v>0.00833</v>
      </c>
      <c r="E2" s="10">
        <v>0.15</v>
      </c>
      <c r="F2" s="11">
        <v>0.4</v>
      </c>
    </row>
    <row r="3" spans="1:27" ht="247.5" customHeight="1" thickBot="1">
      <c r="A3" s="4" t="s">
        <v>19</v>
      </c>
      <c r="B3" s="16" t="s">
        <v>38</v>
      </c>
      <c r="C3" s="1" t="s">
        <v>39</v>
      </c>
      <c r="D3" s="4" t="s">
        <v>17</v>
      </c>
      <c r="E3" s="4" t="s">
        <v>40</v>
      </c>
      <c r="F3" s="4" t="s">
        <v>18</v>
      </c>
      <c r="H3" s="18" t="s">
        <v>33</v>
      </c>
      <c r="I3" s="18" t="s">
        <v>34</v>
      </c>
      <c r="K3" s="2" t="s">
        <v>0</v>
      </c>
      <c r="M3" s="17" t="s">
        <v>20</v>
      </c>
      <c r="N3" s="25" t="s">
        <v>41</v>
      </c>
      <c r="O3" s="19" t="s">
        <v>42</v>
      </c>
      <c r="P3" s="19" t="s">
        <v>43</v>
      </c>
      <c r="Q3" s="19" t="s">
        <v>44</v>
      </c>
      <c r="R3" s="20" t="s">
        <v>45</v>
      </c>
      <c r="S3" s="21"/>
      <c r="U3" s="15"/>
      <c r="V3" s="15"/>
      <c r="Y3" s="4"/>
      <c r="Z3" s="1"/>
      <c r="AA3" s="1"/>
    </row>
    <row r="4" spans="1:24" s="6" customFormat="1" ht="24" customHeight="1" thickBot="1">
      <c r="A4" s="7">
        <f>$A$2</f>
        <v>10</v>
      </c>
      <c r="B4" s="8">
        <f>$B$2</f>
        <v>-12</v>
      </c>
      <c r="C4" s="7">
        <f>$C$2</f>
        <v>-21</v>
      </c>
      <c r="D4" s="8">
        <f>$D$2</f>
        <v>0.00833</v>
      </c>
      <c r="E4" s="8">
        <f>$E$2</f>
        <v>0.15</v>
      </c>
      <c r="F4" s="8">
        <f>$F$2</f>
        <v>0.4</v>
      </c>
      <c r="G4"/>
      <c r="H4" s="14">
        <f>(E4*A4-D4*A4)/(F4-D4)</f>
        <v>3.617075599356601</v>
      </c>
      <c r="I4" s="14">
        <f>A4-H4</f>
        <v>6.3829244006433985</v>
      </c>
      <c r="J4"/>
      <c r="L4"/>
      <c r="M4" s="32">
        <f>(B4*E4*(F4-D4)-(C4*D4)*(F4-E4))/(F4*(E4-D4))</f>
        <v>-11.669257782169831</v>
      </c>
      <c r="N4" s="33">
        <f>((O4/R4)-1)*1000</f>
        <v>-11.66922348061128</v>
      </c>
      <c r="O4" s="24">
        <f>(((1+Q4)*(F4)*(P4)*(E4-D4))-((D4)*(Q4-P4)*(F4-E4)))/(((F4)*(1+Q4)*(E4-D4))+(D4)*(Q4-P4)*(F4-E4))</f>
        <v>0.011106070601903674</v>
      </c>
      <c r="P4" s="22">
        <f>R4*(1+(B4/1000))</f>
        <v>0.0111023536</v>
      </c>
      <c r="Q4" s="22">
        <f>R4*(1+(C4/1000))</f>
        <v>0.011001218799999999</v>
      </c>
      <c r="R4" s="22">
        <v>0.0112372</v>
      </c>
      <c r="S4" s="23"/>
      <c r="T4" s="15"/>
      <c r="U4" s="15"/>
      <c r="V4" s="15"/>
      <c r="W4" s="5"/>
      <c r="X4" s="5"/>
    </row>
    <row r="5" spans="2:19" ht="52.5" customHeight="1">
      <c r="B5" s="1"/>
      <c r="C5" s="1"/>
      <c r="D5" s="1"/>
      <c r="E5" s="1"/>
      <c r="F5" s="1"/>
      <c r="H5" s="30"/>
      <c r="I5" s="30"/>
      <c r="J5" s="26"/>
      <c r="K5" s="27"/>
      <c r="L5" s="26"/>
      <c r="M5" s="28"/>
      <c r="N5" s="31"/>
      <c r="O5" s="15"/>
      <c r="P5" s="15"/>
      <c r="Q5" s="15"/>
      <c r="R5" s="15"/>
      <c r="S5" s="29"/>
    </row>
    <row r="6" spans="2:22" ht="18.75">
      <c r="B6" s="1"/>
      <c r="C6" s="1"/>
      <c r="D6" s="1"/>
      <c r="E6" s="1"/>
      <c r="F6" s="1"/>
      <c r="H6" s="30"/>
      <c r="I6" s="30"/>
      <c r="J6" s="26"/>
      <c r="K6" s="27"/>
      <c r="L6" s="26"/>
      <c r="M6" s="28"/>
      <c r="N6" s="31"/>
      <c r="O6" s="15"/>
      <c r="P6" s="15"/>
      <c r="Q6" s="15"/>
      <c r="R6" s="15"/>
      <c r="S6" s="26"/>
      <c r="T6"/>
      <c r="U6"/>
      <c r="V6"/>
    </row>
    <row r="7" spans="2:22" ht="18.75">
      <c r="B7" s="1"/>
      <c r="C7" s="1"/>
      <c r="D7" s="1"/>
      <c r="E7" s="1"/>
      <c r="F7" s="1"/>
      <c r="H7" s="30"/>
      <c r="I7" s="30"/>
      <c r="J7" s="26"/>
      <c r="K7" s="27"/>
      <c r="L7" s="26"/>
      <c r="M7" s="28"/>
      <c r="N7" s="31"/>
      <c r="O7" s="15"/>
      <c r="P7" s="15"/>
      <c r="Q7" s="15"/>
      <c r="R7" s="15"/>
      <c r="S7" s="26"/>
      <c r="T7"/>
      <c r="U7"/>
      <c r="V7"/>
    </row>
    <row r="8" spans="2:22" ht="18.75">
      <c r="B8" s="1"/>
      <c r="C8" s="1"/>
      <c r="D8" s="1"/>
      <c r="E8" s="1"/>
      <c r="F8" s="1"/>
      <c r="H8" s="30"/>
      <c r="I8" s="30"/>
      <c r="J8" s="26"/>
      <c r="K8" s="27"/>
      <c r="L8" s="26"/>
      <c r="M8" s="28"/>
      <c r="N8" s="31"/>
      <c r="O8" s="15"/>
      <c r="P8" s="15"/>
      <c r="Q8" s="15"/>
      <c r="R8" s="15"/>
      <c r="S8" s="26"/>
      <c r="T8"/>
      <c r="U8"/>
      <c r="V8"/>
    </row>
    <row r="9" spans="2:22" ht="18.75">
      <c r="B9" s="1"/>
      <c r="C9" s="1"/>
      <c r="D9" s="1"/>
      <c r="E9" s="1"/>
      <c r="F9" s="1"/>
      <c r="H9" s="30"/>
      <c r="I9" s="30"/>
      <c r="J9" s="26"/>
      <c r="K9" s="27"/>
      <c r="L9" s="26"/>
      <c r="M9" s="28"/>
      <c r="N9" s="31"/>
      <c r="O9" s="15"/>
      <c r="P9" s="15"/>
      <c r="Q9" s="15"/>
      <c r="R9" s="15"/>
      <c r="S9" s="26"/>
      <c r="T9"/>
      <c r="U9"/>
      <c r="V9"/>
    </row>
    <row r="10" spans="2:22" ht="18.75">
      <c r="B10" s="1"/>
      <c r="C10" s="1"/>
      <c r="D10" s="1"/>
      <c r="E10" s="1"/>
      <c r="F10" s="1"/>
      <c r="H10" s="30"/>
      <c r="I10" s="30"/>
      <c r="J10" s="26"/>
      <c r="K10" s="27"/>
      <c r="L10" s="26"/>
      <c r="M10" s="28"/>
      <c r="N10" s="31"/>
      <c r="O10" s="15"/>
      <c r="P10" s="15"/>
      <c r="Q10" s="15"/>
      <c r="R10" s="15"/>
      <c r="S10" s="26"/>
      <c r="T10"/>
      <c r="U10"/>
      <c r="V10"/>
    </row>
    <row r="11" spans="2:22" ht="18.75">
      <c r="B11" s="1"/>
      <c r="C11" s="1"/>
      <c r="D11" s="1"/>
      <c r="E11" s="1"/>
      <c r="F11" s="1"/>
      <c r="H11" s="30"/>
      <c r="I11" s="30"/>
      <c r="J11" s="26"/>
      <c r="K11" s="27"/>
      <c r="L11" s="26"/>
      <c r="M11" s="28"/>
      <c r="N11" s="31"/>
      <c r="O11" s="15"/>
      <c r="P11" s="15"/>
      <c r="Q11" s="15"/>
      <c r="R11" s="15"/>
      <c r="S11" s="26"/>
      <c r="T11"/>
      <c r="U11"/>
      <c r="V11"/>
    </row>
    <row r="12" spans="2:22" ht="18.75">
      <c r="B12" s="1"/>
      <c r="C12" s="1"/>
      <c r="D12" s="1"/>
      <c r="E12" s="1"/>
      <c r="F12" s="1"/>
      <c r="H12" s="30"/>
      <c r="I12" s="30"/>
      <c r="J12" s="26"/>
      <c r="K12" s="27"/>
      <c r="L12" s="26"/>
      <c r="M12" s="28"/>
      <c r="N12" s="31"/>
      <c r="O12" s="15"/>
      <c r="P12" s="15"/>
      <c r="Q12" s="15"/>
      <c r="R12" s="15"/>
      <c r="S12" s="26"/>
      <c r="T12"/>
      <c r="U12"/>
      <c r="V12"/>
    </row>
    <row r="13" spans="2:22" ht="18.75">
      <c r="B13" s="1"/>
      <c r="C13" s="1"/>
      <c r="D13" s="1"/>
      <c r="E13" s="1"/>
      <c r="F13" s="1"/>
      <c r="H13" s="30"/>
      <c r="I13" s="30"/>
      <c r="J13" s="26"/>
      <c r="K13" s="27"/>
      <c r="L13" s="26"/>
      <c r="M13" s="28"/>
      <c r="N13" s="31"/>
      <c r="O13" s="15"/>
      <c r="P13" s="15"/>
      <c r="Q13" s="15"/>
      <c r="R13" s="15"/>
      <c r="S13" s="26"/>
      <c r="T13"/>
      <c r="U13"/>
      <c r="V13"/>
    </row>
    <row r="14" spans="2:22" ht="18.75">
      <c r="B14" s="1"/>
      <c r="C14" s="1"/>
      <c r="D14" s="1"/>
      <c r="E14" s="1"/>
      <c r="F14" s="1"/>
      <c r="H14" s="30"/>
      <c r="I14" s="30"/>
      <c r="J14" s="26"/>
      <c r="K14" s="27"/>
      <c r="L14" s="26"/>
      <c r="M14" s="28"/>
      <c r="N14" s="31"/>
      <c r="O14" s="15"/>
      <c r="P14" s="15"/>
      <c r="Q14" s="15"/>
      <c r="R14" s="15"/>
      <c r="S14" s="26"/>
      <c r="T14"/>
      <c r="U14"/>
      <c r="V14"/>
    </row>
    <row r="15" spans="1:22" ht="18.75">
      <c r="A15"/>
      <c r="H15" s="30"/>
      <c r="I15" s="30"/>
      <c r="J15" s="26"/>
      <c r="K15" s="27"/>
      <c r="L15" s="26"/>
      <c r="M15" s="28"/>
      <c r="N15" s="31"/>
      <c r="O15" s="15"/>
      <c r="P15" s="15"/>
      <c r="Q15" s="15"/>
      <c r="R15" s="15"/>
      <c r="S15" s="26"/>
      <c r="T15"/>
      <c r="U15"/>
      <c r="V15"/>
    </row>
    <row r="16" spans="1:22" ht="12.75">
      <c r="A16"/>
      <c r="K16"/>
      <c r="N16"/>
      <c r="O16"/>
      <c r="P16"/>
      <c r="Q16"/>
      <c r="R16"/>
      <c r="S16"/>
      <c r="T16"/>
      <c r="U16"/>
      <c r="V16"/>
    </row>
    <row r="17" spans="1:22" ht="12.75">
      <c r="A17"/>
      <c r="K17"/>
      <c r="N17"/>
      <c r="O17"/>
      <c r="P17"/>
      <c r="Q17"/>
      <c r="R17"/>
      <c r="S17"/>
      <c r="T17"/>
      <c r="U17"/>
      <c r="V17"/>
    </row>
    <row r="18" spans="1:22" ht="12.75">
      <c r="A18"/>
      <c r="K18"/>
      <c r="N18"/>
      <c r="O18"/>
      <c r="P18"/>
      <c r="Q18"/>
      <c r="R18"/>
      <c r="S18"/>
      <c r="T18"/>
      <c r="U18"/>
      <c r="V18"/>
    </row>
    <row r="19" spans="1:22" ht="12.75">
      <c r="A19"/>
      <c r="K19"/>
      <c r="N19"/>
      <c r="O19"/>
      <c r="P19"/>
      <c r="Q19"/>
      <c r="R19"/>
      <c r="S19"/>
      <c r="T19"/>
      <c r="U19"/>
      <c r="V19"/>
    </row>
    <row r="20" spans="1:22" ht="12.75">
      <c r="A20"/>
      <c r="K20"/>
      <c r="N20"/>
      <c r="O20"/>
      <c r="P20"/>
      <c r="Q20"/>
      <c r="R20"/>
      <c r="S20"/>
      <c r="T20"/>
      <c r="U20"/>
      <c r="V20"/>
    </row>
    <row r="21" spans="1:22" ht="12.75">
      <c r="A21"/>
      <c r="K21"/>
      <c r="N21"/>
      <c r="O21"/>
      <c r="P21"/>
      <c r="Q21"/>
      <c r="R21"/>
      <c r="S21"/>
      <c r="T21"/>
      <c r="U21"/>
      <c r="V21"/>
    </row>
    <row r="22" spans="1:22" ht="12.75">
      <c r="A22"/>
      <c r="K22"/>
      <c r="N22"/>
      <c r="O22"/>
      <c r="P22"/>
      <c r="Q22"/>
      <c r="R22"/>
      <c r="S22"/>
      <c r="T22"/>
      <c r="U22"/>
      <c r="V22"/>
    </row>
    <row r="23" spans="1:22" ht="12.75">
      <c r="A23"/>
      <c r="K23"/>
      <c r="N23"/>
      <c r="O23"/>
      <c r="P23"/>
      <c r="Q23"/>
      <c r="R23"/>
      <c r="S23"/>
      <c r="T23"/>
      <c r="U23"/>
      <c r="V23"/>
    </row>
    <row r="24" spans="1:22" ht="12.75">
      <c r="A24"/>
      <c r="K24"/>
      <c r="N24"/>
      <c r="O24"/>
      <c r="P24"/>
      <c r="Q24"/>
      <c r="R24"/>
      <c r="S24"/>
      <c r="T24"/>
      <c r="U24"/>
      <c r="V24"/>
    </row>
    <row r="25" spans="1:22" ht="12.75">
      <c r="A25"/>
      <c r="K25"/>
      <c r="N25"/>
      <c r="O25"/>
      <c r="P25"/>
      <c r="Q25"/>
      <c r="R25"/>
      <c r="S25"/>
      <c r="T25"/>
      <c r="U25"/>
      <c r="V25"/>
    </row>
    <row r="26" spans="1:22" ht="12.75">
      <c r="A26"/>
      <c r="K26"/>
      <c r="N26"/>
      <c r="O26"/>
      <c r="P26"/>
      <c r="Q26"/>
      <c r="R26"/>
      <c r="S26"/>
      <c r="T26"/>
      <c r="U26"/>
      <c r="V26"/>
    </row>
    <row r="27" spans="1:22" ht="12.75">
      <c r="A27"/>
      <c r="K27"/>
      <c r="N27"/>
      <c r="O27"/>
      <c r="P27"/>
      <c r="Q27"/>
      <c r="R27"/>
      <c r="S27"/>
      <c r="T27"/>
      <c r="U27"/>
      <c r="V27"/>
    </row>
    <row r="28" spans="1:22" ht="12.75">
      <c r="A28"/>
      <c r="K28"/>
      <c r="N28"/>
      <c r="O28"/>
      <c r="P28"/>
      <c r="Q28"/>
      <c r="R28"/>
      <c r="S28"/>
      <c r="T28"/>
      <c r="U28"/>
      <c r="V28"/>
    </row>
    <row r="29" spans="1:22" ht="12.75">
      <c r="A29"/>
      <c r="K29"/>
      <c r="N29"/>
      <c r="O29"/>
      <c r="P29"/>
      <c r="Q29"/>
      <c r="R29"/>
      <c r="S29"/>
      <c r="T29"/>
      <c r="U29"/>
      <c r="V29"/>
    </row>
    <row r="30" spans="1:22" ht="12.75">
      <c r="A30"/>
      <c r="K30"/>
      <c r="N30"/>
      <c r="O30"/>
      <c r="P30"/>
      <c r="Q30"/>
      <c r="R30"/>
      <c r="S30"/>
      <c r="T30"/>
      <c r="U30"/>
      <c r="V30"/>
    </row>
    <row r="31" spans="1:22" ht="12.75">
      <c r="A31"/>
      <c r="K31"/>
      <c r="N31"/>
      <c r="O31"/>
      <c r="P31"/>
      <c r="Q31"/>
      <c r="R31"/>
      <c r="S31"/>
      <c r="T31"/>
      <c r="U31"/>
      <c r="V31"/>
    </row>
    <row r="32" spans="1:22" ht="12.75">
      <c r="A32"/>
      <c r="K32"/>
      <c r="N32"/>
      <c r="O32"/>
      <c r="P32"/>
      <c r="Q32"/>
      <c r="R32"/>
      <c r="S32"/>
      <c r="T32"/>
      <c r="U32"/>
      <c r="V32"/>
    </row>
    <row r="33" spans="1:22" ht="12.75">
      <c r="A33"/>
      <c r="K33"/>
      <c r="N33"/>
      <c r="O33"/>
      <c r="P33"/>
      <c r="Q33"/>
      <c r="R33"/>
      <c r="S33"/>
      <c r="T33"/>
      <c r="U33"/>
      <c r="V33"/>
    </row>
    <row r="34" spans="1:22" ht="12.75">
      <c r="A34"/>
      <c r="K34"/>
      <c r="N34"/>
      <c r="O34"/>
      <c r="P34"/>
      <c r="Q34"/>
      <c r="R34"/>
      <c r="S34"/>
      <c r="T34"/>
      <c r="U34"/>
      <c r="V34"/>
    </row>
    <row r="35" spans="1:22" ht="12.75">
      <c r="A35"/>
      <c r="K35"/>
      <c r="N35"/>
      <c r="O35"/>
      <c r="P35"/>
      <c r="Q35"/>
      <c r="R35"/>
      <c r="S35"/>
      <c r="T35"/>
      <c r="U35"/>
      <c r="V35"/>
    </row>
    <row r="36" spans="1:22" ht="12.75">
      <c r="A36"/>
      <c r="K36"/>
      <c r="N36"/>
      <c r="O36"/>
      <c r="P36"/>
      <c r="Q36"/>
      <c r="R36"/>
      <c r="S36"/>
      <c r="T36"/>
      <c r="U36"/>
      <c r="V36"/>
    </row>
    <row r="37" spans="1:22" ht="12.75">
      <c r="A37"/>
      <c r="K37"/>
      <c r="N37"/>
      <c r="O37"/>
      <c r="P37"/>
      <c r="Q37"/>
      <c r="R37"/>
      <c r="S37"/>
      <c r="T37"/>
      <c r="U37"/>
      <c r="V37"/>
    </row>
    <row r="38" spans="1:22" ht="12.75">
      <c r="A38"/>
      <c r="K38"/>
      <c r="N38"/>
      <c r="O38"/>
      <c r="P38"/>
      <c r="Q38"/>
      <c r="R38"/>
      <c r="S38"/>
      <c r="T38"/>
      <c r="U38"/>
      <c r="V38"/>
    </row>
    <row r="39" spans="1:22" ht="12.75">
      <c r="A39"/>
      <c r="K39"/>
      <c r="N39"/>
      <c r="O39"/>
      <c r="P39"/>
      <c r="Q39"/>
      <c r="R39"/>
      <c r="S39"/>
      <c r="T39"/>
      <c r="U39"/>
      <c r="V39"/>
    </row>
    <row r="40" spans="1:22" ht="12.75">
      <c r="A40"/>
      <c r="K40"/>
      <c r="N40"/>
      <c r="O40"/>
      <c r="P40"/>
      <c r="Q40"/>
      <c r="R40"/>
      <c r="S40"/>
      <c r="T40"/>
      <c r="U40"/>
      <c r="V40"/>
    </row>
    <row r="41" spans="1:22" ht="12.75">
      <c r="A41"/>
      <c r="K41"/>
      <c r="N41"/>
      <c r="O41"/>
      <c r="P41"/>
      <c r="Q41"/>
      <c r="R41"/>
      <c r="S41"/>
      <c r="T41"/>
      <c r="U41"/>
      <c r="V41"/>
    </row>
    <row r="42" spans="1:22" ht="12.75">
      <c r="A42"/>
      <c r="K42"/>
      <c r="N42"/>
      <c r="O42"/>
      <c r="P42"/>
      <c r="Q42"/>
      <c r="R42"/>
      <c r="S42"/>
      <c r="T42"/>
      <c r="U42"/>
      <c r="V42"/>
    </row>
    <row r="43" spans="1:22" ht="12.75">
      <c r="A43"/>
      <c r="K43"/>
      <c r="N43"/>
      <c r="O43"/>
      <c r="P43"/>
      <c r="Q43"/>
      <c r="R43"/>
      <c r="S43"/>
      <c r="T43"/>
      <c r="U43"/>
      <c r="V43"/>
    </row>
    <row r="44" spans="1:22" ht="12.75">
      <c r="A44"/>
      <c r="K44"/>
      <c r="N44"/>
      <c r="O44"/>
      <c r="P44"/>
      <c r="Q44"/>
      <c r="R44"/>
      <c r="S44"/>
      <c r="T44"/>
      <c r="U44"/>
      <c r="V44"/>
    </row>
    <row r="45" spans="1:22" ht="12.75">
      <c r="A45"/>
      <c r="K45"/>
      <c r="N45"/>
      <c r="O45"/>
      <c r="P45"/>
      <c r="Q45"/>
      <c r="R45"/>
      <c r="S45"/>
      <c r="T45"/>
      <c r="U45"/>
      <c r="V45"/>
    </row>
  </sheetData>
  <sheetProtection/>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22"/>
  <sheetViews>
    <sheetView zoomScalePageLayoutView="0" workbookViewId="0" topLeftCell="A1">
      <selection activeCell="A1" sqref="A1"/>
    </sheetView>
  </sheetViews>
  <sheetFormatPr defaultColWidth="9.140625" defaultRowHeight="12.75"/>
  <cols>
    <col min="1" max="1" width="13.28125" style="1" customWidth="1"/>
    <col min="2" max="2" width="10.28125" style="1" customWidth="1"/>
    <col min="3" max="3" width="9.28125" style="1" customWidth="1"/>
    <col min="4" max="4" width="11.57421875" style="1" customWidth="1"/>
    <col min="5" max="5" width="9.28125" style="1" customWidth="1"/>
    <col min="6" max="6" width="9.00390625" style="1" customWidth="1"/>
    <col min="7" max="7" width="11.28125" style="1" customWidth="1"/>
    <col min="8" max="8" width="8.28125" style="1" customWidth="1"/>
    <col min="9" max="9" width="10.00390625" style="1" customWidth="1"/>
    <col min="10" max="10" width="10.140625" style="1" customWidth="1"/>
    <col min="11" max="11" width="10.421875" style="1" customWidth="1"/>
    <col min="12" max="12" width="9.140625" style="1" customWidth="1"/>
    <col min="13" max="13" width="9.421875" style="1" customWidth="1"/>
    <col min="14" max="14" width="9.421875" style="0" customWidth="1"/>
    <col min="15" max="15" width="8.421875" style="0" customWidth="1"/>
    <col min="16" max="16" width="9.28125" style="0" customWidth="1"/>
    <col min="17" max="17" width="7.28125" style="0" customWidth="1"/>
    <col min="18" max="18" width="5.28125" style="0" customWidth="1"/>
    <col min="19" max="19" width="5.00390625" style="0" customWidth="1"/>
    <col min="20" max="20" width="8.7109375" style="0" customWidth="1"/>
    <col min="21" max="21" width="7.28125" style="0" customWidth="1"/>
    <col min="22" max="22" width="8.57421875" style="0" customWidth="1"/>
    <col min="23" max="23" width="8.8515625" style="0" customWidth="1"/>
    <col min="24" max="24" width="12.28125" style="0" customWidth="1"/>
    <col min="25" max="25" width="11.421875" style="0" customWidth="1"/>
    <col min="26" max="26" width="15.421875" style="0" customWidth="1"/>
    <col min="27" max="27" width="16.7109375" style="0" customWidth="1"/>
    <col min="28" max="28" width="11.28125" style="0" customWidth="1"/>
    <col min="29" max="29" width="14.7109375" style="0" customWidth="1"/>
  </cols>
  <sheetData>
    <row r="1" ht="178.5">
      <c r="A1" s="1" t="s">
        <v>31</v>
      </c>
    </row>
    <row r="2" spans="1:9" ht="12.75">
      <c r="A2" s="12">
        <v>0.15</v>
      </c>
      <c r="B2" s="12">
        <v>0.37</v>
      </c>
      <c r="C2" s="12">
        <v>0.4</v>
      </c>
      <c r="D2" s="12">
        <v>0.008335</v>
      </c>
      <c r="E2" s="12">
        <v>-25</v>
      </c>
      <c r="F2" s="12">
        <v>-28</v>
      </c>
      <c r="G2" s="12">
        <v>-14</v>
      </c>
      <c r="H2" s="12">
        <v>-21.27</v>
      </c>
      <c r="I2" s="12">
        <v>10</v>
      </c>
    </row>
    <row r="3" spans="1:29" ht="135" customHeight="1">
      <c r="A3" s="1" t="s">
        <v>1</v>
      </c>
      <c r="B3" s="1" t="s">
        <v>15</v>
      </c>
      <c r="C3" s="1" t="s">
        <v>16</v>
      </c>
      <c r="D3" s="1" t="s">
        <v>23</v>
      </c>
      <c r="E3" s="1" t="s">
        <v>26</v>
      </c>
      <c r="F3" s="1" t="s">
        <v>27</v>
      </c>
      <c r="G3" s="1" t="s">
        <v>28</v>
      </c>
      <c r="H3" s="1" t="s">
        <v>29</v>
      </c>
      <c r="I3" s="1" t="s">
        <v>30</v>
      </c>
      <c r="J3" s="34" t="s">
        <v>35</v>
      </c>
      <c r="K3" s="34" t="s">
        <v>36</v>
      </c>
      <c r="L3" s="34" t="s">
        <v>37</v>
      </c>
      <c r="M3" s="1" t="s">
        <v>25</v>
      </c>
      <c r="N3" s="1" t="s">
        <v>14</v>
      </c>
      <c r="O3" s="1" t="s">
        <v>2</v>
      </c>
      <c r="P3" s="1" t="s">
        <v>3</v>
      </c>
      <c r="Q3" s="1" t="s">
        <v>4</v>
      </c>
      <c r="R3" s="1" t="s">
        <v>5</v>
      </c>
      <c r="S3" s="1" t="s">
        <v>6</v>
      </c>
      <c r="T3" s="1" t="s">
        <v>7</v>
      </c>
      <c r="U3" s="1" t="s">
        <v>8</v>
      </c>
      <c r="V3" s="1" t="s">
        <v>9</v>
      </c>
      <c r="W3" s="1" t="s">
        <v>24</v>
      </c>
      <c r="X3" s="1" t="s">
        <v>13</v>
      </c>
      <c r="Y3" s="1" t="s">
        <v>10</v>
      </c>
      <c r="Z3" s="1" t="s">
        <v>21</v>
      </c>
      <c r="AA3" s="1" t="s">
        <v>22</v>
      </c>
      <c r="AB3" s="1" t="s">
        <v>11</v>
      </c>
      <c r="AC3" s="1" t="s">
        <v>12</v>
      </c>
    </row>
    <row r="4" spans="1:29" ht="18">
      <c r="A4" s="1">
        <f>$A$2</f>
        <v>0.15</v>
      </c>
      <c r="B4" s="1">
        <f>$B$2</f>
        <v>0.37</v>
      </c>
      <c r="C4" s="1">
        <f>$C$2</f>
        <v>0.4</v>
      </c>
      <c r="D4" s="1">
        <f>$D$2</f>
        <v>0.008335</v>
      </c>
      <c r="E4" s="1">
        <f>$E$2</f>
        <v>-25</v>
      </c>
      <c r="F4" s="1">
        <f>$F$2</f>
        <v>-28</v>
      </c>
      <c r="G4" s="1">
        <f>$G$2</f>
        <v>-14</v>
      </c>
      <c r="H4" s="1">
        <f>$H$2</f>
        <v>-21.27</v>
      </c>
      <c r="I4" s="1">
        <f>$I$2</f>
        <v>10</v>
      </c>
      <c r="J4" s="35">
        <f>I4*(N4*Q4-P4*S4)/(O4*S4-N4*R4)</f>
        <v>0.7421156074812094</v>
      </c>
      <c r="K4" s="35">
        <f>I4*(X4*AA4-Z4*AC4)/(Y4*AC4-X4*AB4)</f>
        <v>3.113348791273338</v>
      </c>
      <c r="L4" s="35">
        <f>I4-J4-K4</f>
        <v>6.144535601245451</v>
      </c>
      <c r="M4" s="1">
        <v>0.0112372</v>
      </c>
      <c r="N4">
        <f>D4*(W4-T4)/(W4+1)+((T4-U4)*B4/(U4+1))</f>
        <v>1.2684082723595375E-05</v>
      </c>
      <c r="O4">
        <f>C4*(V4-T4)/(V4+1)+(D4*(T4-W4)/(W4+1))</f>
        <v>4.855629440211676E-05</v>
      </c>
      <c r="P4">
        <f>D4*(W4-T4)/(W4+1)</f>
        <v>3.455589698653362E-07</v>
      </c>
      <c r="Q4">
        <f>A4-D4</f>
        <v>0.14166499999999999</v>
      </c>
      <c r="R4">
        <f>D4-C4</f>
        <v>-0.39166500000000004</v>
      </c>
      <c r="S4">
        <f>B4-D4</f>
        <v>0.361665</v>
      </c>
      <c r="T4">
        <f>M4*(1+(E4/1000))</f>
        <v>0.010956269999999999</v>
      </c>
      <c r="U4">
        <f>M4*(1+(F4/1000))</f>
        <v>0.010922558399999999</v>
      </c>
      <c r="V4">
        <f>M4*(1+(G4/1000))</f>
        <v>0.011079879199999998</v>
      </c>
      <c r="W4">
        <f>M4*(1+(H4/1000))</f>
        <v>0.010998184756</v>
      </c>
      <c r="X4">
        <f>D4*(W4-T4)/(W4+1)+((T4-V4)*C4)/(V4+1)</f>
        <v>-4.855629440211676E-05</v>
      </c>
      <c r="Y4">
        <f>B4*(U4-T4)/(U4+1)+(D4*(T4-W4)/(W4+1))</f>
        <v>-1.2684082723595375E-05</v>
      </c>
      <c r="Z4">
        <f>D4*(W4-T4)/(W4+1)</f>
        <v>3.455589698653362E-07</v>
      </c>
      <c r="AA4">
        <f>A4-D4</f>
        <v>0.14166499999999999</v>
      </c>
      <c r="AB4">
        <f>D4-B4</f>
        <v>-0.361665</v>
      </c>
      <c r="AC4">
        <f>C4-D4</f>
        <v>0.39166500000000004</v>
      </c>
    </row>
    <row r="5" ht="12.75">
      <c r="M5" s="1">
        <v>0.0112372</v>
      </c>
    </row>
    <row r="6" ht="12.75">
      <c r="M6" s="1">
        <v>0.0112372</v>
      </c>
    </row>
    <row r="7" ht="12.75">
      <c r="M7" s="1">
        <v>0.0112372</v>
      </c>
    </row>
    <row r="8" ht="12.75">
      <c r="M8" s="1">
        <v>0.0112372</v>
      </c>
    </row>
    <row r="9" spans="1:13" ht="12.75">
      <c r="A9" s="13"/>
      <c r="M9" s="1">
        <v>0.0112372</v>
      </c>
    </row>
    <row r="10" ht="12.75">
      <c r="M10" s="1">
        <v>0.0112372</v>
      </c>
    </row>
    <row r="11" ht="12.75">
      <c r="M11" s="1">
        <v>0.0112372</v>
      </c>
    </row>
    <row r="12" ht="12.75">
      <c r="M12" s="1">
        <v>0.0112372</v>
      </c>
    </row>
    <row r="13" ht="12.75">
      <c r="M13" s="1">
        <v>0.0112372</v>
      </c>
    </row>
    <row r="14" ht="12.75">
      <c r="M14" s="1">
        <v>0.0112372</v>
      </c>
    </row>
    <row r="15" ht="12.75">
      <c r="M15" s="1">
        <v>0.0112372</v>
      </c>
    </row>
    <row r="16" ht="12.75">
      <c r="M16" s="1">
        <v>0.0112372</v>
      </c>
    </row>
    <row r="17" ht="12.75">
      <c r="M17" s="1">
        <v>0.0112372</v>
      </c>
    </row>
    <row r="18" ht="12.75">
      <c r="M18" s="1">
        <v>0.0112372</v>
      </c>
    </row>
    <row r="19" ht="12.75">
      <c r="M19" s="1">
        <v>0.0112372</v>
      </c>
    </row>
    <row r="20" ht="12.75">
      <c r="M20" s="1">
        <v>0.0112372</v>
      </c>
    </row>
    <row r="21" ht="12.75">
      <c r="M21" s="1">
        <v>0.0112372</v>
      </c>
    </row>
    <row r="22" ht="12.75">
      <c r="M22" s="1">
        <v>0.0112372</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gealy</dc:creator>
  <cp:keywords/>
  <dc:description/>
  <cp:lastModifiedBy>Christian Montas</cp:lastModifiedBy>
  <cp:lastPrinted>2011-01-08T02:23:16Z</cp:lastPrinted>
  <dcterms:created xsi:type="dcterms:W3CDTF">2010-11-28T19:25:39Z</dcterms:created>
  <dcterms:modified xsi:type="dcterms:W3CDTF">2016-11-10T08:47:26Z</dcterms:modified>
  <cp:category/>
  <cp:version/>
  <cp:contentType/>
  <cp:contentStatus/>
</cp:coreProperties>
</file>