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9"/>
  <workbookPr/>
  <mc:AlternateContent xmlns:mc="http://schemas.openxmlformats.org/markup-compatibility/2006">
    <mc:Choice Requires="x15">
      <x15ac:absPath xmlns:x15ac="http://schemas.microsoft.com/office/spreadsheetml/2010/11/ac" url="/Users/danijela/Library/CloudStorage/Dropbox/0000 crocuta perspektywiczna/Manuscript and SI/submission/"/>
    </mc:Choice>
  </mc:AlternateContent>
  <xr:revisionPtr revIDLastSave="0" documentId="13_ncr:1_{1D40B483-E2BB-9644-9FCF-83FEDC517938}" xr6:coauthVersionLast="47" xr6:coauthVersionMax="47" xr10:uidLastSave="{00000000-0000-0000-0000-000000000000}"/>
  <bookViews>
    <workbookView xWindow="-3920" yWindow="-21600" windowWidth="38400" windowHeight="21600" tabRatio="757" activeTab="2" xr2:uid="{00000000-000D-0000-FFFF-FFFF00000000}"/>
  </bookViews>
  <sheets>
    <sheet name="Persp. crocuta samples details" sheetId="4" r:id="rId1"/>
    <sheet name="C-14 details" sheetId="10" r:id="rId2"/>
    <sheet name="mtDNA details" sheetId="11" r:id="rId3"/>
    <sheet name="ZooMS details" sheetId="12" r:id="rId4"/>
    <sheet name="stable isotopes details" sheetId="8" r:id="rId5"/>
    <sheet name="reference isotope data" sheetId="13" r:id="rId6"/>
  </sheets>
  <definedNames>
    <definedName name="_xlnm._FilterDatabase" localSheetId="0" hidden="1">'Persp. crocuta samples details'!$A$1:$R$1</definedName>
    <definedName name="_xlnm._FilterDatabase" localSheetId="5" hidden="1">'reference isotope data'!$A$1:$H$1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9" i="10" l="1"/>
  <c r="O20" i="10"/>
  <c r="O21" i="10"/>
  <c r="O22" i="10"/>
  <c r="O13" i="10"/>
  <c r="O14" i="10"/>
  <c r="O15" i="10"/>
  <c r="O16" i="10"/>
  <c r="O9" i="10"/>
  <c r="O3" i="10"/>
  <c r="O4" i="10"/>
  <c r="F13" i="8" l="1"/>
  <c r="E13" i="8"/>
  <c r="O5" i="10" l="1"/>
  <c r="O12" i="10" l="1"/>
  <c r="O11" i="10"/>
  <c r="O17" i="10"/>
  <c r="G17" i="8"/>
  <c r="G5" i="8"/>
  <c r="O8" i="10" l="1"/>
  <c r="O23" i="10"/>
  <c r="O25" i="10"/>
  <c r="O18" i="10"/>
  <c r="O27" i="10"/>
  <c r="O26" i="10"/>
  <c r="O24" i="10"/>
  <c r="F9" i="8" l="1"/>
  <c r="E9" i="8"/>
  <c r="F5" i="8"/>
  <c r="E5" i="8"/>
  <c r="P7" i="8"/>
  <c r="Q7" i="8" s="1"/>
  <c r="P3" i="8"/>
  <c r="Q3" i="8" s="1"/>
</calcChain>
</file>

<file path=xl/sharedStrings.xml><?xml version="1.0" encoding="utf-8"?>
<sst xmlns="http://schemas.openxmlformats.org/spreadsheetml/2006/main" count="1177" uniqueCount="436">
  <si>
    <t>ZooMSPC111</t>
  </si>
  <si>
    <t>HPe 08</t>
  </si>
  <si>
    <t>HPe 28</t>
  </si>
  <si>
    <t>HPe 29</t>
  </si>
  <si>
    <t>HPe 30</t>
  </si>
  <si>
    <t>HPe 31</t>
  </si>
  <si>
    <t>HPe 32</t>
  </si>
  <si>
    <t>HPe 33</t>
  </si>
  <si>
    <t>HPe 34</t>
  </si>
  <si>
    <t>-</t>
  </si>
  <si>
    <t>surface</t>
  </si>
  <si>
    <t>IP-21</t>
  </si>
  <si>
    <t>femur dex.</t>
  </si>
  <si>
    <t>IP-22</t>
  </si>
  <si>
    <t>ulna dex.</t>
  </si>
  <si>
    <t>cranium</t>
  </si>
  <si>
    <t>ZooMS no.</t>
  </si>
  <si>
    <t>date of extraction [start]</t>
  </si>
  <si>
    <t>M bone (g)</t>
  </si>
  <si>
    <t>M vial (g)</t>
  </si>
  <si>
    <t>M v+s (g)</t>
  </si>
  <si>
    <t>M sample (mg)</t>
  </si>
  <si>
    <t>yield (mg/g)</t>
  </si>
  <si>
    <t>digested fragment</t>
  </si>
  <si>
    <t>JP-32 (W-3033)</t>
  </si>
  <si>
    <t>Perspektywiczna Cave - lower chamber</t>
  </si>
  <si>
    <t>Poz-91895</t>
  </si>
  <si>
    <t>35500 ± 700 BP</t>
  </si>
  <si>
    <t>JP-112 (W-3183)</t>
  </si>
  <si>
    <t>Poz-91942</t>
  </si>
  <si>
    <t>41500 ± 1500 BP</t>
  </si>
  <si>
    <t>UV W-568</t>
  </si>
  <si>
    <t>Poz-61113</t>
  </si>
  <si>
    <t>39900 ± 1100 BP</t>
  </si>
  <si>
    <t>IVb-6 (W-0121)</t>
  </si>
  <si>
    <t>Perspektywiczna Cave - upper chamber IVb</t>
  </si>
  <si>
    <t>Poz-91893</t>
  </si>
  <si>
    <t>39000 ± 1000 BP</t>
  </si>
  <si>
    <t>JP-115 (W-4152)</t>
  </si>
  <si>
    <t>2/4a</t>
  </si>
  <si>
    <t>Poz-91940</t>
  </si>
  <si>
    <t>34700 ± 600 BP</t>
  </si>
  <si>
    <t>JP-114 (W-3493)</t>
  </si>
  <si>
    <t>2/A2</t>
  </si>
  <si>
    <t>Poz-91941</t>
  </si>
  <si>
    <t>36500 ± 800 BP</t>
  </si>
  <si>
    <t>JP-W4033</t>
  </si>
  <si>
    <t>7c</t>
  </si>
  <si>
    <t>Poz-91939</t>
  </si>
  <si>
    <t>i3 dex.</t>
  </si>
  <si>
    <t>JPCrocuta2012</t>
  </si>
  <si>
    <t>Poz-129667</t>
  </si>
  <si>
    <t>33700 ± 600 BP</t>
  </si>
  <si>
    <t>maxilla + P3,P4 dex.</t>
  </si>
  <si>
    <t>JPIVbW108</t>
  </si>
  <si>
    <t>Poz-131676</t>
  </si>
  <si>
    <t>31800 ± 600 BP</t>
  </si>
  <si>
    <t>W-0121</t>
  </si>
  <si>
    <t>W-4033</t>
  </si>
  <si>
    <t>W-3493</t>
  </si>
  <si>
    <t>W-4152</t>
  </si>
  <si>
    <t>W-3183</t>
  </si>
  <si>
    <t>W-3033</t>
  </si>
  <si>
    <t>W-0568</t>
  </si>
  <si>
    <t>W-0199</t>
  </si>
  <si>
    <t>location</t>
  </si>
  <si>
    <t>bone/tooth</t>
  </si>
  <si>
    <t>DNA no.</t>
  </si>
  <si>
    <t>IP-07</t>
  </si>
  <si>
    <t>W-3228</t>
  </si>
  <si>
    <t>W-4512</t>
  </si>
  <si>
    <t>W-4367</t>
  </si>
  <si>
    <t>W-4009</t>
  </si>
  <si>
    <t>W-4040</t>
  </si>
  <si>
    <t>W-4039</t>
  </si>
  <si>
    <t>ZooMSPC030</t>
  </si>
  <si>
    <t>ZooMSPC001</t>
  </si>
  <si>
    <t>ZooMSPC012</t>
  </si>
  <si>
    <t>ZooMSPC036</t>
  </si>
  <si>
    <t>ZooMSPC046</t>
  </si>
  <si>
    <t>ZooMSPC053</t>
  </si>
  <si>
    <t>ZooMSPC076</t>
  </si>
  <si>
    <t>M-0028</t>
  </si>
  <si>
    <t>Perspektywiczna Cave - path along IVb</t>
  </si>
  <si>
    <t>W-1552</t>
  </si>
  <si>
    <t>maxilla + I1, I2, I3 dex.</t>
  </si>
  <si>
    <t>W-2453</t>
  </si>
  <si>
    <t>maxilla + dI2, dI3, (I3) sin.</t>
  </si>
  <si>
    <t>maxilla + dI1, dI2, dI3 dex.</t>
  </si>
  <si>
    <t>Perspektywiczna Cave - upper chamber IVc</t>
  </si>
  <si>
    <t>W-0108</t>
  </si>
  <si>
    <t>JPIVbM28</t>
  </si>
  <si>
    <t>JPW1552</t>
  </si>
  <si>
    <t>JPW2453</t>
  </si>
  <si>
    <t>JPW4512</t>
  </si>
  <si>
    <t>JPW4367</t>
  </si>
  <si>
    <t>JPW4009</t>
  </si>
  <si>
    <t>JPW4039</t>
  </si>
  <si>
    <t>not enough bone for 14C</t>
  </si>
  <si>
    <t>HPe 71</t>
  </si>
  <si>
    <t>HPe 72</t>
  </si>
  <si>
    <t>HPe 73</t>
  </si>
  <si>
    <t>HPe 75</t>
  </si>
  <si>
    <t>HPe 76</t>
  </si>
  <si>
    <t>HPe 77</t>
  </si>
  <si>
    <t>HPe 78</t>
  </si>
  <si>
    <t>HPe 79</t>
  </si>
  <si>
    <t>HPe 80</t>
  </si>
  <si>
    <t>maxilla P2 dex.</t>
  </si>
  <si>
    <t>mandibula p3, p4 sin.</t>
  </si>
  <si>
    <t>mandibula p2, p3, p4, m1 dex.</t>
  </si>
  <si>
    <t>vertebra</t>
  </si>
  <si>
    <t>W-108</t>
  </si>
  <si>
    <t>W-199</t>
  </si>
  <si>
    <t>41900 ± 1400</t>
  </si>
  <si>
    <t>41700 ± 1400</t>
  </si>
  <si>
    <t>39800 ± 1200</t>
  </si>
  <si>
    <t>43100 ± 1900</t>
  </si>
  <si>
    <t>37300 ± 800</t>
  </si>
  <si>
    <t>38100 ± 900</t>
  </si>
  <si>
    <t>43100 ± 1600</t>
  </si>
  <si>
    <t>Poz-148266; Poz-149863</t>
  </si>
  <si>
    <t>&gt; 44000; 43000 ± 2000</t>
  </si>
  <si>
    <t>Poz-148304</t>
  </si>
  <si>
    <t>Poz-148305</t>
  </si>
  <si>
    <t>46000 ± 3000</t>
  </si>
  <si>
    <t>Poz-148301</t>
  </si>
  <si>
    <t>Poz-148303</t>
  </si>
  <si>
    <t>Poz-148306</t>
  </si>
  <si>
    <t>Poz-148256</t>
  </si>
  <si>
    <t>Poz-148257</t>
  </si>
  <si>
    <t>Poz-148265</t>
  </si>
  <si>
    <t>W-121</t>
  </si>
  <si>
    <t>mtDNA</t>
  </si>
  <si>
    <t>A2</t>
  </si>
  <si>
    <t>A1</t>
  </si>
  <si>
    <t>no DNA</t>
  </si>
  <si>
    <t>adult (based on bone ossification)</t>
  </si>
  <si>
    <t>adult (based on bone size and ossification)</t>
  </si>
  <si>
    <t>juvenile, 2-8 months</t>
  </si>
  <si>
    <t>adult, class III</t>
  </si>
  <si>
    <t>adult, class II</t>
  </si>
  <si>
    <t>adult, class I</t>
  </si>
  <si>
    <t>adult (class V)</t>
  </si>
  <si>
    <t>subadult, freshly fused</t>
  </si>
  <si>
    <t>adult, fused</t>
  </si>
  <si>
    <t>adult, 10-24 months</t>
  </si>
  <si>
    <t>single measurements</t>
  </si>
  <si>
    <t>Poz-149863</t>
  </si>
  <si>
    <t>29300 ± 350</t>
  </si>
  <si>
    <t>repeated dating</t>
  </si>
  <si>
    <t>43000 ± 2000</t>
  </si>
  <si>
    <t>Poz-148266</t>
  </si>
  <si>
    <t>&gt; 44000</t>
  </si>
  <si>
    <t>single datings</t>
  </si>
  <si>
    <t>C-14 sample ID</t>
  </si>
  <si>
    <t>%coll.</t>
  </si>
  <si>
    <t>JPW3228</t>
  </si>
  <si>
    <t>%Ncoll.</t>
  </si>
  <si>
    <t>%Ccoll.</t>
  </si>
  <si>
    <t>JPW3228_bis</t>
  </si>
  <si>
    <t>JPIVbW199_bis</t>
  </si>
  <si>
    <t>Poz-149862</t>
  </si>
  <si>
    <t>C:N at.</t>
  </si>
  <si>
    <t>double measurement</t>
  </si>
  <si>
    <t>Collection ID</t>
  </si>
  <si>
    <t>%Scoll.</t>
  </si>
  <si>
    <r>
      <rPr>
        <b/>
        <sz val="9"/>
        <color theme="1"/>
        <rFont val="Calibri"/>
        <family val="2"/>
        <charset val="238"/>
      </rPr>
      <t>δ</t>
    </r>
    <r>
      <rPr>
        <b/>
        <vertAlign val="superscript"/>
        <sz val="9"/>
        <color theme="1"/>
        <rFont val="Arial"/>
        <family val="2"/>
        <charset val="238"/>
      </rPr>
      <t>34</t>
    </r>
    <r>
      <rPr>
        <b/>
        <sz val="9"/>
        <color theme="1"/>
        <rFont val="Arial"/>
        <family val="2"/>
        <charset val="238"/>
      </rPr>
      <t>S</t>
    </r>
  </si>
  <si>
    <r>
      <rPr>
        <b/>
        <sz val="9"/>
        <color theme="1"/>
        <rFont val="Calibri"/>
        <family val="2"/>
        <charset val="238"/>
      </rPr>
      <t>δ</t>
    </r>
    <r>
      <rPr>
        <b/>
        <vertAlign val="superscript"/>
        <sz val="9"/>
        <color theme="1"/>
        <rFont val="Arial"/>
        <family val="2"/>
        <charset val="238"/>
      </rPr>
      <t>13</t>
    </r>
    <r>
      <rPr>
        <b/>
        <sz val="9"/>
        <color theme="1"/>
        <rFont val="Arial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</si>
  <si>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δ</t>
    </r>
    <r>
      <rPr>
        <b/>
        <vertAlign val="superscript"/>
        <sz val="9"/>
        <color theme="1"/>
        <rFont val="Arial"/>
        <family val="2"/>
        <charset val="238"/>
      </rPr>
      <t>15</t>
    </r>
    <r>
      <rPr>
        <b/>
        <sz val="9"/>
        <color theme="1"/>
        <rFont val="Arial"/>
        <family val="2"/>
        <charset val="238"/>
      </rPr>
      <t>N</t>
    </r>
  </si>
  <si>
    <t>C, N, S</t>
  </si>
  <si>
    <t>C, N</t>
  </si>
  <si>
    <t>S</t>
  </si>
  <si>
    <t>average</t>
  </si>
  <si>
    <t>Iso no.</t>
  </si>
  <si>
    <r>
      <t>δ</t>
    </r>
    <r>
      <rPr>
        <b/>
        <vertAlign val="superscript"/>
        <sz val="9"/>
        <rFont val="Arial"/>
        <family val="2"/>
        <charset val="238"/>
      </rPr>
      <t>13</t>
    </r>
    <r>
      <rPr>
        <b/>
        <sz val="9"/>
        <rFont val="Arial"/>
        <family val="2"/>
        <charset val="238"/>
      </rPr>
      <t>C</t>
    </r>
  </si>
  <si>
    <r>
      <t>δ</t>
    </r>
    <r>
      <rPr>
        <b/>
        <vertAlign val="superscript"/>
        <sz val="9"/>
        <rFont val="Arial"/>
        <family val="2"/>
        <charset val="238"/>
      </rPr>
      <t>15</t>
    </r>
    <r>
      <rPr>
        <b/>
        <sz val="9"/>
        <rFont val="Arial"/>
        <family val="2"/>
        <charset val="238"/>
      </rPr>
      <t>N</t>
    </r>
  </si>
  <si>
    <r>
      <t>δ</t>
    </r>
    <r>
      <rPr>
        <b/>
        <vertAlign val="superscript"/>
        <sz val="9"/>
        <rFont val="Arial"/>
        <family val="2"/>
        <charset val="238"/>
      </rPr>
      <t>34</t>
    </r>
    <r>
      <rPr>
        <b/>
        <sz val="9"/>
        <rFont val="Arial"/>
        <family val="2"/>
        <charset val="238"/>
      </rPr>
      <t>S</t>
    </r>
  </si>
  <si>
    <r>
      <rPr>
        <b/>
        <vertAlign val="superscript"/>
        <sz val="9"/>
        <color rgb="FF000000"/>
        <rFont val="Arial"/>
        <family val="2"/>
        <charset val="238"/>
      </rPr>
      <t>14</t>
    </r>
    <r>
      <rPr>
        <b/>
        <sz val="9"/>
        <color rgb="FF000000"/>
        <rFont val="Arial"/>
        <family val="2"/>
        <charset val="238"/>
      </rPr>
      <t>C result</t>
    </r>
  </si>
  <si>
    <t>notes</t>
  </si>
  <si>
    <t>Warning! Date may extend out of range - 46000+/-3000BP</t>
  </si>
  <si>
    <t>Warning! Date may extend out of range - 43100+/-1600BP</t>
  </si>
  <si>
    <t>Warning! Date may extend out of range - 43100+/-1900BP</t>
  </si>
  <si>
    <t>Warning! Date may extend out of range - 43000+/-2000BP</t>
  </si>
  <si>
    <t>…</t>
  </si>
  <si>
    <t>%</t>
  </si>
  <si>
    <t>43439(43830)</t>
  </si>
  <si>
    <t>41224(43610)</t>
  </si>
  <si>
    <t>94(1,5)</t>
  </si>
  <si>
    <t>Warning! Date may extend out of range - &gt; 44000BP</t>
  </si>
  <si>
    <t>out of accepted range!</t>
  </si>
  <si>
    <t>ETH-130958</t>
  </si>
  <si>
    <t>sequencing reads</t>
  </si>
  <si>
    <t>unique mapped reads</t>
  </si>
  <si>
    <t>covbases</t>
  </si>
  <si>
    <t>coverage</t>
  </si>
  <si>
    <t>mean depth</t>
  </si>
  <si>
    <t>&gt;3x coverage</t>
  </si>
  <si>
    <t>Nucleotide misincorporation frequency  5'CtoT</t>
  </si>
  <si>
    <t>Nucleotide misincorporation frequency 3’GtoA</t>
  </si>
  <si>
    <t>mtDNA haplogroup</t>
  </si>
  <si>
    <t xml:space="preserve">estimated age </t>
  </si>
  <si>
    <t>95% HPD</t>
  </si>
  <si>
    <t>58026, 24287</t>
  </si>
  <si>
    <t>80586, 22702</t>
  </si>
  <si>
    <t>not analyzed</t>
  </si>
  <si>
    <t>ZooMS identification</t>
  </si>
  <si>
    <t>Morphological identification</t>
  </si>
  <si>
    <t>Crocuta crocuta</t>
  </si>
  <si>
    <t>indet. mammal digested bone fragment</t>
  </si>
  <si>
    <t>Crocuta/Panthera</t>
  </si>
  <si>
    <t>ZooMS peptide markers</t>
  </si>
  <si>
    <t>ZooMS ID</t>
  </si>
  <si>
    <t>Sample ID</t>
  </si>
  <si>
    <t>Results</t>
  </si>
  <si>
    <t>ɑ1 508</t>
  </si>
  <si>
    <t>ɑ2 978</t>
  </si>
  <si>
    <t>ɑ2 978 (+Hyp)</t>
  </si>
  <si>
    <t>ɑ2 484</t>
  </si>
  <si>
    <t>ɑ2 502</t>
  </si>
  <si>
    <t>ɑ2 292</t>
  </si>
  <si>
    <t>ɑ2 793</t>
  </si>
  <si>
    <t>ɑ2 454</t>
  </si>
  <si>
    <t>ɑ1 586</t>
  </si>
  <si>
    <t>ɑ1 586 (+Hyp)</t>
  </si>
  <si>
    <t>ɑ2 757</t>
  </si>
  <si>
    <t>ɑ2 757 (+Hyp)</t>
  </si>
  <si>
    <t>ZooMS_00097_01</t>
  </si>
  <si>
    <t>ZooMSPC1</t>
  </si>
  <si>
    <t>ZooMS_00097_12</t>
  </si>
  <si>
    <t>ZooMSPC12</t>
  </si>
  <si>
    <t>ZooMS_00097_30</t>
  </si>
  <si>
    <t>ZooMSPC30</t>
  </si>
  <si>
    <t>ZooMS_00097_36</t>
  </si>
  <si>
    <t>ZooMSPC36</t>
  </si>
  <si>
    <t>ZooMS_00097_46</t>
  </si>
  <si>
    <t>ZooMSPC46</t>
  </si>
  <si>
    <t>ZooMS_00097_53</t>
  </si>
  <si>
    <t>ZooMSPC53</t>
  </si>
  <si>
    <t>ZooMS_00097_76</t>
  </si>
  <si>
    <t>ZooMSPC76</t>
  </si>
  <si>
    <t>ZooMS_00097_111</t>
  </si>
  <si>
    <t>Carnivora - Lion/Tiger/Hyena</t>
  </si>
  <si>
    <t>Acomb=97.7</t>
  </si>
  <si>
    <t>COMBINE JPIVbW199_bis and IP-22</t>
  </si>
  <si>
    <t>stratigraphic layer</t>
  </si>
  <si>
    <t>age/class (by Jimenez et al. 2019; Kruuk 1972)</t>
  </si>
  <si>
    <t>cross-checking measurement in the Warsaw lab</t>
  </si>
  <si>
    <t>maxilla dP2, dP3, dP4, (P4) dex.</t>
  </si>
  <si>
    <t>LabID</t>
  </si>
  <si>
    <t>Site</t>
  </si>
  <si>
    <t>Region</t>
  </si>
  <si>
    <t>Chronology</t>
  </si>
  <si>
    <t>Taxon</t>
  </si>
  <si>
    <t>Reference</t>
  </si>
  <si>
    <t>&gt;30k</t>
  </si>
  <si>
    <t>HST-12</t>
  </si>
  <si>
    <t>Hohlenstein-Stadel</t>
  </si>
  <si>
    <t>Hyena</t>
  </si>
  <si>
    <t>HST-16</t>
  </si>
  <si>
    <t>Goyet</t>
  </si>
  <si>
    <t>Belgium</t>
  </si>
  <si>
    <t>Scladina</t>
  </si>
  <si>
    <t>&gt;50k</t>
  </si>
  <si>
    <t>Goyet-A1-6</t>
  </si>
  <si>
    <t>Goyet-A3-5</t>
  </si>
  <si>
    <t>Goyet-A3-6</t>
  </si>
  <si>
    <t>Goyet-A3-7</t>
  </si>
  <si>
    <t>Goyet-A3-8</t>
  </si>
  <si>
    <t>Goyet-B4-1</t>
  </si>
  <si>
    <t>SC1800</t>
  </si>
  <si>
    <t>SC1900</t>
  </si>
  <si>
    <t>SC2000</t>
  </si>
  <si>
    <t>SC2100</t>
  </si>
  <si>
    <t>SC1700</t>
  </si>
  <si>
    <t>SC2200</t>
  </si>
  <si>
    <t>ac38778-4</t>
  </si>
  <si>
    <t>Kents Cavern</t>
  </si>
  <si>
    <t>UK</t>
  </si>
  <si>
    <t>15-5308</t>
  </si>
  <si>
    <t>9 - 5315</t>
  </si>
  <si>
    <t>12 - 5315</t>
  </si>
  <si>
    <t>8 - 3536</t>
  </si>
  <si>
    <t>LBR1300</t>
  </si>
  <si>
    <t>La Berbie</t>
  </si>
  <si>
    <t>France</t>
  </si>
  <si>
    <t>LBR1400</t>
  </si>
  <si>
    <t>LBR3300</t>
  </si>
  <si>
    <t>CAM1800</t>
  </si>
  <si>
    <t>Camiac</t>
  </si>
  <si>
    <t>CAM1900</t>
  </si>
  <si>
    <t>Sandford</t>
  </si>
  <si>
    <t>76-A</t>
  </si>
  <si>
    <t>C1</t>
  </si>
  <si>
    <t>C1/C2</t>
  </si>
  <si>
    <t>C1/C3</t>
  </si>
  <si>
    <t>subadult, not fused</t>
  </si>
  <si>
    <t>JPIVbW199</t>
  </si>
  <si>
    <t>Poz-91892</t>
  </si>
  <si>
    <t>25900 ± 300</t>
  </si>
  <si>
    <t>no NaOH step, discarded, repeated with NaOH as JPIVbW199_bis</t>
  </si>
  <si>
    <t>cal BP range to</t>
  </si>
  <si>
    <t>cal BP median</t>
  </si>
  <si>
    <t>cal BP range from</t>
  </si>
  <si>
    <t>31800 ± 600</t>
  </si>
  <si>
    <t>33700 ± 600</t>
  </si>
  <si>
    <t>34700 ± 600</t>
  </si>
  <si>
    <t>35500 ± 700</t>
  </si>
  <si>
    <t>36500 ± 800</t>
  </si>
  <si>
    <t>39000 ± 1000</t>
  </si>
  <si>
    <t>39900 ± 1100</t>
  </si>
  <si>
    <t>41500 ± 1500</t>
  </si>
  <si>
    <t>30100 ± 750</t>
  </si>
  <si>
    <t>29300 ± 350; 30100 ± 800</t>
  </si>
  <si>
    <t>Poz-149863; ETH-130958</t>
  </si>
  <si>
    <t>JPIVbW199-bis; IP-22</t>
  </si>
  <si>
    <t>Pretreatment</t>
  </si>
  <si>
    <t>humus removal</t>
  </si>
  <si>
    <t>gelatinization</t>
  </si>
  <si>
    <t>ultrafiltration</t>
  </si>
  <si>
    <t>demineralization</t>
  </si>
  <si>
    <t>no</t>
  </si>
  <si>
    <t>HCl 1M, T=room, 20 min.</t>
  </si>
  <si>
    <t>NaOH 0.125M, T=room, 20 h</t>
  </si>
  <si>
    <t>HCl pH=2, T=100°C, 17 h</t>
  </si>
  <si>
    <t>HCl 2M, T=room, 20 min.</t>
  </si>
  <si>
    <t>HCl pH=3, T=80°C, 10 h</t>
  </si>
  <si>
    <t>Vivaspin 15 MWCO 30 kD</t>
  </si>
  <si>
    <t>NaOH 0.1M, T=room, 1 h</t>
  </si>
  <si>
    <t>Laboratory</t>
  </si>
  <si>
    <r>
      <t>%C</t>
    </r>
    <r>
      <rPr>
        <b/>
        <vertAlign val="subscript"/>
        <sz val="9"/>
        <color rgb="FF000000"/>
        <rFont val="Arial"/>
        <family val="2"/>
        <charset val="238"/>
      </rPr>
      <t>coll.</t>
    </r>
  </si>
  <si>
    <r>
      <t>%N</t>
    </r>
    <r>
      <rPr>
        <b/>
        <vertAlign val="subscript"/>
        <sz val="9"/>
        <color rgb="FF000000"/>
        <rFont val="Arial"/>
        <family val="2"/>
        <charset val="238"/>
      </rPr>
      <t>coll.</t>
    </r>
  </si>
  <si>
    <t>3,0%N 7,2%C</t>
  </si>
  <si>
    <t>3.2%N 9.9%C</t>
  </si>
  <si>
    <t>3.1%N, 9.3%C</t>
  </si>
  <si>
    <t>2.4%N 8.3%C</t>
  </si>
  <si>
    <t>2.8%N 9.2%C</t>
  </si>
  <si>
    <t>2.9%N 9.4%C</t>
  </si>
  <si>
    <t>3.6%N 8.7%C</t>
  </si>
  <si>
    <t>3.9%N 11.2%C</t>
  </si>
  <si>
    <t>4.6%N 12.0%C</t>
  </si>
  <si>
    <t>2.5%N 8.3%C</t>
  </si>
  <si>
    <t>2.8%N 9.0%C</t>
  </si>
  <si>
    <t>3.3%N 10.4%C</t>
  </si>
  <si>
    <t>3.8%N 11.5%C</t>
  </si>
  <si>
    <t>2.1%N 7.3%C</t>
  </si>
  <si>
    <t>2.6%N 8.8%C</t>
  </si>
  <si>
    <t>1.7%N 6.8%C</t>
  </si>
  <si>
    <t>3.7%N 12.2%C</t>
  </si>
  <si>
    <t>3.9%N 11.6%C</t>
  </si>
  <si>
    <t>3.0%N 9.9%C</t>
  </si>
  <si>
    <t>3.9%N 11.9%C</t>
  </si>
  <si>
    <t>%C %N in bone</t>
  </si>
  <si>
    <t>Germany</t>
  </si>
  <si>
    <r>
      <rPr>
        <b/>
        <vertAlign val="superscript"/>
        <sz val="9"/>
        <color rgb="FF000000"/>
        <rFont val="Arial"/>
        <family val="2"/>
        <charset val="238"/>
      </rPr>
      <t>14</t>
    </r>
    <r>
      <rPr>
        <b/>
        <sz val="9"/>
        <color rgb="FF000000"/>
        <rFont val="Arial"/>
        <family val="2"/>
        <charset val="238"/>
      </rPr>
      <t>C ID</t>
    </r>
  </si>
  <si>
    <t>C-14 lab no.</t>
  </si>
  <si>
    <t>C-14 sample</t>
  </si>
  <si>
    <t>C-14 result</t>
  </si>
  <si>
    <t>adult, 10-24 months, root completly filled with dentine, tip worn</t>
  </si>
  <si>
    <t>Peștera cu Oase</t>
  </si>
  <si>
    <t>Romania</t>
  </si>
  <si>
    <t>40-45k</t>
  </si>
  <si>
    <t>07-1</t>
  </si>
  <si>
    <t>CRO001</t>
  </si>
  <si>
    <t>CRO010</t>
  </si>
  <si>
    <t>CRO009</t>
  </si>
  <si>
    <t>CRO002</t>
  </si>
  <si>
    <t>CRO003</t>
  </si>
  <si>
    <t>CRO004</t>
  </si>
  <si>
    <t>CRO005</t>
  </si>
  <si>
    <t>CRO019</t>
  </si>
  <si>
    <t>CRO021</t>
  </si>
  <si>
    <t>CRO006</t>
  </si>
  <si>
    <t>CRO013</t>
  </si>
  <si>
    <t>CRO007</t>
  </si>
  <si>
    <t>CRO008</t>
  </si>
  <si>
    <t>CRO012</t>
  </si>
  <si>
    <t>CRO011</t>
  </si>
  <si>
    <t>CRO022</t>
  </si>
  <si>
    <t>CRO017</t>
  </si>
  <si>
    <t>CRO018</t>
  </si>
  <si>
    <t>CRO016</t>
  </si>
  <si>
    <t>CRO015</t>
  </si>
  <si>
    <t>CRO020</t>
  </si>
  <si>
    <t>Trinkaus and Richards (2013)</t>
  </si>
  <si>
    <r>
      <t xml:space="preserve">Flower </t>
    </r>
    <r>
      <rPr>
        <i/>
        <sz val="9"/>
        <color rgb="FF000000"/>
        <rFont val="Arial"/>
        <family val="2"/>
        <charset val="238"/>
      </rPr>
      <t>et al.</t>
    </r>
    <r>
      <rPr>
        <sz val="9"/>
        <color rgb="FF000000"/>
        <rFont val="Arial"/>
        <family val="2"/>
        <charset val="238"/>
      </rPr>
      <t xml:space="preserve"> (2021)</t>
    </r>
  </si>
  <si>
    <r>
      <t xml:space="preserve">Bocherens </t>
    </r>
    <r>
      <rPr>
        <i/>
        <sz val="9"/>
        <color rgb="FF000000"/>
        <rFont val="Arial"/>
        <family val="2"/>
        <charset val="238"/>
      </rPr>
      <t>et al.</t>
    </r>
    <r>
      <rPr>
        <sz val="9"/>
        <color rgb="FF000000"/>
        <rFont val="Arial"/>
        <family val="2"/>
        <charset val="238"/>
      </rPr>
      <t xml:space="preserve"> (1995)</t>
    </r>
  </si>
  <si>
    <r>
      <t xml:space="preserve">Bocherens </t>
    </r>
    <r>
      <rPr>
        <i/>
        <sz val="9"/>
        <color rgb="FF000000"/>
        <rFont val="Arial"/>
        <family val="2"/>
        <charset val="238"/>
      </rPr>
      <t>et al.</t>
    </r>
    <r>
      <rPr>
        <sz val="9"/>
        <color rgb="FF000000"/>
        <rFont val="Arial"/>
        <family val="2"/>
        <charset val="238"/>
      </rPr>
      <t xml:space="preserve"> (2011)</t>
    </r>
  </si>
  <si>
    <r>
      <t xml:space="preserve">Bocherens </t>
    </r>
    <r>
      <rPr>
        <i/>
        <sz val="9"/>
        <color rgb="FF000000"/>
        <rFont val="Arial"/>
        <family val="2"/>
        <charset val="238"/>
      </rPr>
      <t>et al</t>
    </r>
    <r>
      <rPr>
        <sz val="9"/>
        <color rgb="FF000000"/>
        <rFont val="Arial"/>
        <family val="2"/>
        <charset val="238"/>
      </rPr>
      <t>. (1997)</t>
    </r>
  </si>
  <si>
    <r>
      <t xml:space="preserve">Bocherens </t>
    </r>
    <r>
      <rPr>
        <i/>
        <sz val="9"/>
        <color rgb="FF000000"/>
        <rFont val="Arial"/>
        <family val="2"/>
        <charset val="238"/>
      </rPr>
      <t>et al.</t>
    </r>
    <r>
      <rPr>
        <sz val="9"/>
        <color rgb="FF000000"/>
        <rFont val="Arial"/>
        <family val="2"/>
        <charset val="238"/>
      </rPr>
      <t xml:space="preserve"> (2005)</t>
    </r>
  </si>
  <si>
    <t>1.5</t>
  </si>
  <si>
    <t>P</t>
  </si>
  <si>
    <t>Z</t>
  </si>
  <si>
    <t>P - Poznań Radiocarbon Laboratory (AMS)</t>
  </si>
  <si>
    <t>Z - Laboratory of Ion Beam Physics, Zurich (AMS, collagen extracted in Tübingen)</t>
  </si>
  <si>
    <t>GenBank accesion number</t>
  </si>
  <si>
    <t>ENA sample accession</t>
  </si>
  <si>
    <t>ERS15411585</t>
  </si>
  <si>
    <t>ERS15411586</t>
  </si>
  <si>
    <t>ERS15411587</t>
  </si>
  <si>
    <t>ERS15411588</t>
  </si>
  <si>
    <t>ERS15411589</t>
  </si>
  <si>
    <t>ERS15411591</t>
  </si>
  <si>
    <t>ERS15411592</t>
  </si>
  <si>
    <t>ERS15411593</t>
  </si>
  <si>
    <t>ERS15411594</t>
  </si>
  <si>
    <t>ERS15411595</t>
  </si>
  <si>
    <t>ERS15411596</t>
  </si>
  <si>
    <t>ERS15411597</t>
  </si>
  <si>
    <t>ERS15411598</t>
  </si>
  <si>
    <t>ERS15411599</t>
  </si>
  <si>
    <t>ERS15411600</t>
  </si>
  <si>
    <t>ERS15411601</t>
  </si>
  <si>
    <t>ERS15411602</t>
  </si>
  <si>
    <t>ERS15411603</t>
  </si>
  <si>
    <t>OQ947729</t>
  </si>
  <si>
    <t>OQ947730</t>
  </si>
  <si>
    <t>OQ947732</t>
  </si>
  <si>
    <t>OQ947733</t>
  </si>
  <si>
    <t>OQ947738</t>
  </si>
  <si>
    <t>OQ947739</t>
  </si>
  <si>
    <t>OQ947740</t>
  </si>
  <si>
    <t>OQ947741</t>
  </si>
  <si>
    <t>OQ947742</t>
  </si>
  <si>
    <t>OQ947743</t>
  </si>
  <si>
    <t>OQ947745</t>
  </si>
  <si>
    <t>n.d.</t>
  </si>
  <si>
    <t>OQ947731</t>
  </si>
  <si>
    <t>OQ947746</t>
  </si>
  <si>
    <t>OQ947728</t>
  </si>
  <si>
    <t>OQ947737</t>
  </si>
  <si>
    <t>OQ947734</t>
  </si>
  <si>
    <t>OQ947736</t>
  </si>
  <si>
    <t>OQ947735</t>
  </si>
  <si>
    <t>OQ947744</t>
  </si>
  <si>
    <t>ERS15411727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</si>
</sst>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yyyy\-mm\-dd;@"/>
    <numFmt numFmtId="166" formatCode="0.000"/>
  </numFmts>
  <fonts count="28">
    <font>
      <sz val="10"/>
      <color rgb="FF000000"/>
      <name val="Arial"/>
    </font>
    <font>
      <sz val="9"/>
      <color rgb="FF000000"/>
      <name val="Arial"/>
      <family val="2"/>
      <charset val="238"/>
    </font>
    <font>
      <sz val="9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9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rgb="FF00B050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theme="1"/>
      <name val="Calibri"/>
      <family val="2"/>
      <charset val="238"/>
    </font>
    <font>
      <b/>
      <vertAlign val="superscript"/>
      <sz val="9"/>
      <color theme="1"/>
      <name val="Arial"/>
      <family val="2"/>
      <charset val="238"/>
    </font>
    <font>
      <b/>
      <vertAlign val="superscript"/>
      <sz val="9"/>
      <name val="Arial"/>
      <family val="2"/>
      <charset val="238"/>
    </font>
    <font>
      <b/>
      <vertAlign val="superscript"/>
      <sz val="9"/>
      <color rgb="FF000000"/>
      <name val="Arial"/>
      <family val="2"/>
      <charset val="238"/>
    </font>
    <font>
      <i/>
      <sz val="9"/>
      <color rgb="FF000000"/>
      <name val="Arial"/>
      <family val="2"/>
      <charset val="238"/>
    </font>
    <font>
      <i/>
      <sz val="9"/>
      <name val="Arial"/>
      <family val="2"/>
      <charset val="238"/>
    </font>
    <font>
      <b/>
      <sz val="9"/>
      <color theme="1"/>
      <name val="Arial"/>
      <family val="2"/>
      <charset val="238"/>
      <scheme val="minor"/>
    </font>
    <font>
      <b/>
      <sz val="9"/>
      <name val="Arial"/>
      <family val="2"/>
      <charset val="238"/>
      <scheme val="minor"/>
    </font>
    <font>
      <sz val="9"/>
      <color rgb="FF000000"/>
      <name val="Arial"/>
      <family val="2"/>
      <charset val="238"/>
      <scheme val="minor"/>
    </font>
    <font>
      <sz val="9"/>
      <color theme="1"/>
      <name val="Arial"/>
      <family val="2"/>
      <charset val="238"/>
      <scheme val="minor"/>
    </font>
    <font>
      <sz val="9"/>
      <name val="Arial"/>
      <family val="2"/>
      <charset val="238"/>
      <scheme val="minor"/>
    </font>
    <font>
      <i/>
      <sz val="9"/>
      <color rgb="FF000000"/>
      <name val="Arial"/>
      <family val="2"/>
      <charset val="238"/>
      <scheme val="minor"/>
    </font>
    <font>
      <sz val="9"/>
      <color theme="0" tint="-0.499984740745262"/>
      <name val="Arial"/>
      <family val="2"/>
      <charset val="238"/>
      <scheme val="minor"/>
    </font>
    <font>
      <sz val="9"/>
      <name val="Arial CE"/>
      <charset val="238"/>
    </font>
    <font>
      <b/>
      <sz val="9"/>
      <name val="Arial CE"/>
      <charset val="238"/>
    </font>
    <font>
      <b/>
      <vertAlign val="subscript"/>
      <sz val="9"/>
      <color rgb="FF000000"/>
      <name val="Arial"/>
      <family val="2"/>
      <charset val="238"/>
    </font>
    <font>
      <sz val="9"/>
      <color rgb="FF000000"/>
      <name val="Arial"/>
      <family val="2"/>
    </font>
    <font>
      <sz val="9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rgb="FFFFF2CC"/>
      </patternFill>
    </fill>
    <fill>
      <patternFill patternType="solid">
        <fgColor theme="0" tint="-4.9989318521683403E-2"/>
        <bgColor rgb="FFFFE599"/>
      </patternFill>
    </fill>
    <fill>
      <patternFill patternType="solid">
        <fgColor theme="6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3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vertical="top"/>
    </xf>
    <xf numFmtId="49" fontId="1" fillId="0" borderId="0" xfId="0" applyNumberFormat="1" applyFont="1" applyAlignment="1">
      <alignment horizontal="left" vertical="top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top"/>
    </xf>
    <xf numFmtId="49" fontId="2" fillId="0" borderId="1" xfId="0" applyNumberFormat="1" applyFont="1" applyBorder="1" applyAlignment="1">
      <alignment horizontal="left" vertical="top"/>
    </xf>
    <xf numFmtId="0" fontId="2" fillId="0" borderId="0" xfId="0" applyFont="1"/>
    <xf numFmtId="0" fontId="1" fillId="0" borderId="1" xfId="0" applyFont="1" applyBorder="1"/>
    <xf numFmtId="0" fontId="1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165" fontId="1" fillId="0" borderId="1" xfId="0" applyNumberFormat="1" applyFont="1" applyBorder="1" applyAlignment="1">
      <alignment horizontal="left" vertical="top"/>
    </xf>
    <xf numFmtId="164" fontId="1" fillId="0" borderId="1" xfId="0" applyNumberFormat="1" applyFont="1" applyBorder="1" applyAlignment="1">
      <alignment horizontal="left" vertical="top"/>
    </xf>
    <xf numFmtId="164" fontId="7" fillId="0" borderId="1" xfId="0" applyNumberFormat="1" applyFont="1" applyBorder="1" applyAlignment="1">
      <alignment horizontal="left" vertical="top"/>
    </xf>
    <xf numFmtId="164" fontId="1" fillId="0" borderId="0" xfId="0" applyNumberFormat="1" applyFont="1" applyAlignment="1">
      <alignment horizontal="left" vertical="top"/>
    </xf>
    <xf numFmtId="0" fontId="7" fillId="0" borderId="0" xfId="0" applyFont="1" applyAlignment="1">
      <alignment horizontal="left" vertical="top"/>
    </xf>
    <xf numFmtId="164" fontId="8" fillId="0" borderId="1" xfId="0" applyNumberFormat="1" applyFont="1" applyBorder="1" applyAlignment="1">
      <alignment horizontal="left" vertical="top"/>
    </xf>
    <xf numFmtId="164" fontId="2" fillId="0" borderId="1" xfId="0" applyNumberFormat="1" applyFont="1" applyBorder="1" applyAlignment="1">
      <alignment horizontal="left" vertical="top"/>
    </xf>
    <xf numFmtId="164" fontId="3" fillId="0" borderId="1" xfId="0" applyNumberFormat="1" applyFont="1" applyBorder="1" applyAlignment="1">
      <alignment horizontal="left" vertical="top"/>
    </xf>
    <xf numFmtId="0" fontId="8" fillId="0" borderId="1" xfId="0" applyFont="1" applyBorder="1" applyAlignment="1">
      <alignment horizontal="left" vertical="top"/>
    </xf>
    <xf numFmtId="49" fontId="8" fillId="0" borderId="1" xfId="0" applyNumberFormat="1" applyFont="1" applyBorder="1" applyAlignment="1">
      <alignment horizontal="left" vertical="top"/>
    </xf>
    <xf numFmtId="0" fontId="4" fillId="4" borderId="1" xfId="0" applyFont="1" applyFill="1" applyBorder="1" applyAlignment="1">
      <alignment horizontal="left" vertical="top" wrapText="1"/>
    </xf>
    <xf numFmtId="164" fontId="9" fillId="0" borderId="1" xfId="0" applyNumberFormat="1" applyFont="1" applyBorder="1" applyAlignment="1">
      <alignment horizontal="left" vertical="top"/>
    </xf>
    <xf numFmtId="49" fontId="5" fillId="4" borderId="1" xfId="0" applyNumberFormat="1" applyFont="1" applyFill="1" applyBorder="1" applyAlignment="1">
      <alignment horizontal="left" vertical="top"/>
    </xf>
    <xf numFmtId="0" fontId="4" fillId="4" borderId="1" xfId="0" applyFont="1" applyFill="1" applyBorder="1" applyAlignment="1">
      <alignment horizontal="left" vertical="top"/>
    </xf>
    <xf numFmtId="0" fontId="6" fillId="4" borderId="1" xfId="0" applyFont="1" applyFill="1" applyBorder="1" applyAlignment="1">
      <alignment horizontal="left" vertical="top"/>
    </xf>
    <xf numFmtId="165" fontId="6" fillId="4" borderId="1" xfId="0" applyNumberFormat="1" applyFont="1" applyFill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4" fillId="2" borderId="2" xfId="0" applyFont="1" applyFill="1" applyBorder="1" applyAlignment="1">
      <alignment horizontal="left" vertical="top"/>
    </xf>
    <xf numFmtId="0" fontId="1" fillId="2" borderId="5" xfId="0" applyFont="1" applyFill="1" applyBorder="1" applyAlignment="1">
      <alignment horizontal="left" vertical="top"/>
    </xf>
    <xf numFmtId="0" fontId="4" fillId="3" borderId="2" xfId="0" applyFont="1" applyFill="1" applyBorder="1" applyAlignment="1">
      <alignment horizontal="left" vertical="top"/>
    </xf>
    <xf numFmtId="0" fontId="1" fillId="3" borderId="5" xfId="0" applyFont="1" applyFill="1" applyBorder="1" applyAlignment="1">
      <alignment horizontal="left" vertical="top"/>
    </xf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164" fontId="1" fillId="0" borderId="6" xfId="0" applyNumberFormat="1" applyFont="1" applyBorder="1" applyAlignment="1">
      <alignment horizontal="left" vertical="top"/>
    </xf>
    <xf numFmtId="165" fontId="1" fillId="0" borderId="4" xfId="0" applyNumberFormat="1" applyFont="1" applyBorder="1" applyAlignment="1">
      <alignment horizontal="left" vertical="top"/>
    </xf>
    <xf numFmtId="0" fontId="4" fillId="6" borderId="2" xfId="0" applyFont="1" applyFill="1" applyBorder="1" applyAlignment="1">
      <alignment horizontal="left" vertical="top"/>
    </xf>
    <xf numFmtId="0" fontId="1" fillId="6" borderId="5" xfId="0" applyFont="1" applyFill="1" applyBorder="1" applyAlignment="1">
      <alignment horizontal="left" vertical="top"/>
    </xf>
    <xf numFmtId="0" fontId="1" fillId="2" borderId="3" xfId="0" applyFont="1" applyFill="1" applyBorder="1" applyAlignment="1">
      <alignment horizontal="right" vertical="top"/>
    </xf>
    <xf numFmtId="0" fontId="1" fillId="3" borderId="3" xfId="0" applyFont="1" applyFill="1" applyBorder="1" applyAlignment="1">
      <alignment horizontal="right" vertical="top"/>
    </xf>
    <xf numFmtId="0" fontId="1" fillId="6" borderId="3" xfId="0" applyFont="1" applyFill="1" applyBorder="1" applyAlignment="1">
      <alignment horizontal="right" vertical="top"/>
    </xf>
    <xf numFmtId="164" fontId="1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1" fillId="2" borderId="2" xfId="0" applyFont="1" applyFill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1" fillId="2" borderId="3" xfId="0" applyFont="1" applyFill="1" applyBorder="1" applyAlignment="1">
      <alignment horizontal="left" vertical="top"/>
    </xf>
    <xf numFmtId="49" fontId="1" fillId="0" borderId="1" xfId="0" applyNumberFormat="1" applyFont="1" applyBorder="1" applyAlignment="1">
      <alignment horizontal="left" vertical="top"/>
    </xf>
    <xf numFmtId="0" fontId="1" fillId="3" borderId="2" xfId="0" applyFont="1" applyFill="1" applyBorder="1" applyAlignment="1">
      <alignment horizontal="left" vertical="top"/>
    </xf>
    <xf numFmtId="0" fontId="1" fillId="3" borderId="3" xfId="0" applyFont="1" applyFill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2" fontId="1" fillId="0" borderId="1" xfId="0" applyNumberFormat="1" applyFont="1" applyBorder="1" applyAlignment="1">
      <alignment horizontal="left" vertical="top"/>
    </xf>
    <xf numFmtId="0" fontId="4" fillId="4" borderId="1" xfId="0" applyFont="1" applyFill="1" applyBorder="1"/>
    <xf numFmtId="2" fontId="2" fillId="0" borderId="1" xfId="0" applyNumberFormat="1" applyFont="1" applyBorder="1" applyAlignment="1">
      <alignment horizontal="left" vertical="top"/>
    </xf>
    <xf numFmtId="0" fontId="1" fillId="5" borderId="1" xfId="0" applyFont="1" applyFill="1" applyBorder="1" applyAlignment="1">
      <alignment horizontal="left" vertical="top"/>
    </xf>
    <xf numFmtId="0" fontId="2" fillId="5" borderId="1" xfId="0" applyFont="1" applyFill="1" applyBorder="1" applyAlignment="1">
      <alignment horizontal="left" vertical="top"/>
    </xf>
    <xf numFmtId="0" fontId="15" fillId="0" borderId="1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9" fillId="0" borderId="1" xfId="0" applyFont="1" applyBorder="1" applyAlignment="1">
      <alignment horizontal="left" vertical="top"/>
    </xf>
    <xf numFmtId="0" fontId="18" fillId="0" borderId="1" xfId="0" applyFont="1" applyBorder="1" applyAlignment="1">
      <alignment horizontal="left" vertical="top"/>
    </xf>
    <xf numFmtId="0" fontId="20" fillId="5" borderId="1" xfId="0" applyFont="1" applyFill="1" applyBorder="1" applyAlignment="1">
      <alignment horizontal="left" vertical="top"/>
    </xf>
    <xf numFmtId="0" fontId="20" fillId="0" borderId="1" xfId="0" applyFont="1" applyBorder="1" applyAlignment="1">
      <alignment horizontal="left" vertical="top"/>
    </xf>
    <xf numFmtId="0" fontId="16" fillId="7" borderId="1" xfId="0" applyFont="1" applyFill="1" applyBorder="1" applyAlignment="1">
      <alignment horizontal="left" vertical="top"/>
    </xf>
    <xf numFmtId="0" fontId="18" fillId="0" borderId="0" xfId="0" applyFont="1"/>
    <xf numFmtId="0" fontId="18" fillId="0" borderId="1" xfId="0" applyFont="1" applyBorder="1" applyAlignment="1">
      <alignment vertical="center"/>
    </xf>
    <xf numFmtId="0" fontId="18" fillId="0" borderId="1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1" fillId="0" borderId="1" xfId="0" applyFont="1" applyBorder="1" applyAlignment="1">
      <alignment horizontal="left"/>
    </xf>
    <xf numFmtId="2" fontId="2" fillId="0" borderId="3" xfId="0" applyNumberFormat="1" applyFont="1" applyBorder="1" applyAlignment="1">
      <alignment horizontal="left" vertical="top"/>
    </xf>
    <xf numFmtId="0" fontId="18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vertical="top"/>
    </xf>
    <xf numFmtId="0" fontId="23" fillId="0" borderId="0" xfId="0" applyFont="1"/>
    <xf numFmtId="166" fontId="23" fillId="0" borderId="0" xfId="0" applyNumberFormat="1" applyFont="1"/>
    <xf numFmtId="14" fontId="23" fillId="0" borderId="0" xfId="0" applyNumberFormat="1" applyFont="1"/>
    <xf numFmtId="0" fontId="24" fillId="0" borderId="0" xfId="0" applyFont="1"/>
    <xf numFmtId="0" fontId="18" fillId="2" borderId="1" xfId="0" applyFont="1" applyFill="1" applyBorder="1" applyAlignment="1">
      <alignment horizontal="left" vertical="top"/>
    </xf>
    <xf numFmtId="165" fontId="1" fillId="0" borderId="0" xfId="0" applyNumberFormat="1" applyFont="1" applyAlignment="1">
      <alignment horizontal="left" vertical="top"/>
    </xf>
    <xf numFmtId="2" fontId="1" fillId="0" borderId="0" xfId="0" applyNumberFormat="1" applyFont="1" applyAlignment="1">
      <alignment horizontal="left" vertical="top"/>
    </xf>
    <xf numFmtId="0" fontId="2" fillId="0" borderId="1" xfId="0" applyFont="1" applyBorder="1"/>
    <xf numFmtId="0" fontId="5" fillId="0" borderId="1" xfId="0" applyFont="1" applyBorder="1" applyAlignment="1">
      <alignment horizontal="left" vertical="center"/>
    </xf>
    <xf numFmtId="0" fontId="5" fillId="0" borderId="1" xfId="0" applyFont="1" applyBorder="1"/>
    <xf numFmtId="49" fontId="2" fillId="0" borderId="1" xfId="0" applyNumberFormat="1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4" fillId="9" borderId="2" xfId="0" applyFont="1" applyFill="1" applyBorder="1" applyAlignment="1">
      <alignment horizontal="left" vertical="top"/>
    </xf>
    <xf numFmtId="0" fontId="1" fillId="9" borderId="5" xfId="0" applyFont="1" applyFill="1" applyBorder="1" applyAlignment="1">
      <alignment horizontal="left" vertical="top"/>
    </xf>
    <xf numFmtId="0" fontId="1" fillId="9" borderId="3" xfId="0" applyFont="1" applyFill="1" applyBorder="1" applyAlignment="1">
      <alignment horizontal="right" vertical="top"/>
    </xf>
    <xf numFmtId="0" fontId="5" fillId="4" borderId="1" xfId="0" applyFont="1" applyFill="1" applyBorder="1" applyAlignment="1">
      <alignment horizontal="left" vertical="top" wrapText="1"/>
    </xf>
    <xf numFmtId="0" fontId="4" fillId="4" borderId="0" xfId="0" applyFont="1" applyFill="1" applyAlignment="1">
      <alignment horizontal="left" vertical="top" wrapText="1"/>
    </xf>
    <xf numFmtId="0" fontId="3" fillId="0" borderId="1" xfId="0" applyFont="1" applyBorder="1"/>
    <xf numFmtId="0" fontId="18" fillId="0" borderId="1" xfId="0" applyFont="1" applyBorder="1"/>
    <xf numFmtId="0" fontId="1" fillId="0" borderId="0" xfId="0" applyFont="1" applyAlignment="1">
      <alignment horizontal="right" vertical="top"/>
    </xf>
    <xf numFmtId="0" fontId="1" fillId="2" borderId="8" xfId="0" applyFont="1" applyFill="1" applyBorder="1" applyAlignment="1">
      <alignment horizontal="left" vertical="top"/>
    </xf>
    <xf numFmtId="0" fontId="5" fillId="0" borderId="0" xfId="0" applyFont="1"/>
    <xf numFmtId="49" fontId="2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1" fillId="10" borderId="1" xfId="0" applyFont="1" applyFill="1" applyBorder="1"/>
    <xf numFmtId="49" fontId="1" fillId="0" borderId="1" xfId="0" applyNumberFormat="1" applyFont="1" applyBorder="1"/>
    <xf numFmtId="0" fontId="14" fillId="2" borderId="1" xfId="0" applyFont="1" applyFill="1" applyBorder="1" applyAlignment="1">
      <alignment horizontal="left" vertical="center"/>
    </xf>
    <xf numFmtId="0" fontId="1" fillId="11" borderId="1" xfId="0" applyFont="1" applyFill="1" applyBorder="1" applyAlignment="1">
      <alignment vertical="center"/>
    </xf>
    <xf numFmtId="0" fontId="1" fillId="0" borderId="0" xfId="0" applyFont="1" applyAlignment="1">
      <alignment vertical="center" wrapText="1"/>
    </xf>
    <xf numFmtId="164" fontId="1" fillId="0" borderId="1" xfId="0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0" fontId="5" fillId="2" borderId="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left"/>
    </xf>
    <xf numFmtId="0" fontId="18" fillId="2" borderId="7" xfId="0" applyFont="1" applyFill="1" applyBorder="1" applyAlignment="1">
      <alignment horizontal="left"/>
    </xf>
    <xf numFmtId="0" fontId="18" fillId="2" borderId="4" xfId="0" applyFont="1" applyFill="1" applyBorder="1" applyAlignment="1">
      <alignment horizontal="left"/>
    </xf>
    <xf numFmtId="165" fontId="6" fillId="4" borderId="6" xfId="0" applyNumberFormat="1" applyFont="1" applyFill="1" applyBorder="1" applyAlignment="1">
      <alignment horizontal="center" vertical="top"/>
    </xf>
    <xf numFmtId="165" fontId="6" fillId="4" borderId="7" xfId="0" applyNumberFormat="1" applyFont="1" applyFill="1" applyBorder="1" applyAlignment="1">
      <alignment horizontal="center" vertical="top"/>
    </xf>
    <xf numFmtId="165" fontId="6" fillId="4" borderId="4" xfId="0" applyNumberFormat="1" applyFont="1" applyFill="1" applyBorder="1" applyAlignment="1">
      <alignment horizontal="center" vertical="top"/>
    </xf>
    <xf numFmtId="0" fontId="16" fillId="8" borderId="1" xfId="0" applyFont="1" applyFill="1" applyBorder="1" applyAlignment="1">
      <alignment horizontal="center" vertical="top"/>
    </xf>
    <xf numFmtId="0" fontId="18" fillId="4" borderId="1" xfId="0" applyFont="1" applyFill="1" applyBorder="1" applyAlignment="1">
      <alignment horizontal="center" vertical="top"/>
    </xf>
    <xf numFmtId="0" fontId="16" fillId="7" borderId="2" xfId="0" applyFont="1" applyFill="1" applyBorder="1" applyAlignment="1">
      <alignment horizontal="center" vertical="top"/>
    </xf>
    <xf numFmtId="0" fontId="16" fillId="7" borderId="3" xfId="0" applyFont="1" applyFill="1" applyBorder="1" applyAlignment="1">
      <alignment horizontal="center" vertical="top"/>
    </xf>
    <xf numFmtId="0" fontId="17" fillId="7" borderId="2" xfId="0" applyFont="1" applyFill="1" applyBorder="1" applyAlignment="1">
      <alignment horizontal="center" vertical="top"/>
    </xf>
    <xf numFmtId="0" fontId="17" fillId="7" borderId="3" xfId="0" applyFont="1" applyFill="1" applyBorder="1" applyAlignment="1">
      <alignment horizontal="center" vertical="top"/>
    </xf>
    <xf numFmtId="0" fontId="1" fillId="0" borderId="1" xfId="0" applyFont="1" applyBorder="1" applyAlignment="1">
      <alignment vertical="top"/>
    </xf>
    <xf numFmtId="0" fontId="26" fillId="0" borderId="1" xfId="0" applyFont="1" applyBorder="1" applyAlignment="1">
      <alignment horizontal="left" vertical="top"/>
    </xf>
    <xf numFmtId="0" fontId="27" fillId="0" borderId="1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6792A4-30E8-4D85-AF8A-7F31E43FB46A}">
  <dimension ref="A1:R34"/>
  <sheetViews>
    <sheetView workbookViewId="0">
      <selection activeCell="H23" sqref="H23"/>
    </sheetView>
  </sheetViews>
  <sheetFormatPr baseColWidth="10" defaultColWidth="8.6640625" defaultRowHeight="13"/>
  <cols>
    <col min="1" max="2" width="8.6640625" style="1"/>
    <col min="3" max="3" width="12.6640625" style="1" customWidth="1"/>
    <col min="4" max="4" width="33" style="41" bestFit="1" customWidth="1"/>
    <col min="5" max="5" width="8.6640625" style="41"/>
    <col min="6" max="6" width="24.5" style="41" bestFit="1" customWidth="1"/>
    <col min="7" max="7" width="33.1640625" style="1" customWidth="1"/>
    <col min="8" max="8" width="11.33203125" style="41" bestFit="1" customWidth="1"/>
    <col min="9" max="9" width="12.5" style="67" customWidth="1"/>
    <col min="10" max="10" width="12.5" style="41" customWidth="1"/>
    <col min="11" max="11" width="8.6640625" style="1"/>
    <col min="12" max="14" width="8.6640625" style="41"/>
    <col min="15" max="15" width="9.33203125" bestFit="1" customWidth="1"/>
    <col min="16" max="16" width="19" style="41" customWidth="1"/>
    <col min="17" max="17" width="10.6640625" style="41" customWidth="1"/>
    <col min="18" max="18" width="16.33203125" style="41" customWidth="1"/>
    <col min="19" max="16384" width="8.6640625" style="1"/>
  </cols>
  <sheetData>
    <row r="1" spans="1:18" s="13" customFormat="1" ht="26">
      <c r="A1" s="102" t="s">
        <v>213</v>
      </c>
      <c r="B1" s="27" t="s">
        <v>165</v>
      </c>
      <c r="C1" s="27" t="s">
        <v>207</v>
      </c>
      <c r="D1" s="27" t="s">
        <v>65</v>
      </c>
      <c r="E1" s="27" t="s">
        <v>245</v>
      </c>
      <c r="F1" s="27" t="s">
        <v>66</v>
      </c>
      <c r="G1" s="27" t="s">
        <v>246</v>
      </c>
      <c r="H1" s="101" t="s">
        <v>16</v>
      </c>
      <c r="I1" s="101" t="s">
        <v>206</v>
      </c>
      <c r="J1" s="101" t="s">
        <v>67</v>
      </c>
      <c r="K1" s="27" t="s">
        <v>133</v>
      </c>
      <c r="L1" s="101" t="s">
        <v>174</v>
      </c>
      <c r="M1" s="101" t="s">
        <v>175</v>
      </c>
      <c r="N1" s="101" t="s">
        <v>176</v>
      </c>
      <c r="O1" s="101" t="s">
        <v>177</v>
      </c>
      <c r="P1" s="101" t="s">
        <v>155</v>
      </c>
      <c r="Q1" s="27" t="s">
        <v>354</v>
      </c>
      <c r="R1" s="27" t="s">
        <v>178</v>
      </c>
    </row>
    <row r="2" spans="1:18" ht="12">
      <c r="A2" s="94" t="s">
        <v>363</v>
      </c>
      <c r="B2" s="3" t="s">
        <v>64</v>
      </c>
      <c r="C2" s="114" t="s">
        <v>208</v>
      </c>
      <c r="D2" s="3" t="s">
        <v>89</v>
      </c>
      <c r="E2" s="3" t="s">
        <v>293</v>
      </c>
      <c r="F2" s="3" t="s">
        <v>14</v>
      </c>
      <c r="G2" s="12" t="s">
        <v>145</v>
      </c>
      <c r="H2" s="2" t="s">
        <v>9</v>
      </c>
      <c r="I2" s="2"/>
      <c r="J2" s="2" t="s">
        <v>363</v>
      </c>
      <c r="K2" s="7" t="s">
        <v>134</v>
      </c>
      <c r="L2" s="96" t="s">
        <v>13</v>
      </c>
      <c r="M2" s="38">
        <v>-19.489839923809527</v>
      </c>
      <c r="N2" s="38">
        <v>9.0660684380952397</v>
      </c>
      <c r="O2" s="51">
        <v>2.4881518903756468</v>
      </c>
      <c r="P2" s="2" t="s">
        <v>315</v>
      </c>
      <c r="Q2" s="2" t="s">
        <v>314</v>
      </c>
      <c r="R2" s="2" t="s">
        <v>313</v>
      </c>
    </row>
    <row r="3" spans="1:18" ht="12">
      <c r="A3" s="94" t="s">
        <v>364</v>
      </c>
      <c r="B3" s="3" t="s">
        <v>90</v>
      </c>
      <c r="C3" s="114" t="s">
        <v>208</v>
      </c>
      <c r="D3" s="3" t="s">
        <v>35</v>
      </c>
      <c r="E3" s="3" t="s">
        <v>294</v>
      </c>
      <c r="F3" s="3" t="s">
        <v>12</v>
      </c>
      <c r="G3" s="7" t="s">
        <v>138</v>
      </c>
      <c r="H3" s="2" t="s">
        <v>9</v>
      </c>
      <c r="I3" s="2"/>
      <c r="J3" s="2" t="s">
        <v>364</v>
      </c>
      <c r="K3" s="7" t="s">
        <v>134</v>
      </c>
      <c r="L3" s="96" t="s">
        <v>11</v>
      </c>
      <c r="M3" s="38">
        <v>-19.345369523809524</v>
      </c>
      <c r="N3" s="38">
        <v>10.335929558095234</v>
      </c>
      <c r="O3" s="51">
        <v>1.955328041395874</v>
      </c>
      <c r="P3" s="2" t="s">
        <v>54</v>
      </c>
      <c r="Q3" s="3" t="s">
        <v>55</v>
      </c>
      <c r="R3" s="2" t="s">
        <v>56</v>
      </c>
    </row>
    <row r="4" spans="1:18" ht="12">
      <c r="A4" s="94" t="s">
        <v>365</v>
      </c>
      <c r="B4" s="3" t="s">
        <v>9</v>
      </c>
      <c r="C4" s="114" t="s">
        <v>208</v>
      </c>
      <c r="D4" s="3" t="s">
        <v>25</v>
      </c>
      <c r="E4" s="3" t="s">
        <v>10</v>
      </c>
      <c r="F4" s="3" t="s">
        <v>53</v>
      </c>
      <c r="G4" s="12" t="s">
        <v>143</v>
      </c>
      <c r="H4" s="2" t="s">
        <v>9</v>
      </c>
      <c r="I4" s="2"/>
      <c r="J4" s="2" t="s">
        <v>365</v>
      </c>
      <c r="K4" s="12" t="s">
        <v>135</v>
      </c>
      <c r="L4" s="2" t="s">
        <v>102</v>
      </c>
      <c r="M4" s="38">
        <v>-19.824996842998313</v>
      </c>
      <c r="N4" s="38">
        <v>8.2237675185812247</v>
      </c>
      <c r="O4" s="51">
        <v>0.53461752521424444</v>
      </c>
      <c r="P4" s="2" t="s">
        <v>50</v>
      </c>
      <c r="Q4" s="3" t="s">
        <v>51</v>
      </c>
      <c r="R4" s="2" t="s">
        <v>52</v>
      </c>
    </row>
    <row r="5" spans="1:18" ht="12">
      <c r="A5" s="94" t="s">
        <v>366</v>
      </c>
      <c r="B5" s="3" t="s">
        <v>60</v>
      </c>
      <c r="C5" s="114" t="s">
        <v>208</v>
      </c>
      <c r="D5" s="3" t="s">
        <v>25</v>
      </c>
      <c r="E5" s="3" t="s">
        <v>39</v>
      </c>
      <c r="F5" s="3" t="s">
        <v>110</v>
      </c>
      <c r="G5" s="12" t="s">
        <v>140</v>
      </c>
      <c r="H5" s="2" t="s">
        <v>9</v>
      </c>
      <c r="I5" s="2"/>
      <c r="J5" s="2" t="s">
        <v>366</v>
      </c>
      <c r="K5" s="7" t="s">
        <v>135</v>
      </c>
      <c r="L5" s="2" t="s">
        <v>107</v>
      </c>
      <c r="M5" s="38">
        <v>-19.184419597293967</v>
      </c>
      <c r="N5" s="38">
        <v>8.393872073553549</v>
      </c>
      <c r="O5" s="51">
        <v>1.6439283633284139</v>
      </c>
      <c r="P5" s="2" t="s">
        <v>38</v>
      </c>
      <c r="Q5" s="3" t="s">
        <v>40</v>
      </c>
      <c r="R5" s="2" t="s">
        <v>41</v>
      </c>
    </row>
    <row r="6" spans="1:18" ht="12">
      <c r="A6" s="94" t="s">
        <v>367</v>
      </c>
      <c r="B6" s="3" t="s">
        <v>62</v>
      </c>
      <c r="C6" s="114" t="s">
        <v>208</v>
      </c>
      <c r="D6" s="3" t="s">
        <v>25</v>
      </c>
      <c r="E6" s="3">
        <v>2</v>
      </c>
      <c r="F6" s="3" t="s">
        <v>108</v>
      </c>
      <c r="G6" s="12" t="s">
        <v>143</v>
      </c>
      <c r="H6" s="2" t="s">
        <v>9</v>
      </c>
      <c r="I6" s="2"/>
      <c r="J6" s="2" t="s">
        <v>367</v>
      </c>
      <c r="K6" s="7" t="s">
        <v>135</v>
      </c>
      <c r="L6" s="2" t="s">
        <v>104</v>
      </c>
      <c r="M6" s="38">
        <v>-19.525891787181187</v>
      </c>
      <c r="N6" s="38">
        <v>8.3144954850382735</v>
      </c>
      <c r="O6" s="51">
        <v>-0.21407718572690282</v>
      </c>
      <c r="P6" s="2" t="s">
        <v>24</v>
      </c>
      <c r="Q6" s="3" t="s">
        <v>26</v>
      </c>
      <c r="R6" s="2" t="s">
        <v>27</v>
      </c>
    </row>
    <row r="7" spans="1:18" ht="12">
      <c r="A7" s="94" t="s">
        <v>368</v>
      </c>
      <c r="B7" s="3" t="s">
        <v>58</v>
      </c>
      <c r="C7" s="114" t="s">
        <v>208</v>
      </c>
      <c r="D7" s="3" t="s">
        <v>25</v>
      </c>
      <c r="E7" s="3" t="s">
        <v>47</v>
      </c>
      <c r="F7" s="3" t="s">
        <v>49</v>
      </c>
      <c r="G7" s="12" t="s">
        <v>358</v>
      </c>
      <c r="H7" s="2" t="s">
        <v>9</v>
      </c>
      <c r="I7" s="2"/>
      <c r="J7" s="2" t="s">
        <v>368</v>
      </c>
      <c r="K7" s="12" t="s">
        <v>136</v>
      </c>
      <c r="L7" s="2" t="s">
        <v>9</v>
      </c>
      <c r="M7" s="39"/>
      <c r="N7" s="39"/>
      <c r="O7" s="51"/>
      <c r="P7" s="2" t="s">
        <v>46</v>
      </c>
      <c r="Q7" s="3" t="s">
        <v>48</v>
      </c>
      <c r="R7" s="2" t="s">
        <v>27</v>
      </c>
    </row>
    <row r="8" spans="1:18" ht="12">
      <c r="A8" s="94" t="s">
        <v>369</v>
      </c>
      <c r="B8" s="3" t="s">
        <v>59</v>
      </c>
      <c r="C8" s="114" t="s">
        <v>208</v>
      </c>
      <c r="D8" s="3" t="s">
        <v>25</v>
      </c>
      <c r="E8" s="3" t="s">
        <v>43</v>
      </c>
      <c r="F8" s="3" t="s">
        <v>110</v>
      </c>
      <c r="G8" s="12" t="s">
        <v>141</v>
      </c>
      <c r="H8" s="2" t="s">
        <v>9</v>
      </c>
      <c r="I8" s="2"/>
      <c r="J8" s="2" t="s">
        <v>369</v>
      </c>
      <c r="K8" s="7" t="s">
        <v>135</v>
      </c>
      <c r="L8" s="2" t="s">
        <v>106</v>
      </c>
      <c r="M8" s="38">
        <v>-19.903513957269819</v>
      </c>
      <c r="N8" s="38">
        <v>9.526439842473275</v>
      </c>
      <c r="O8" s="51">
        <v>-3.1995890004060126</v>
      </c>
      <c r="P8" s="2" t="s">
        <v>42</v>
      </c>
      <c r="Q8" s="3" t="s">
        <v>44</v>
      </c>
      <c r="R8" s="2" t="s">
        <v>45</v>
      </c>
    </row>
    <row r="9" spans="1:18" ht="12">
      <c r="A9" s="95" t="s">
        <v>370</v>
      </c>
      <c r="B9" s="7" t="s">
        <v>72</v>
      </c>
      <c r="C9" s="115" t="s">
        <v>209</v>
      </c>
      <c r="D9" s="7" t="s">
        <v>25</v>
      </c>
      <c r="E9" s="7" t="s">
        <v>47</v>
      </c>
      <c r="F9" s="7" t="s">
        <v>23</v>
      </c>
      <c r="G9" s="7" t="s">
        <v>137</v>
      </c>
      <c r="H9" s="8" t="s">
        <v>79</v>
      </c>
      <c r="I9" s="66" t="s">
        <v>210</v>
      </c>
      <c r="J9" s="93" t="s">
        <v>370</v>
      </c>
      <c r="K9" s="12" t="s">
        <v>135</v>
      </c>
      <c r="L9" s="93" t="s">
        <v>5</v>
      </c>
      <c r="M9" s="38">
        <v>-19.390093911382049</v>
      </c>
      <c r="N9" s="38">
        <v>8.3010612201186103</v>
      </c>
      <c r="O9" s="51">
        <v>1.4450362579687099</v>
      </c>
      <c r="P9" s="8" t="s">
        <v>96</v>
      </c>
      <c r="Q9" s="7" t="s">
        <v>126</v>
      </c>
      <c r="R9" s="2" t="s">
        <v>118</v>
      </c>
    </row>
    <row r="10" spans="1:18" ht="12">
      <c r="A10" s="95" t="s">
        <v>371</v>
      </c>
      <c r="B10" s="7" t="s">
        <v>74</v>
      </c>
      <c r="C10" s="115" t="s">
        <v>209</v>
      </c>
      <c r="D10" s="7" t="s">
        <v>25</v>
      </c>
      <c r="E10" s="7" t="s">
        <v>47</v>
      </c>
      <c r="F10" s="7" t="s">
        <v>23</v>
      </c>
      <c r="G10" s="7" t="s">
        <v>138</v>
      </c>
      <c r="H10" s="8" t="s">
        <v>81</v>
      </c>
      <c r="I10" s="66" t="s">
        <v>210</v>
      </c>
      <c r="J10" s="93" t="s">
        <v>371</v>
      </c>
      <c r="K10" s="12" t="s">
        <v>135</v>
      </c>
      <c r="L10" s="93" t="s">
        <v>7</v>
      </c>
      <c r="M10" s="38">
        <v>-19.703282148180119</v>
      </c>
      <c r="N10" s="38">
        <v>8.8989125563289004</v>
      </c>
      <c r="O10" s="51">
        <v>0.92782469750728591</v>
      </c>
      <c r="P10" s="8" t="s">
        <v>97</v>
      </c>
      <c r="Q10" s="7" t="s">
        <v>127</v>
      </c>
      <c r="R10" s="2" t="s">
        <v>119</v>
      </c>
    </row>
    <row r="11" spans="1:18" ht="12">
      <c r="A11" s="94" t="s">
        <v>372</v>
      </c>
      <c r="B11" s="3" t="s">
        <v>57</v>
      </c>
      <c r="C11" s="114" t="s">
        <v>208</v>
      </c>
      <c r="D11" s="3" t="s">
        <v>35</v>
      </c>
      <c r="E11" s="3" t="s">
        <v>295</v>
      </c>
      <c r="F11" s="3" t="s">
        <v>15</v>
      </c>
      <c r="G11" s="12" t="s">
        <v>144</v>
      </c>
      <c r="H11" s="2" t="s">
        <v>9</v>
      </c>
      <c r="I11" s="2"/>
      <c r="J11" s="2" t="s">
        <v>372</v>
      </c>
      <c r="K11" s="12" t="s">
        <v>135</v>
      </c>
      <c r="L11" s="96" t="s">
        <v>68</v>
      </c>
      <c r="M11" s="38">
        <v>-19.220553126666665</v>
      </c>
      <c r="N11" s="38">
        <v>9.3513731199999981</v>
      </c>
      <c r="O11" s="51">
        <v>1.0047241211839095</v>
      </c>
      <c r="P11" s="2" t="s">
        <v>34</v>
      </c>
      <c r="Q11" s="3" t="s">
        <v>36</v>
      </c>
      <c r="R11" s="2" t="s">
        <v>37</v>
      </c>
    </row>
    <row r="12" spans="1:18" ht="12">
      <c r="A12" s="94" t="s">
        <v>373</v>
      </c>
      <c r="B12" s="2" t="s">
        <v>86</v>
      </c>
      <c r="C12" s="114" t="s">
        <v>208</v>
      </c>
      <c r="D12" s="2" t="s">
        <v>25</v>
      </c>
      <c r="E12" s="2">
        <v>3</v>
      </c>
      <c r="F12" s="2" t="s">
        <v>88</v>
      </c>
      <c r="G12" s="112" t="s">
        <v>139</v>
      </c>
      <c r="H12" s="2" t="s">
        <v>9</v>
      </c>
      <c r="I12" s="2"/>
      <c r="J12" s="2" t="s">
        <v>373</v>
      </c>
      <c r="K12" s="93" t="s">
        <v>135</v>
      </c>
      <c r="L12" s="2" t="s">
        <v>101</v>
      </c>
      <c r="M12" s="38">
        <v>-20.02903243106687</v>
      </c>
      <c r="N12" s="38">
        <v>10.803034361296211</v>
      </c>
      <c r="O12" s="51">
        <v>-2.0566678589404663</v>
      </c>
      <c r="P12" s="2" t="s">
        <v>93</v>
      </c>
      <c r="Q12" s="2" t="s">
        <v>131</v>
      </c>
      <c r="R12" s="2" t="s">
        <v>116</v>
      </c>
    </row>
    <row r="13" spans="1:18" s="11" customFormat="1" ht="12">
      <c r="A13" s="94" t="s">
        <v>374</v>
      </c>
      <c r="B13" s="3" t="s">
        <v>63</v>
      </c>
      <c r="C13" s="114" t="s">
        <v>208</v>
      </c>
      <c r="D13" s="3" t="s">
        <v>25</v>
      </c>
      <c r="E13" s="3">
        <v>6</v>
      </c>
      <c r="F13" s="3" t="s">
        <v>248</v>
      </c>
      <c r="G13" s="112" t="s">
        <v>139</v>
      </c>
      <c r="H13" s="2" t="s">
        <v>9</v>
      </c>
      <c r="I13" s="2"/>
      <c r="J13" s="2" t="s">
        <v>374</v>
      </c>
      <c r="K13" s="12" t="s">
        <v>135</v>
      </c>
      <c r="L13" s="2" t="s">
        <v>103</v>
      </c>
      <c r="M13" s="38">
        <v>-19.642945149334246</v>
      </c>
      <c r="N13" s="38">
        <v>10.576181847777486</v>
      </c>
      <c r="O13" s="51">
        <v>0.35190790586026566</v>
      </c>
      <c r="P13" s="2" t="s">
        <v>31</v>
      </c>
      <c r="Q13" s="3" t="s">
        <v>32</v>
      </c>
      <c r="R13" s="2" t="s">
        <v>33</v>
      </c>
    </row>
    <row r="14" spans="1:18" ht="12">
      <c r="A14" s="94" t="s">
        <v>375</v>
      </c>
      <c r="B14" s="3" t="s">
        <v>61</v>
      </c>
      <c r="C14" s="114" t="s">
        <v>208</v>
      </c>
      <c r="D14" s="3" t="s">
        <v>25</v>
      </c>
      <c r="E14" s="3">
        <v>2</v>
      </c>
      <c r="F14" s="3" t="s">
        <v>109</v>
      </c>
      <c r="G14" s="12" t="s">
        <v>142</v>
      </c>
      <c r="H14" s="2" t="s">
        <v>9</v>
      </c>
      <c r="I14" s="2"/>
      <c r="J14" s="2" t="s">
        <v>375</v>
      </c>
      <c r="K14" s="12" t="s">
        <v>136</v>
      </c>
      <c r="L14" s="2" t="s">
        <v>105</v>
      </c>
      <c r="M14" s="40">
        <v>-20.598506147651893</v>
      </c>
      <c r="N14" s="40">
        <v>9.8475525721690627</v>
      </c>
      <c r="O14" s="52">
        <v>-0.61245719758987782</v>
      </c>
      <c r="P14" s="2" t="s">
        <v>28</v>
      </c>
      <c r="Q14" s="3" t="s">
        <v>29</v>
      </c>
      <c r="R14" s="2" t="s">
        <v>30</v>
      </c>
    </row>
    <row r="15" spans="1:18" s="43" customFormat="1" ht="12">
      <c r="A15" s="94" t="s">
        <v>376</v>
      </c>
      <c r="B15" s="3" t="s">
        <v>84</v>
      </c>
      <c r="C15" s="114" t="s">
        <v>208</v>
      </c>
      <c r="D15" s="3" t="s">
        <v>25</v>
      </c>
      <c r="E15" s="3">
        <v>2</v>
      </c>
      <c r="F15" s="3" t="s">
        <v>87</v>
      </c>
      <c r="G15" s="112" t="s">
        <v>139</v>
      </c>
      <c r="H15" s="2" t="s">
        <v>9</v>
      </c>
      <c r="I15" s="2"/>
      <c r="J15" s="2" t="s">
        <v>376</v>
      </c>
      <c r="K15" s="12" t="s">
        <v>135</v>
      </c>
      <c r="L15" s="2" t="s">
        <v>100</v>
      </c>
      <c r="M15" s="38">
        <v>-19.752985347327503</v>
      </c>
      <c r="N15" s="38">
        <v>11.755092860184433</v>
      </c>
      <c r="O15" s="51">
        <v>0.86591751683800844</v>
      </c>
      <c r="P15" s="2" t="s">
        <v>92</v>
      </c>
      <c r="Q15" s="3" t="s">
        <v>130</v>
      </c>
      <c r="R15" s="2" t="s">
        <v>115</v>
      </c>
    </row>
    <row r="16" spans="1:18" s="43" customFormat="1" ht="12">
      <c r="A16" s="94" t="s">
        <v>377</v>
      </c>
      <c r="B16" s="3" t="s">
        <v>82</v>
      </c>
      <c r="C16" s="114" t="s">
        <v>208</v>
      </c>
      <c r="D16" s="3" t="s">
        <v>83</v>
      </c>
      <c r="E16" s="3" t="s">
        <v>10</v>
      </c>
      <c r="F16" s="3" t="s">
        <v>85</v>
      </c>
      <c r="G16" s="12" t="s">
        <v>146</v>
      </c>
      <c r="H16" s="2" t="s">
        <v>9</v>
      </c>
      <c r="I16" s="2"/>
      <c r="J16" s="2" t="s">
        <v>377</v>
      </c>
      <c r="K16" s="12" t="s">
        <v>135</v>
      </c>
      <c r="L16" s="2" t="s">
        <v>99</v>
      </c>
      <c r="M16" s="38">
        <v>-19.740405150257413</v>
      </c>
      <c r="N16" s="38">
        <v>10.450982471771098</v>
      </c>
      <c r="O16" s="51">
        <v>0.76434512138200095</v>
      </c>
      <c r="P16" s="2" t="s">
        <v>91</v>
      </c>
      <c r="Q16" s="3" t="s">
        <v>129</v>
      </c>
      <c r="R16" s="2" t="s">
        <v>114</v>
      </c>
    </row>
    <row r="17" spans="1:18" s="43" customFormat="1" ht="12">
      <c r="A17" s="95" t="s">
        <v>378</v>
      </c>
      <c r="B17" s="3" t="s">
        <v>9</v>
      </c>
      <c r="C17" s="115" t="s">
        <v>209</v>
      </c>
      <c r="D17" s="7" t="s">
        <v>25</v>
      </c>
      <c r="E17" s="7" t="s">
        <v>47</v>
      </c>
      <c r="F17" s="7" t="s">
        <v>23</v>
      </c>
      <c r="G17" s="7" t="s">
        <v>137</v>
      </c>
      <c r="H17" s="8" t="s">
        <v>0</v>
      </c>
      <c r="I17" s="66" t="s">
        <v>210</v>
      </c>
      <c r="J17" s="93" t="s">
        <v>378</v>
      </c>
      <c r="K17" s="12" t="s">
        <v>135</v>
      </c>
      <c r="L17" s="93" t="s">
        <v>8</v>
      </c>
      <c r="M17" s="38">
        <v>-19.607374651537832</v>
      </c>
      <c r="N17" s="38">
        <v>9.2460426927164683</v>
      </c>
      <c r="O17" s="51">
        <v>-1.0339951106592498</v>
      </c>
      <c r="P17" s="8" t="s">
        <v>0</v>
      </c>
      <c r="Q17" s="7" t="s">
        <v>128</v>
      </c>
      <c r="R17" s="2" t="s">
        <v>120</v>
      </c>
    </row>
    <row r="18" spans="1:18" s="43" customFormat="1" ht="12">
      <c r="A18" s="95" t="s">
        <v>379</v>
      </c>
      <c r="B18" s="7" t="s">
        <v>70</v>
      </c>
      <c r="C18" s="115" t="s">
        <v>209</v>
      </c>
      <c r="D18" s="7" t="s">
        <v>25</v>
      </c>
      <c r="E18" s="7" t="s">
        <v>47</v>
      </c>
      <c r="F18" s="7" t="s">
        <v>23</v>
      </c>
      <c r="G18" s="7" t="s">
        <v>138</v>
      </c>
      <c r="H18" s="8" t="s">
        <v>77</v>
      </c>
      <c r="I18" s="66" t="s">
        <v>210</v>
      </c>
      <c r="J18" s="93" t="s">
        <v>379</v>
      </c>
      <c r="K18" s="12" t="s">
        <v>135</v>
      </c>
      <c r="L18" s="93" t="s">
        <v>3</v>
      </c>
      <c r="M18" s="40">
        <v>-20.878587026500419</v>
      </c>
      <c r="N18" s="40">
        <v>10.712920746407969</v>
      </c>
      <c r="O18" s="52">
        <v>-0.42323966606331886</v>
      </c>
      <c r="P18" s="8" t="s">
        <v>94</v>
      </c>
      <c r="Q18" s="7" t="s">
        <v>123</v>
      </c>
      <c r="R18" s="2" t="s">
        <v>117</v>
      </c>
    </row>
    <row r="19" spans="1:18" s="43" customFormat="1" ht="12">
      <c r="A19" s="95" t="s">
        <v>380</v>
      </c>
      <c r="B19" s="7" t="s">
        <v>71</v>
      </c>
      <c r="C19" s="115" t="s">
        <v>209</v>
      </c>
      <c r="D19" s="7" t="s">
        <v>25</v>
      </c>
      <c r="E19" s="7" t="s">
        <v>47</v>
      </c>
      <c r="F19" s="7" t="s">
        <v>23</v>
      </c>
      <c r="G19" s="7" t="s">
        <v>137</v>
      </c>
      <c r="H19" s="8" t="s">
        <v>78</v>
      </c>
      <c r="I19" s="66" t="s">
        <v>210</v>
      </c>
      <c r="J19" s="93" t="s">
        <v>380</v>
      </c>
      <c r="K19" s="12" t="s">
        <v>135</v>
      </c>
      <c r="L19" s="93" t="s">
        <v>4</v>
      </c>
      <c r="M19" s="38">
        <v>-19.458971155346077</v>
      </c>
      <c r="N19" s="38">
        <v>9.0323829769414825</v>
      </c>
      <c r="O19" s="51">
        <v>-0.27091939594356873</v>
      </c>
      <c r="P19" s="8" t="s">
        <v>95</v>
      </c>
      <c r="Q19" s="7" t="s">
        <v>124</v>
      </c>
      <c r="R19" s="2" t="s">
        <v>125</v>
      </c>
    </row>
    <row r="20" spans="1:18" ht="12">
      <c r="A20" s="95" t="s">
        <v>381</v>
      </c>
      <c r="B20" s="7" t="s">
        <v>69</v>
      </c>
      <c r="C20" s="115" t="s">
        <v>209</v>
      </c>
      <c r="D20" s="7" t="s">
        <v>25</v>
      </c>
      <c r="E20" s="7" t="s">
        <v>47</v>
      </c>
      <c r="F20" s="7" t="s">
        <v>111</v>
      </c>
      <c r="G20" s="7" t="s">
        <v>296</v>
      </c>
      <c r="H20" s="8" t="s">
        <v>76</v>
      </c>
      <c r="I20" s="66" t="s">
        <v>210</v>
      </c>
      <c r="J20" s="93" t="s">
        <v>381</v>
      </c>
      <c r="K20" s="12" t="s">
        <v>134</v>
      </c>
      <c r="L20" s="93" t="s">
        <v>2</v>
      </c>
      <c r="M20" s="38">
        <v>-19.513879668609725</v>
      </c>
      <c r="N20" s="38">
        <v>9.5008807648233624</v>
      </c>
      <c r="O20" s="51">
        <v>1.3166209326482203</v>
      </c>
      <c r="P20" s="8" t="s">
        <v>157</v>
      </c>
      <c r="Q20" s="8" t="s">
        <v>121</v>
      </c>
      <c r="R20" s="2" t="s">
        <v>122</v>
      </c>
    </row>
    <row r="21" spans="1:18" s="43" customFormat="1" ht="12">
      <c r="A21" s="95" t="s">
        <v>382</v>
      </c>
      <c r="B21" s="3" t="s">
        <v>9</v>
      </c>
      <c r="C21" s="115" t="s">
        <v>209</v>
      </c>
      <c r="D21" s="3" t="s">
        <v>25</v>
      </c>
      <c r="E21" s="3" t="s">
        <v>47</v>
      </c>
      <c r="F21" s="3" t="s">
        <v>23</v>
      </c>
      <c r="G21" s="7" t="s">
        <v>138</v>
      </c>
      <c r="H21" s="2" t="s">
        <v>75</v>
      </c>
      <c r="I21" s="66" t="s">
        <v>210</v>
      </c>
      <c r="J21" s="93" t="s">
        <v>382</v>
      </c>
      <c r="K21" s="12" t="s">
        <v>135</v>
      </c>
      <c r="L21" s="2" t="s">
        <v>1</v>
      </c>
      <c r="M21" s="38">
        <v>-19.529663756888517</v>
      </c>
      <c r="N21" s="38">
        <v>10.1306053910101</v>
      </c>
      <c r="O21" s="51">
        <v>0.64491575007628033</v>
      </c>
      <c r="P21" s="2" t="s">
        <v>9</v>
      </c>
      <c r="Q21" s="2" t="s">
        <v>9</v>
      </c>
      <c r="R21" s="4" t="s">
        <v>98</v>
      </c>
    </row>
    <row r="22" spans="1:18" s="43" customFormat="1" ht="12">
      <c r="A22" s="95" t="s">
        <v>383</v>
      </c>
      <c r="B22" s="7" t="s">
        <v>73</v>
      </c>
      <c r="C22" s="115" t="s">
        <v>209</v>
      </c>
      <c r="D22" s="7" t="s">
        <v>25</v>
      </c>
      <c r="E22" s="7" t="s">
        <v>47</v>
      </c>
      <c r="F22" s="7" t="s">
        <v>23</v>
      </c>
      <c r="G22" s="7" t="s">
        <v>137</v>
      </c>
      <c r="H22" s="8" t="s">
        <v>80</v>
      </c>
      <c r="I22" s="66" t="s">
        <v>210</v>
      </c>
      <c r="J22" s="93" t="s">
        <v>383</v>
      </c>
      <c r="K22" s="12" t="s">
        <v>135</v>
      </c>
      <c r="L22" s="93" t="s">
        <v>6</v>
      </c>
      <c r="M22" s="38">
        <v>-19.669105825803946</v>
      </c>
      <c r="N22" s="38">
        <v>8.6755460311527486</v>
      </c>
      <c r="O22" s="51">
        <v>1.2006013875204991</v>
      </c>
      <c r="P22" s="8" t="s">
        <v>9</v>
      </c>
      <c r="Q22" s="2" t="s">
        <v>9</v>
      </c>
      <c r="R22" s="4" t="s">
        <v>98</v>
      </c>
    </row>
    <row r="23" spans="1:18">
      <c r="M23" s="42"/>
      <c r="N23" s="42"/>
    </row>
    <row r="24" spans="1:18">
      <c r="M24" s="42"/>
      <c r="N24" s="42"/>
    </row>
    <row r="25" spans="1:18">
      <c r="M25" s="42"/>
      <c r="N25" s="42"/>
    </row>
    <row r="26" spans="1:18">
      <c r="D26" s="1"/>
      <c r="E26" s="1"/>
      <c r="F26" s="1"/>
      <c r="H26" s="1"/>
      <c r="I26" s="11"/>
      <c r="J26" s="1"/>
      <c r="L26" s="1"/>
      <c r="M26" s="1"/>
      <c r="N26" s="1"/>
      <c r="P26" s="1"/>
      <c r="Q26" s="1"/>
      <c r="R26" s="1"/>
    </row>
    <row r="27" spans="1:18">
      <c r="D27" s="1"/>
      <c r="E27" s="1"/>
      <c r="F27" s="1"/>
      <c r="H27" s="1"/>
      <c r="I27" s="11"/>
      <c r="J27" s="1"/>
      <c r="L27" s="1"/>
      <c r="M27" s="1"/>
      <c r="N27" s="1"/>
      <c r="P27" s="1"/>
      <c r="Q27" s="1"/>
      <c r="R27" s="1"/>
    </row>
    <row r="28" spans="1:18">
      <c r="D28" s="1"/>
      <c r="E28" s="1"/>
      <c r="F28" s="1"/>
      <c r="H28" s="1"/>
      <c r="I28" s="11"/>
      <c r="J28" s="1"/>
      <c r="L28" s="1"/>
      <c r="M28" s="1"/>
      <c r="N28" s="1"/>
      <c r="P28" s="1"/>
      <c r="Q28" s="1"/>
      <c r="R28" s="1"/>
    </row>
    <row r="29" spans="1:18">
      <c r="D29" s="1"/>
      <c r="E29" s="1"/>
      <c r="F29" s="1"/>
      <c r="H29" s="1"/>
      <c r="I29" s="11"/>
      <c r="J29" s="1"/>
      <c r="L29" s="1"/>
      <c r="M29" s="1"/>
      <c r="N29" s="1"/>
      <c r="P29" s="1"/>
      <c r="Q29" s="1"/>
      <c r="R29" s="1"/>
    </row>
    <row r="30" spans="1:18">
      <c r="D30" s="1"/>
      <c r="E30" s="1"/>
      <c r="F30" s="1"/>
      <c r="H30" s="1"/>
      <c r="I30" s="11"/>
      <c r="J30" s="1"/>
      <c r="L30" s="1"/>
      <c r="M30" s="1"/>
      <c r="N30" s="1"/>
      <c r="P30" s="1"/>
      <c r="Q30" s="1"/>
      <c r="R30" s="1"/>
    </row>
    <row r="31" spans="1:18">
      <c r="D31" s="1"/>
      <c r="E31" s="1"/>
      <c r="F31" s="1"/>
      <c r="H31" s="1"/>
      <c r="I31" s="11"/>
      <c r="J31" s="1"/>
      <c r="L31" s="1"/>
      <c r="M31" s="1"/>
      <c r="N31" s="1"/>
      <c r="P31" s="1"/>
      <c r="Q31" s="1"/>
      <c r="R31" s="1"/>
    </row>
    <row r="32" spans="1:18">
      <c r="D32" s="1"/>
      <c r="E32" s="1"/>
      <c r="F32" s="1"/>
      <c r="H32" s="1"/>
      <c r="I32" s="11"/>
      <c r="J32" s="1"/>
      <c r="L32" s="1"/>
      <c r="M32" s="1"/>
      <c r="N32" s="1"/>
      <c r="P32" s="1"/>
      <c r="Q32" s="1"/>
      <c r="R32" s="1"/>
    </row>
    <row r="33" spans="9:15" s="1" customFormat="1">
      <c r="I33" s="11"/>
      <c r="O33"/>
    </row>
    <row r="34" spans="9:15" s="1" customFormat="1">
      <c r="I34" s="11"/>
      <c r="O34"/>
    </row>
  </sheetData>
  <autoFilter ref="A1:R1" xr:uid="{83440822-6682-42D9-9F61-BF1869593AD2}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80D1F3-750F-4E41-838C-01740EABDD90}">
  <dimension ref="A1:AD39"/>
  <sheetViews>
    <sheetView workbookViewId="0">
      <selection activeCell="L30" sqref="L30"/>
    </sheetView>
  </sheetViews>
  <sheetFormatPr baseColWidth="10" defaultColWidth="8.83203125" defaultRowHeight="12"/>
  <cols>
    <col min="1" max="1" width="11.83203125" style="1" bestFit="1" customWidth="1"/>
    <col min="2" max="2" width="8.6640625" style="1" bestFit="1" customWidth="1"/>
    <col min="3" max="3" width="13.33203125" style="1" bestFit="1" customWidth="1"/>
    <col min="4" max="4" width="10.83203125" style="1" bestFit="1" customWidth="1"/>
    <col min="5" max="5" width="9.83203125" style="1" bestFit="1" customWidth="1"/>
    <col min="6" max="6" width="10.5" style="1" bestFit="1" customWidth="1"/>
    <col min="7" max="7" width="13" style="1" bestFit="1" customWidth="1"/>
    <col min="8" max="8" width="13.83203125" style="1" bestFit="1" customWidth="1"/>
    <col min="9" max="9" width="12.83203125" style="1" bestFit="1" customWidth="1"/>
    <col min="10" max="10" width="11.33203125" style="1" bestFit="1" customWidth="1"/>
    <col min="11" max="11" width="10.83203125" style="1" bestFit="1" customWidth="1"/>
    <col min="12" max="12" width="5.1640625" style="1" bestFit="1" customWidth="1"/>
    <col min="13" max="14" width="6.33203125" style="1" bestFit="1" customWidth="1"/>
    <col min="15" max="15" width="5.6640625" style="1" bestFit="1" customWidth="1"/>
    <col min="16" max="16" width="9.1640625" style="1" bestFit="1" customWidth="1"/>
    <col min="17" max="18" width="8.83203125" style="1"/>
    <col min="19" max="19" width="4.33203125" style="1" bestFit="1" customWidth="1"/>
    <col min="20" max="21" width="8.83203125" style="1"/>
    <col min="22" max="22" width="5.83203125" style="1" bestFit="1" customWidth="1"/>
    <col min="23" max="23" width="11.83203125" style="1" bestFit="1" customWidth="1"/>
    <col min="24" max="24" width="49.5" style="1" bestFit="1" customWidth="1"/>
    <col min="25" max="16384" width="8.83203125" style="1"/>
  </cols>
  <sheetData>
    <row r="1" spans="1:30" ht="13">
      <c r="B1" s="27" t="s">
        <v>213</v>
      </c>
      <c r="C1" s="27" t="s">
        <v>356</v>
      </c>
      <c r="D1" s="30" t="s">
        <v>165</v>
      </c>
      <c r="E1" s="27" t="s">
        <v>355</v>
      </c>
      <c r="F1" s="27" t="s">
        <v>357</v>
      </c>
      <c r="G1" s="30" t="s">
        <v>352</v>
      </c>
      <c r="H1" s="127" t="s">
        <v>316</v>
      </c>
      <c r="I1" s="128"/>
      <c r="J1" s="128"/>
      <c r="K1" s="129"/>
      <c r="L1" s="30" t="s">
        <v>156</v>
      </c>
      <c r="M1" s="30" t="s">
        <v>330</v>
      </c>
      <c r="N1" s="30" t="s">
        <v>331</v>
      </c>
      <c r="O1" s="30" t="s">
        <v>163</v>
      </c>
      <c r="P1" s="27" t="s">
        <v>329</v>
      </c>
      <c r="Q1" s="62" t="s">
        <v>303</v>
      </c>
      <c r="R1" s="62" t="s">
        <v>301</v>
      </c>
      <c r="S1" s="62" t="s">
        <v>185</v>
      </c>
      <c r="T1" s="62" t="s">
        <v>303</v>
      </c>
      <c r="U1" s="62" t="s">
        <v>301</v>
      </c>
      <c r="V1" s="62" t="s">
        <v>185</v>
      </c>
      <c r="W1" s="62" t="s">
        <v>302</v>
      </c>
      <c r="X1" s="62" t="s">
        <v>179</v>
      </c>
    </row>
    <row r="2" spans="1:30">
      <c r="A2" s="15"/>
      <c r="H2" s="30" t="s">
        <v>320</v>
      </c>
      <c r="I2" s="30" t="s">
        <v>317</v>
      </c>
      <c r="J2" s="30" t="s">
        <v>318</v>
      </c>
      <c r="K2" s="30" t="s">
        <v>319</v>
      </c>
    </row>
    <row r="3" spans="1:30" ht="12" customHeight="1">
      <c r="A3" s="54" t="s">
        <v>150</v>
      </c>
      <c r="B3" s="119" t="s">
        <v>363</v>
      </c>
      <c r="C3" s="16" t="s">
        <v>297</v>
      </c>
      <c r="D3" s="16" t="s">
        <v>64</v>
      </c>
      <c r="E3" s="12" t="s">
        <v>298</v>
      </c>
      <c r="F3" s="12" t="s">
        <v>299</v>
      </c>
      <c r="G3" s="76" t="s">
        <v>332</v>
      </c>
      <c r="H3" s="17" t="s">
        <v>325</v>
      </c>
      <c r="I3" s="17" t="s">
        <v>321</v>
      </c>
      <c r="J3" s="17" t="s">
        <v>326</v>
      </c>
      <c r="K3" s="17" t="s">
        <v>327</v>
      </c>
      <c r="L3" s="82">
        <v>1.4</v>
      </c>
      <c r="M3" s="82">
        <v>39.1</v>
      </c>
      <c r="N3" s="82">
        <v>14.2</v>
      </c>
      <c r="O3" s="63">
        <f t="shared" ref="O3:O4" si="0">ROUND(M3/N3*14/12,2)</f>
        <v>3.21</v>
      </c>
      <c r="P3" s="60" t="s">
        <v>391</v>
      </c>
      <c r="Q3" s="12"/>
      <c r="R3" s="12"/>
      <c r="S3" s="12"/>
      <c r="T3" s="12"/>
      <c r="U3" s="12"/>
      <c r="V3" s="12"/>
      <c r="W3" s="12"/>
      <c r="X3" s="103" t="s">
        <v>300</v>
      </c>
    </row>
    <row r="4" spans="1:30" ht="12" customHeight="1">
      <c r="A4" s="35"/>
      <c r="B4" s="120"/>
      <c r="C4" s="16" t="s">
        <v>161</v>
      </c>
      <c r="D4" s="16" t="s">
        <v>64</v>
      </c>
      <c r="E4" s="9" t="s">
        <v>162</v>
      </c>
      <c r="F4" s="9" t="s">
        <v>149</v>
      </c>
      <c r="G4" s="16" t="s">
        <v>338</v>
      </c>
      <c r="H4" s="17" t="s">
        <v>325</v>
      </c>
      <c r="I4" s="17" t="s">
        <v>328</v>
      </c>
      <c r="J4" s="17" t="s">
        <v>326</v>
      </c>
      <c r="K4" s="17" t="s">
        <v>327</v>
      </c>
      <c r="L4" s="57" t="s">
        <v>390</v>
      </c>
      <c r="M4" s="57">
        <v>49.2</v>
      </c>
      <c r="N4" s="57">
        <v>17.8</v>
      </c>
      <c r="O4" s="63">
        <f t="shared" si="0"/>
        <v>3.22</v>
      </c>
      <c r="P4" s="60" t="s">
        <v>391</v>
      </c>
      <c r="Q4" s="16">
        <v>34242</v>
      </c>
      <c r="R4" s="16">
        <v>33443</v>
      </c>
      <c r="S4" s="16">
        <v>68.3</v>
      </c>
      <c r="T4" s="16">
        <v>34540</v>
      </c>
      <c r="U4" s="16">
        <v>32949</v>
      </c>
      <c r="V4" s="16">
        <v>95.4</v>
      </c>
      <c r="W4" s="16">
        <v>33813</v>
      </c>
      <c r="X4" s="12"/>
    </row>
    <row r="5" spans="1:30">
      <c r="A5" s="35"/>
      <c r="B5" s="120"/>
      <c r="C5" s="12" t="s">
        <v>13</v>
      </c>
      <c r="D5" s="16" t="s">
        <v>64</v>
      </c>
      <c r="E5" s="12" t="s">
        <v>191</v>
      </c>
      <c r="F5" s="12" t="s">
        <v>312</v>
      </c>
      <c r="G5" s="16" t="s">
        <v>332</v>
      </c>
      <c r="H5" s="17" t="s">
        <v>322</v>
      </c>
      <c r="I5" s="17" t="s">
        <v>323</v>
      </c>
      <c r="J5" s="17" t="s">
        <v>324</v>
      </c>
      <c r="K5" s="17" t="s">
        <v>321</v>
      </c>
      <c r="L5" s="22">
        <v>2.9165147648560001</v>
      </c>
      <c r="M5" s="23">
        <v>34.070553108987788</v>
      </c>
      <c r="N5" s="23">
        <v>11.943487490028822</v>
      </c>
      <c r="O5" s="63">
        <f>ROUND(M5/N5*14/12,2)</f>
        <v>3.33</v>
      </c>
      <c r="P5" s="12" t="s">
        <v>392</v>
      </c>
      <c r="Q5" s="82">
        <v>35390</v>
      </c>
      <c r="R5" s="82">
        <v>33859</v>
      </c>
      <c r="S5" s="16">
        <v>68.3</v>
      </c>
      <c r="T5" s="82">
        <v>36303</v>
      </c>
      <c r="U5" s="82">
        <v>32970</v>
      </c>
      <c r="V5" s="16">
        <v>95.4</v>
      </c>
      <c r="W5" s="16">
        <v>34619</v>
      </c>
      <c r="X5" s="12"/>
    </row>
    <row r="6" spans="1:30">
      <c r="A6" s="56"/>
      <c r="B6" s="121"/>
      <c r="C6" s="124" t="s">
        <v>244</v>
      </c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6"/>
      <c r="Q6" s="84">
        <v>34355</v>
      </c>
      <c r="R6" s="84">
        <v>33725</v>
      </c>
      <c r="S6" s="85">
        <v>68.3</v>
      </c>
      <c r="T6" s="84">
        <v>34537</v>
      </c>
      <c r="U6" s="84">
        <v>33258</v>
      </c>
      <c r="V6" s="85">
        <v>95.4</v>
      </c>
      <c r="W6" s="90">
        <v>34002</v>
      </c>
      <c r="X6" s="104" t="s">
        <v>243</v>
      </c>
    </row>
    <row r="7" spans="1:30" ht="6" customHeight="1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6"/>
      <c r="M7" s="6"/>
      <c r="N7" s="6"/>
      <c r="O7" s="83"/>
      <c r="P7" s="15"/>
    </row>
    <row r="8" spans="1:30" ht="12" customHeight="1">
      <c r="A8" s="58" t="s">
        <v>150</v>
      </c>
      <c r="B8" s="122" t="s">
        <v>381</v>
      </c>
      <c r="C8" s="16" t="s">
        <v>157</v>
      </c>
      <c r="D8" s="16" t="s">
        <v>69</v>
      </c>
      <c r="E8" s="9" t="s">
        <v>152</v>
      </c>
      <c r="F8" s="9" t="s">
        <v>153</v>
      </c>
      <c r="G8" s="9" t="s">
        <v>333</v>
      </c>
      <c r="H8" s="17" t="s">
        <v>325</v>
      </c>
      <c r="I8" s="17" t="s">
        <v>328</v>
      </c>
      <c r="J8" s="17" t="s">
        <v>326</v>
      </c>
      <c r="K8" s="17" t="s">
        <v>327</v>
      </c>
      <c r="L8" s="10">
        <v>9.9</v>
      </c>
      <c r="M8" s="23">
        <v>50.8</v>
      </c>
      <c r="N8" s="23">
        <v>18.5</v>
      </c>
      <c r="O8" s="63">
        <f t="shared" ref="O8:O9" si="1">ROUND(M8/N8*14/12,2)</f>
        <v>3.2</v>
      </c>
      <c r="P8" s="16" t="s">
        <v>391</v>
      </c>
      <c r="X8" s="55" t="s">
        <v>189</v>
      </c>
      <c r="Y8" s="68"/>
      <c r="Z8" s="68"/>
      <c r="AA8" s="68"/>
      <c r="AB8" s="68"/>
      <c r="AC8" s="68"/>
      <c r="AD8" s="68"/>
    </row>
    <row r="9" spans="1:30">
      <c r="A9" s="59"/>
      <c r="B9" s="123"/>
      <c r="C9" s="16" t="s">
        <v>160</v>
      </c>
      <c r="D9" s="16" t="s">
        <v>69</v>
      </c>
      <c r="E9" s="9" t="s">
        <v>148</v>
      </c>
      <c r="F9" s="9" t="s">
        <v>151</v>
      </c>
      <c r="G9" s="9" t="s">
        <v>339</v>
      </c>
      <c r="H9" s="17" t="s">
        <v>325</v>
      </c>
      <c r="I9" s="17" t="s">
        <v>328</v>
      </c>
      <c r="J9" s="17" t="s">
        <v>326</v>
      </c>
      <c r="K9" s="17" t="s">
        <v>327</v>
      </c>
      <c r="L9" s="9">
        <v>13</v>
      </c>
      <c r="M9" s="23">
        <v>50.9</v>
      </c>
      <c r="N9" s="23">
        <v>18.5</v>
      </c>
      <c r="O9" s="63">
        <f t="shared" si="1"/>
        <v>3.21</v>
      </c>
      <c r="P9" s="60" t="s">
        <v>391</v>
      </c>
      <c r="Q9" s="16">
        <v>48269</v>
      </c>
      <c r="R9" s="16">
        <v>44055</v>
      </c>
      <c r="S9" s="16">
        <v>68.3</v>
      </c>
      <c r="T9" s="16">
        <v>52322</v>
      </c>
      <c r="U9" s="16">
        <v>42845</v>
      </c>
      <c r="V9" s="16">
        <v>95.4</v>
      </c>
      <c r="W9" s="60">
        <v>46363</v>
      </c>
      <c r="X9" s="55" t="s">
        <v>183</v>
      </c>
      <c r="Y9" s="68"/>
      <c r="Z9" s="68"/>
      <c r="AA9" s="68"/>
      <c r="AB9" s="68"/>
      <c r="AC9" s="68"/>
      <c r="AD9" s="68"/>
    </row>
    <row r="10" spans="1:30" ht="6" customHeight="1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6"/>
      <c r="M10" s="20"/>
      <c r="N10" s="20"/>
      <c r="O10" s="6"/>
      <c r="P10" s="15"/>
    </row>
    <row r="11" spans="1:30">
      <c r="A11" s="15" t="s">
        <v>154</v>
      </c>
      <c r="B11" s="94" t="s">
        <v>364</v>
      </c>
      <c r="C11" s="9" t="s">
        <v>54</v>
      </c>
      <c r="D11" s="16" t="s">
        <v>90</v>
      </c>
      <c r="E11" s="16" t="s">
        <v>55</v>
      </c>
      <c r="F11" s="9" t="s">
        <v>304</v>
      </c>
      <c r="G11" s="9" t="s">
        <v>334</v>
      </c>
      <c r="H11" s="17" t="s">
        <v>325</v>
      </c>
      <c r="I11" s="17" t="s">
        <v>328</v>
      </c>
      <c r="J11" s="17" t="s">
        <v>326</v>
      </c>
      <c r="K11" s="17" t="s">
        <v>327</v>
      </c>
      <c r="L11" s="10">
        <v>7.1</v>
      </c>
      <c r="M11" s="23">
        <v>51.8</v>
      </c>
      <c r="N11" s="23">
        <v>18.8</v>
      </c>
      <c r="O11" s="63">
        <f>(M11/N11*14/12)</f>
        <v>3.2145390070921986</v>
      </c>
      <c r="P11" s="60" t="s">
        <v>391</v>
      </c>
      <c r="Q11" s="16">
        <v>36804</v>
      </c>
      <c r="R11" s="16">
        <v>35494</v>
      </c>
      <c r="S11" s="16">
        <v>68.3</v>
      </c>
      <c r="T11" s="16">
        <v>37796</v>
      </c>
      <c r="U11" s="16">
        <v>34746</v>
      </c>
      <c r="V11" s="16">
        <v>95.4</v>
      </c>
      <c r="W11" s="16">
        <v>36217</v>
      </c>
      <c r="X11" s="12"/>
    </row>
    <row r="12" spans="1:30">
      <c r="A12" s="15"/>
      <c r="B12" s="94" t="s">
        <v>365</v>
      </c>
      <c r="C12" s="9" t="s">
        <v>50</v>
      </c>
      <c r="D12" s="16" t="s">
        <v>9</v>
      </c>
      <c r="E12" s="16" t="s">
        <v>51</v>
      </c>
      <c r="F12" s="9" t="s">
        <v>305</v>
      </c>
      <c r="G12" s="9" t="s">
        <v>335</v>
      </c>
      <c r="H12" s="17" t="s">
        <v>325</v>
      </c>
      <c r="I12" s="17" t="s">
        <v>328</v>
      </c>
      <c r="J12" s="17" t="s">
        <v>326</v>
      </c>
      <c r="K12" s="17" t="s">
        <v>327</v>
      </c>
      <c r="L12" s="10">
        <v>5.7</v>
      </c>
      <c r="M12" s="23">
        <v>54.7</v>
      </c>
      <c r="N12" s="23">
        <v>19.7</v>
      </c>
      <c r="O12" s="63">
        <f>(M12/N12*14/12)</f>
        <v>3.239424703891709</v>
      </c>
      <c r="P12" s="60" t="s">
        <v>391</v>
      </c>
      <c r="Q12" s="16">
        <v>39337</v>
      </c>
      <c r="R12" s="16">
        <v>37668</v>
      </c>
      <c r="S12" s="16">
        <v>68.3</v>
      </c>
      <c r="T12" s="16">
        <v>40081</v>
      </c>
      <c r="U12" s="16">
        <v>36938</v>
      </c>
      <c r="V12" s="16">
        <v>95.4</v>
      </c>
      <c r="W12" s="16">
        <v>38546</v>
      </c>
      <c r="X12" s="12"/>
    </row>
    <row r="13" spans="1:30">
      <c r="A13" s="15"/>
      <c r="B13" s="94" t="s">
        <v>366</v>
      </c>
      <c r="C13" s="9" t="s">
        <v>38</v>
      </c>
      <c r="D13" s="16" t="s">
        <v>60</v>
      </c>
      <c r="E13" s="16" t="s">
        <v>40</v>
      </c>
      <c r="F13" s="9" t="s">
        <v>306</v>
      </c>
      <c r="G13" s="9" t="s">
        <v>336</v>
      </c>
      <c r="H13" s="17" t="s">
        <v>325</v>
      </c>
      <c r="I13" s="17" t="s">
        <v>328</v>
      </c>
      <c r="J13" s="17" t="s">
        <v>326</v>
      </c>
      <c r="K13" s="17" t="s">
        <v>327</v>
      </c>
      <c r="L13" s="10">
        <v>7.1</v>
      </c>
      <c r="M13" s="23">
        <v>43.2</v>
      </c>
      <c r="N13" s="23">
        <v>15.2</v>
      </c>
      <c r="O13" s="63">
        <f t="shared" ref="O13:O16" si="2">(M13/N13*14/12)</f>
        <v>3.3157894736842111</v>
      </c>
      <c r="P13" s="60" t="s">
        <v>391</v>
      </c>
      <c r="Q13" s="16">
        <v>40536</v>
      </c>
      <c r="R13" s="16">
        <v>39315</v>
      </c>
      <c r="S13" s="16">
        <v>68.3</v>
      </c>
      <c r="T13" s="16">
        <v>41203</v>
      </c>
      <c r="U13" s="16">
        <v>38393</v>
      </c>
      <c r="V13" s="16">
        <v>95.4</v>
      </c>
      <c r="W13" s="16">
        <v>39895</v>
      </c>
      <c r="X13" s="12"/>
    </row>
    <row r="14" spans="1:30">
      <c r="A14" s="15"/>
      <c r="B14" s="94" t="s">
        <v>367</v>
      </c>
      <c r="C14" s="9" t="s">
        <v>24</v>
      </c>
      <c r="D14" s="16" t="s">
        <v>62</v>
      </c>
      <c r="E14" s="16" t="s">
        <v>26</v>
      </c>
      <c r="F14" s="9" t="s">
        <v>307</v>
      </c>
      <c r="G14" s="9" t="s">
        <v>337</v>
      </c>
      <c r="H14" s="17" t="s">
        <v>325</v>
      </c>
      <c r="I14" s="17" t="s">
        <v>328</v>
      </c>
      <c r="J14" s="17" t="s">
        <v>326</v>
      </c>
      <c r="K14" s="17" t="s">
        <v>327</v>
      </c>
      <c r="L14" s="10">
        <v>4.0999999999999996</v>
      </c>
      <c r="M14" s="23">
        <v>41.8</v>
      </c>
      <c r="N14" s="23">
        <v>15.4</v>
      </c>
      <c r="O14" s="63">
        <f t="shared" si="2"/>
        <v>3.1666666666666661</v>
      </c>
      <c r="P14" s="60" t="s">
        <v>391</v>
      </c>
      <c r="Q14" s="16">
        <v>41221</v>
      </c>
      <c r="R14" s="16">
        <v>39947</v>
      </c>
      <c r="S14" s="16">
        <v>68.3</v>
      </c>
      <c r="T14" s="16">
        <v>41846</v>
      </c>
      <c r="U14" s="16">
        <v>39428</v>
      </c>
      <c r="V14" s="16">
        <v>95.4</v>
      </c>
      <c r="W14" s="16">
        <v>40616</v>
      </c>
      <c r="X14" s="12"/>
    </row>
    <row r="15" spans="1:30">
      <c r="A15" s="15"/>
      <c r="B15" s="94" t="s">
        <v>368</v>
      </c>
      <c r="C15" s="9" t="s">
        <v>46</v>
      </c>
      <c r="D15" s="16" t="s">
        <v>58</v>
      </c>
      <c r="E15" s="16" t="s">
        <v>48</v>
      </c>
      <c r="F15" s="9" t="s">
        <v>307</v>
      </c>
      <c r="G15" s="9" t="s">
        <v>340</v>
      </c>
      <c r="H15" s="17" t="s">
        <v>325</v>
      </c>
      <c r="I15" s="17" t="s">
        <v>328</v>
      </c>
      <c r="J15" s="17" t="s">
        <v>326</v>
      </c>
      <c r="K15" s="17" t="s">
        <v>327</v>
      </c>
      <c r="L15" s="9">
        <v>6</v>
      </c>
      <c r="M15" s="23">
        <v>48.5</v>
      </c>
      <c r="N15" s="23">
        <v>17.8</v>
      </c>
      <c r="O15" s="63">
        <f t="shared" si="2"/>
        <v>3.1788389513108615</v>
      </c>
      <c r="P15" s="60" t="s">
        <v>391</v>
      </c>
      <c r="Q15" s="16">
        <v>41221</v>
      </c>
      <c r="R15" s="16">
        <v>39947</v>
      </c>
      <c r="S15" s="16">
        <v>68.3</v>
      </c>
      <c r="T15" s="16">
        <v>41846</v>
      </c>
      <c r="U15" s="16">
        <v>39428</v>
      </c>
      <c r="V15" s="16">
        <v>95.4</v>
      </c>
      <c r="W15" s="16">
        <v>40616</v>
      </c>
      <c r="X15" s="12"/>
    </row>
    <row r="16" spans="1:30">
      <c r="A16" s="15"/>
      <c r="B16" s="94" t="s">
        <v>369</v>
      </c>
      <c r="C16" s="9" t="s">
        <v>42</v>
      </c>
      <c r="D16" s="16" t="s">
        <v>59</v>
      </c>
      <c r="E16" s="16" t="s">
        <v>44</v>
      </c>
      <c r="F16" s="9" t="s">
        <v>308</v>
      </c>
      <c r="G16" s="9" t="s">
        <v>341</v>
      </c>
      <c r="H16" s="17" t="s">
        <v>325</v>
      </c>
      <c r="I16" s="17" t="s">
        <v>328</v>
      </c>
      <c r="J16" s="17" t="s">
        <v>326</v>
      </c>
      <c r="K16" s="17" t="s">
        <v>327</v>
      </c>
      <c r="L16" s="10">
        <v>4.5999999999999996</v>
      </c>
      <c r="M16" s="23">
        <v>40.799999999999997</v>
      </c>
      <c r="N16" s="23">
        <v>14.6</v>
      </c>
      <c r="O16" s="63">
        <f t="shared" si="2"/>
        <v>3.2602739726027399</v>
      </c>
      <c r="P16" s="60" t="s">
        <v>391</v>
      </c>
      <c r="Q16" s="16">
        <v>42030</v>
      </c>
      <c r="R16" s="16">
        <v>40941</v>
      </c>
      <c r="S16" s="16">
        <v>68.3</v>
      </c>
      <c r="T16" s="16">
        <v>42365</v>
      </c>
      <c r="U16" s="16">
        <v>40147</v>
      </c>
      <c r="V16" s="16">
        <v>95.4</v>
      </c>
      <c r="W16" s="16">
        <v>41410</v>
      </c>
      <c r="X16" s="12"/>
    </row>
    <row r="17" spans="1:30">
      <c r="A17" s="15"/>
      <c r="B17" s="95" t="s">
        <v>370</v>
      </c>
      <c r="C17" s="16" t="s">
        <v>96</v>
      </c>
      <c r="D17" s="16" t="s">
        <v>72</v>
      </c>
      <c r="E17" s="16" t="s">
        <v>126</v>
      </c>
      <c r="F17" s="9" t="s">
        <v>118</v>
      </c>
      <c r="G17" s="9" t="s">
        <v>342</v>
      </c>
      <c r="H17" s="17" t="s">
        <v>325</v>
      </c>
      <c r="I17" s="17" t="s">
        <v>328</v>
      </c>
      <c r="J17" s="17" t="s">
        <v>326</v>
      </c>
      <c r="K17" s="17" t="s">
        <v>327</v>
      </c>
      <c r="L17" s="10">
        <v>4</v>
      </c>
      <c r="M17" s="23">
        <v>49.9</v>
      </c>
      <c r="N17" s="23">
        <v>18.2</v>
      </c>
      <c r="O17" s="63">
        <f>M11/N11*14/12</f>
        <v>3.2145390070921986</v>
      </c>
      <c r="P17" s="60" t="s">
        <v>391</v>
      </c>
      <c r="Q17" s="16">
        <v>42319</v>
      </c>
      <c r="R17" s="16">
        <v>41442</v>
      </c>
      <c r="S17" s="16">
        <v>68.3</v>
      </c>
      <c r="T17" s="16">
        <v>42730</v>
      </c>
      <c r="U17" s="16">
        <v>40912</v>
      </c>
      <c r="V17" s="16">
        <v>95.4</v>
      </c>
      <c r="W17" s="16">
        <v>41883</v>
      </c>
      <c r="X17" s="12"/>
    </row>
    <row r="18" spans="1:30">
      <c r="A18" s="15"/>
      <c r="B18" s="95" t="s">
        <v>371</v>
      </c>
      <c r="C18" s="16" t="s">
        <v>97</v>
      </c>
      <c r="D18" s="16" t="s">
        <v>74</v>
      </c>
      <c r="E18" s="16" t="s">
        <v>127</v>
      </c>
      <c r="F18" s="9" t="s">
        <v>119</v>
      </c>
      <c r="G18" s="9" t="s">
        <v>343</v>
      </c>
      <c r="H18" s="17" t="s">
        <v>325</v>
      </c>
      <c r="I18" s="17" t="s">
        <v>328</v>
      </c>
      <c r="J18" s="17" t="s">
        <v>326</v>
      </c>
      <c r="K18" s="17" t="s">
        <v>327</v>
      </c>
      <c r="L18" s="10">
        <v>5.2</v>
      </c>
      <c r="M18" s="23">
        <v>50.9</v>
      </c>
      <c r="N18" s="23">
        <v>18.600000000000001</v>
      </c>
      <c r="O18" s="9">
        <f>ROUND(M18/N18*14/12,2)</f>
        <v>3.19</v>
      </c>
      <c r="P18" s="60" t="s">
        <v>391</v>
      </c>
      <c r="Q18" s="16">
        <v>42792</v>
      </c>
      <c r="R18" s="16">
        <v>41880</v>
      </c>
      <c r="S18" s="16">
        <v>68.3</v>
      </c>
      <c r="T18" s="16" t="s">
        <v>186</v>
      </c>
      <c r="U18" s="16" t="s">
        <v>187</v>
      </c>
      <c r="V18" s="61" t="s">
        <v>188</v>
      </c>
      <c r="W18" s="16">
        <v>42331</v>
      </c>
      <c r="X18" s="55"/>
      <c r="Y18" s="68"/>
      <c r="Z18" s="68"/>
    </row>
    <row r="19" spans="1:30">
      <c r="A19" s="15"/>
      <c r="B19" s="94" t="s">
        <v>372</v>
      </c>
      <c r="C19" s="9" t="s">
        <v>34</v>
      </c>
      <c r="D19" s="16" t="s">
        <v>57</v>
      </c>
      <c r="E19" s="16" t="s">
        <v>36</v>
      </c>
      <c r="F19" s="9" t="s">
        <v>309</v>
      </c>
      <c r="G19" s="9" t="s">
        <v>344</v>
      </c>
      <c r="H19" s="17" t="s">
        <v>325</v>
      </c>
      <c r="I19" s="17" t="s">
        <v>328</v>
      </c>
      <c r="J19" s="17" t="s">
        <v>326</v>
      </c>
      <c r="K19" s="17" t="s">
        <v>327</v>
      </c>
      <c r="L19" s="10">
        <v>9.5</v>
      </c>
      <c r="M19" s="23">
        <v>40</v>
      </c>
      <c r="N19" s="23">
        <v>14.5</v>
      </c>
      <c r="O19" s="9">
        <f t="shared" ref="O19:O22" si="3">ROUND(M19/N19*14/12,2)</f>
        <v>3.22</v>
      </c>
      <c r="P19" s="60" t="s">
        <v>391</v>
      </c>
      <c r="Q19" s="16">
        <v>43403</v>
      </c>
      <c r="R19" s="16">
        <v>42174</v>
      </c>
      <c r="S19" s="16">
        <v>68.3</v>
      </c>
      <c r="T19" s="16">
        <v>44444</v>
      </c>
      <c r="U19" s="16">
        <v>41934</v>
      </c>
      <c r="V19" s="16">
        <v>95.4</v>
      </c>
      <c r="W19" s="16">
        <v>42863</v>
      </c>
      <c r="X19" s="12"/>
    </row>
    <row r="20" spans="1:30">
      <c r="A20" s="15"/>
      <c r="B20" s="94" t="s">
        <v>373</v>
      </c>
      <c r="C20" s="9" t="s">
        <v>93</v>
      </c>
      <c r="D20" s="9" t="s">
        <v>86</v>
      </c>
      <c r="E20" s="9" t="s">
        <v>131</v>
      </c>
      <c r="F20" s="9" t="s">
        <v>116</v>
      </c>
      <c r="G20" s="9" t="s">
        <v>345</v>
      </c>
      <c r="H20" s="17" t="s">
        <v>325</v>
      </c>
      <c r="I20" s="17" t="s">
        <v>328</v>
      </c>
      <c r="J20" s="17" t="s">
        <v>326</v>
      </c>
      <c r="K20" s="17" t="s">
        <v>327</v>
      </c>
      <c r="L20" s="10">
        <v>5.3</v>
      </c>
      <c r="M20" s="23">
        <v>51.5</v>
      </c>
      <c r="N20" s="23">
        <v>18.600000000000001</v>
      </c>
      <c r="O20" s="9">
        <f t="shared" si="3"/>
        <v>3.23</v>
      </c>
      <c r="P20" s="60" t="s">
        <v>391</v>
      </c>
      <c r="Q20" s="16">
        <v>44118</v>
      </c>
      <c r="R20" s="16">
        <v>42542</v>
      </c>
      <c r="S20" s="16">
        <v>68.3</v>
      </c>
      <c r="T20" s="16">
        <v>45328</v>
      </c>
      <c r="U20" s="16">
        <v>42131</v>
      </c>
      <c r="V20" s="16">
        <v>95.4</v>
      </c>
      <c r="W20" s="16">
        <v>43451</v>
      </c>
      <c r="X20" s="12"/>
    </row>
    <row r="21" spans="1:30">
      <c r="A21" s="15"/>
      <c r="B21" s="94" t="s">
        <v>374</v>
      </c>
      <c r="C21" s="9" t="s">
        <v>31</v>
      </c>
      <c r="D21" s="16" t="s">
        <v>63</v>
      </c>
      <c r="E21" s="16" t="s">
        <v>32</v>
      </c>
      <c r="F21" s="9" t="s">
        <v>310</v>
      </c>
      <c r="G21" s="9" t="s">
        <v>346</v>
      </c>
      <c r="H21" s="17" t="s">
        <v>325</v>
      </c>
      <c r="I21" s="17" t="s">
        <v>328</v>
      </c>
      <c r="J21" s="17" t="s">
        <v>326</v>
      </c>
      <c r="K21" s="17" t="s">
        <v>327</v>
      </c>
      <c r="L21" s="10">
        <v>2.2000000000000002</v>
      </c>
      <c r="M21" s="23">
        <v>40</v>
      </c>
      <c r="N21" s="23">
        <v>14.8</v>
      </c>
      <c r="O21" s="9">
        <f t="shared" si="3"/>
        <v>3.15</v>
      </c>
      <c r="P21" s="60" t="s">
        <v>391</v>
      </c>
      <c r="Q21" s="16">
        <v>44096</v>
      </c>
      <c r="R21" s="16">
        <v>42626</v>
      </c>
      <c r="S21" s="16">
        <v>68.3</v>
      </c>
      <c r="T21" s="16">
        <v>45092</v>
      </c>
      <c r="U21" s="16">
        <v>42231</v>
      </c>
      <c r="V21" s="16">
        <v>95.4</v>
      </c>
      <c r="W21" s="16">
        <v>43464</v>
      </c>
      <c r="X21" s="12"/>
    </row>
    <row r="22" spans="1:30">
      <c r="A22" s="15"/>
      <c r="B22" s="94" t="s">
        <v>375</v>
      </c>
      <c r="C22" s="9" t="s">
        <v>28</v>
      </c>
      <c r="D22" s="16" t="s">
        <v>61</v>
      </c>
      <c r="E22" s="16" t="s">
        <v>29</v>
      </c>
      <c r="F22" s="9" t="s">
        <v>311</v>
      </c>
      <c r="G22" s="9" t="s">
        <v>347</v>
      </c>
      <c r="H22" s="17" t="s">
        <v>325</v>
      </c>
      <c r="I22" s="17" t="s">
        <v>328</v>
      </c>
      <c r="J22" s="17" t="s">
        <v>326</v>
      </c>
      <c r="K22" s="17" t="s">
        <v>327</v>
      </c>
      <c r="L22" s="10">
        <v>6.8</v>
      </c>
      <c r="M22" s="23">
        <v>45.6</v>
      </c>
      <c r="N22" s="23">
        <v>16.399999999999999</v>
      </c>
      <c r="O22" s="9">
        <f t="shared" si="3"/>
        <v>3.24</v>
      </c>
      <c r="P22" s="60" t="s">
        <v>391</v>
      </c>
      <c r="Q22" s="16">
        <v>45614</v>
      </c>
      <c r="R22" s="16">
        <v>43088</v>
      </c>
      <c r="S22" s="16">
        <v>68.3</v>
      </c>
      <c r="T22" s="16">
        <v>47993</v>
      </c>
      <c r="U22" s="16">
        <v>42526</v>
      </c>
      <c r="V22" s="16">
        <v>95.4</v>
      </c>
      <c r="W22" s="16">
        <v>44647</v>
      </c>
      <c r="X22" s="12"/>
    </row>
    <row r="23" spans="1:30">
      <c r="A23" s="15"/>
      <c r="B23" s="94" t="s">
        <v>376</v>
      </c>
      <c r="C23" s="16" t="s">
        <v>92</v>
      </c>
      <c r="D23" s="16" t="s">
        <v>84</v>
      </c>
      <c r="E23" s="16" t="s">
        <v>130</v>
      </c>
      <c r="F23" s="9" t="s">
        <v>115</v>
      </c>
      <c r="G23" s="9" t="s">
        <v>343</v>
      </c>
      <c r="H23" s="17" t="s">
        <v>325</v>
      </c>
      <c r="I23" s="17" t="s">
        <v>328</v>
      </c>
      <c r="J23" s="17" t="s">
        <v>326</v>
      </c>
      <c r="K23" s="17" t="s">
        <v>327</v>
      </c>
      <c r="L23" s="10">
        <v>7.1</v>
      </c>
      <c r="M23" s="23">
        <v>51.4</v>
      </c>
      <c r="N23" s="23">
        <v>18.600000000000001</v>
      </c>
      <c r="O23" s="9">
        <f>ROUND(M23/N23*14/12,2)</f>
        <v>3.22</v>
      </c>
      <c r="P23" s="60" t="s">
        <v>391</v>
      </c>
      <c r="Q23" s="16">
        <v>45692</v>
      </c>
      <c r="R23" s="16">
        <v>43262</v>
      </c>
      <c r="S23" s="16">
        <v>68.3</v>
      </c>
      <c r="T23" s="16">
        <v>47813</v>
      </c>
      <c r="U23" s="16">
        <v>42697</v>
      </c>
      <c r="V23" s="16">
        <v>95.4</v>
      </c>
      <c r="W23" s="16">
        <v>44751</v>
      </c>
      <c r="X23" s="12"/>
    </row>
    <row r="24" spans="1:30">
      <c r="A24" s="15"/>
      <c r="B24" s="94" t="s">
        <v>377</v>
      </c>
      <c r="C24" s="16" t="s">
        <v>91</v>
      </c>
      <c r="D24" s="16" t="s">
        <v>82</v>
      </c>
      <c r="E24" s="16" t="s">
        <v>129</v>
      </c>
      <c r="F24" s="9" t="s">
        <v>114</v>
      </c>
      <c r="G24" s="9" t="s">
        <v>348</v>
      </c>
      <c r="H24" s="17" t="s">
        <v>325</v>
      </c>
      <c r="I24" s="17" t="s">
        <v>328</v>
      </c>
      <c r="J24" s="17" t="s">
        <v>326</v>
      </c>
      <c r="K24" s="17" t="s">
        <v>327</v>
      </c>
      <c r="L24" s="10">
        <v>7.9</v>
      </c>
      <c r="M24" s="23">
        <v>50.9</v>
      </c>
      <c r="N24" s="23">
        <v>18.5</v>
      </c>
      <c r="O24" s="9">
        <f>ROUND(M24/N24*14/12,2)</f>
        <v>3.21</v>
      </c>
      <c r="P24" s="60" t="s">
        <v>391</v>
      </c>
      <c r="Q24" s="16">
        <v>45900</v>
      </c>
      <c r="R24" s="16">
        <v>43392</v>
      </c>
      <c r="S24" s="16">
        <v>68.3</v>
      </c>
      <c r="T24" s="16">
        <v>48005</v>
      </c>
      <c r="U24" s="16">
        <v>42776</v>
      </c>
      <c r="V24" s="16">
        <v>95.4</v>
      </c>
      <c r="W24" s="16">
        <v>44922</v>
      </c>
      <c r="X24" s="12"/>
    </row>
    <row r="25" spans="1:30">
      <c r="A25" s="15"/>
      <c r="B25" s="95" t="s">
        <v>378</v>
      </c>
      <c r="C25" s="16" t="s">
        <v>0</v>
      </c>
      <c r="D25" s="9" t="s">
        <v>9</v>
      </c>
      <c r="E25" s="16" t="s">
        <v>128</v>
      </c>
      <c r="F25" s="9" t="s">
        <v>120</v>
      </c>
      <c r="G25" s="9" t="s">
        <v>349</v>
      </c>
      <c r="H25" s="17" t="s">
        <v>325</v>
      </c>
      <c r="I25" s="17" t="s">
        <v>328</v>
      </c>
      <c r="J25" s="17" t="s">
        <v>326</v>
      </c>
      <c r="K25" s="17" t="s">
        <v>327</v>
      </c>
      <c r="L25" s="10">
        <v>8.1999999999999993</v>
      </c>
      <c r="M25" s="23">
        <v>50.9</v>
      </c>
      <c r="N25" s="23">
        <v>18.600000000000001</v>
      </c>
      <c r="O25" s="9">
        <f>ROUND(M25/N25*14/12,2)</f>
        <v>3.19</v>
      </c>
      <c r="P25" s="60" t="s">
        <v>391</v>
      </c>
      <c r="Q25" s="16">
        <v>47548</v>
      </c>
      <c r="R25" s="16">
        <v>44435</v>
      </c>
      <c r="S25" s="16">
        <v>68.3</v>
      </c>
      <c r="T25" s="16">
        <v>50522</v>
      </c>
      <c r="U25" s="16">
        <v>43077</v>
      </c>
      <c r="V25" s="16">
        <v>95.4</v>
      </c>
      <c r="W25" s="16">
        <v>46109</v>
      </c>
      <c r="X25" s="55" t="s">
        <v>181</v>
      </c>
      <c r="Y25" s="68"/>
      <c r="Z25" s="68"/>
      <c r="AA25" s="68"/>
      <c r="AB25" s="68"/>
      <c r="AC25" s="68"/>
      <c r="AD25" s="68"/>
    </row>
    <row r="26" spans="1:30">
      <c r="A26" s="15"/>
      <c r="B26" s="95" t="s">
        <v>379</v>
      </c>
      <c r="C26" s="16" t="s">
        <v>94</v>
      </c>
      <c r="D26" s="16" t="s">
        <v>70</v>
      </c>
      <c r="E26" s="16" t="s">
        <v>123</v>
      </c>
      <c r="F26" s="9" t="s">
        <v>117</v>
      </c>
      <c r="G26" s="9" t="s">
        <v>350</v>
      </c>
      <c r="H26" s="17" t="s">
        <v>325</v>
      </c>
      <c r="I26" s="17" t="s">
        <v>328</v>
      </c>
      <c r="J26" s="17" t="s">
        <v>326</v>
      </c>
      <c r="K26" s="17" t="s">
        <v>327</v>
      </c>
      <c r="L26" s="10">
        <v>4.9000000000000004</v>
      </c>
      <c r="M26" s="23">
        <v>51.1</v>
      </c>
      <c r="N26" s="23">
        <v>18.600000000000001</v>
      </c>
      <c r="O26" s="9">
        <f>ROUND(M26/N26*14/12,2)</f>
        <v>3.21</v>
      </c>
      <c r="P26" s="60" t="s">
        <v>391</v>
      </c>
      <c r="Q26" s="16">
        <v>48150</v>
      </c>
      <c r="R26" s="16">
        <v>44220</v>
      </c>
      <c r="S26" s="16">
        <v>68.3</v>
      </c>
      <c r="T26" s="16">
        <v>52038</v>
      </c>
      <c r="U26" s="16">
        <v>42956</v>
      </c>
      <c r="V26" s="16">
        <v>95.4</v>
      </c>
      <c r="W26" s="16">
        <v>46366</v>
      </c>
      <c r="X26" s="55" t="s">
        <v>182</v>
      </c>
      <c r="Y26" s="68"/>
      <c r="Z26" s="68"/>
      <c r="AA26" s="68"/>
      <c r="AB26" s="68"/>
      <c r="AC26" s="68"/>
      <c r="AD26" s="68"/>
    </row>
    <row r="27" spans="1:30" s="11" customFormat="1">
      <c r="A27" s="5"/>
      <c r="B27" s="95" t="s">
        <v>380</v>
      </c>
      <c r="C27" s="16" t="s">
        <v>95</v>
      </c>
      <c r="D27" s="16" t="s">
        <v>71</v>
      </c>
      <c r="E27" s="16" t="s">
        <v>124</v>
      </c>
      <c r="F27" s="9" t="s">
        <v>125</v>
      </c>
      <c r="G27" s="9" t="s">
        <v>351</v>
      </c>
      <c r="H27" s="17" t="s">
        <v>325</v>
      </c>
      <c r="I27" s="17" t="s">
        <v>328</v>
      </c>
      <c r="J27" s="17" t="s">
        <v>326</v>
      </c>
      <c r="K27" s="17" t="s">
        <v>327</v>
      </c>
      <c r="L27" s="10">
        <v>10.6</v>
      </c>
      <c r="M27" s="23">
        <v>52.2</v>
      </c>
      <c r="N27" s="23">
        <v>19</v>
      </c>
      <c r="O27" s="9">
        <f>ROUND(M27/N27*14/12,2)</f>
        <v>3.21</v>
      </c>
      <c r="P27" s="60" t="s">
        <v>391</v>
      </c>
      <c r="Q27" s="16">
        <v>52118</v>
      </c>
      <c r="R27" s="16">
        <v>46059</v>
      </c>
      <c r="S27" s="16">
        <v>68.3</v>
      </c>
      <c r="T27" s="16" t="s">
        <v>184</v>
      </c>
      <c r="U27" s="16">
        <v>45376</v>
      </c>
      <c r="V27" s="16">
        <v>95.4</v>
      </c>
      <c r="W27" s="16">
        <v>49492</v>
      </c>
      <c r="X27" s="55" t="s">
        <v>180</v>
      </c>
      <c r="Y27" s="68"/>
      <c r="Z27" s="68"/>
      <c r="AA27" s="68"/>
      <c r="AB27" s="68"/>
      <c r="AC27" s="68"/>
      <c r="AD27" s="68"/>
    </row>
    <row r="28" spans="1:30">
      <c r="A28" s="86"/>
      <c r="B28" s="97"/>
      <c r="Q28" s="86"/>
      <c r="R28" s="86"/>
      <c r="S28" s="86"/>
      <c r="T28" s="86"/>
      <c r="U28" s="86"/>
      <c r="V28" s="11"/>
    </row>
    <row r="29" spans="1:30">
      <c r="A29" s="86"/>
      <c r="B29" s="86"/>
      <c r="P29" s="1" t="s">
        <v>393</v>
      </c>
    </row>
    <row r="30" spans="1:30">
      <c r="A30" s="86"/>
      <c r="B30" s="86"/>
      <c r="P30" s="1" t="s">
        <v>394</v>
      </c>
    </row>
    <row r="31" spans="1:30">
      <c r="A31" s="86"/>
      <c r="B31" s="86"/>
    </row>
    <row r="32" spans="1:30">
      <c r="A32" s="86"/>
      <c r="B32" s="86"/>
      <c r="C32" s="86"/>
      <c r="D32" s="86"/>
      <c r="E32" s="87"/>
      <c r="F32" s="88"/>
      <c r="G32" s="86"/>
      <c r="H32" s="86"/>
      <c r="I32" s="86"/>
      <c r="J32" s="86"/>
      <c r="K32" s="86"/>
      <c r="L32" s="86"/>
      <c r="M32" s="86"/>
      <c r="N32" s="86"/>
      <c r="O32" s="89"/>
      <c r="P32" s="86"/>
    </row>
    <row r="33" spans="1:22">
      <c r="A33" s="86"/>
      <c r="B33" s="86"/>
      <c r="C33" s="86"/>
      <c r="D33" s="86"/>
      <c r="E33" s="87"/>
      <c r="F33" s="88"/>
      <c r="G33" s="86"/>
      <c r="H33" s="86"/>
      <c r="I33" s="86"/>
      <c r="J33" s="86"/>
      <c r="K33" s="86"/>
      <c r="L33" s="86"/>
      <c r="M33" s="86"/>
      <c r="N33" s="86"/>
      <c r="O33" s="89"/>
      <c r="P33" s="86"/>
    </row>
    <row r="34" spans="1:22">
      <c r="A34" s="86"/>
      <c r="B34" s="86"/>
      <c r="C34" s="86"/>
      <c r="D34" s="86"/>
      <c r="E34" s="87"/>
      <c r="F34" s="88"/>
      <c r="G34" s="86"/>
      <c r="H34" s="86"/>
      <c r="I34" s="86"/>
      <c r="J34" s="86"/>
      <c r="K34" s="86"/>
      <c r="L34" s="86"/>
      <c r="M34" s="86"/>
      <c r="N34" s="86"/>
      <c r="O34" s="89"/>
      <c r="P34" s="86"/>
      <c r="Q34" s="86"/>
      <c r="R34" s="86"/>
      <c r="S34" s="86"/>
      <c r="T34" s="86"/>
      <c r="U34" s="86"/>
      <c r="V34" s="11"/>
    </row>
    <row r="35" spans="1:22">
      <c r="A35" s="86"/>
      <c r="B35" s="86"/>
      <c r="C35" s="86"/>
      <c r="D35" s="86"/>
      <c r="E35" s="87"/>
      <c r="F35" s="88"/>
      <c r="G35" s="86"/>
      <c r="H35" s="86"/>
      <c r="I35" s="86"/>
      <c r="J35" s="86"/>
      <c r="K35" s="86"/>
      <c r="L35" s="86"/>
      <c r="M35" s="86"/>
      <c r="N35" s="86"/>
      <c r="O35" s="89"/>
      <c r="P35" s="86"/>
      <c r="Q35" s="86"/>
      <c r="R35" s="86"/>
      <c r="S35" s="86"/>
      <c r="T35" s="86"/>
      <c r="U35" s="86"/>
      <c r="V35" s="11"/>
    </row>
    <row r="36" spans="1:22">
      <c r="A36" s="86"/>
      <c r="B36" s="86"/>
      <c r="C36" s="86"/>
      <c r="D36" s="86"/>
      <c r="E36" s="87"/>
      <c r="F36" s="88"/>
      <c r="G36" s="86"/>
      <c r="H36" s="86"/>
      <c r="I36" s="86"/>
      <c r="J36" s="86"/>
      <c r="K36" s="86"/>
      <c r="L36" s="86"/>
      <c r="M36" s="86"/>
      <c r="N36" s="86"/>
      <c r="O36" s="89"/>
      <c r="P36" s="86"/>
      <c r="Q36" s="86"/>
      <c r="R36" s="86"/>
      <c r="S36" s="86"/>
      <c r="T36" s="86"/>
      <c r="U36" s="86"/>
      <c r="V36" s="11"/>
    </row>
    <row r="37" spans="1:22">
      <c r="A37" s="86"/>
      <c r="B37" s="86"/>
      <c r="C37" s="86"/>
      <c r="D37" s="86"/>
      <c r="E37" s="87"/>
      <c r="F37" s="88"/>
      <c r="G37" s="86"/>
      <c r="H37" s="86"/>
      <c r="I37" s="86"/>
      <c r="J37" s="86"/>
      <c r="K37" s="86"/>
      <c r="L37" s="86"/>
      <c r="M37" s="86"/>
      <c r="N37" s="86"/>
      <c r="O37" s="89"/>
      <c r="P37" s="86"/>
      <c r="Q37" s="86"/>
      <c r="R37" s="86"/>
      <c r="S37" s="86"/>
      <c r="T37" s="86"/>
      <c r="U37" s="86"/>
      <c r="V37" s="11"/>
    </row>
    <row r="38" spans="1:22">
      <c r="A38" s="86"/>
      <c r="B38" s="86"/>
      <c r="C38" s="86"/>
      <c r="D38" s="86"/>
      <c r="E38" s="87"/>
      <c r="F38" s="88"/>
      <c r="G38" s="86"/>
      <c r="H38" s="86"/>
      <c r="I38" s="86"/>
      <c r="J38" s="86"/>
      <c r="K38" s="86"/>
      <c r="L38" s="86"/>
      <c r="M38" s="86"/>
      <c r="N38" s="86"/>
      <c r="O38" s="89"/>
      <c r="P38" s="86"/>
      <c r="Q38" s="86"/>
      <c r="R38" s="86"/>
      <c r="S38" s="86"/>
      <c r="T38" s="86"/>
      <c r="U38" s="86"/>
      <c r="V38" s="11"/>
    </row>
    <row r="39" spans="1:22">
      <c r="A39" s="86"/>
      <c r="B39" s="86"/>
      <c r="C39" s="86"/>
      <c r="D39" s="86"/>
      <c r="E39" s="87"/>
      <c r="F39" s="88"/>
      <c r="G39" s="86"/>
      <c r="H39" s="86"/>
      <c r="I39" s="86"/>
      <c r="J39" s="86"/>
      <c r="K39" s="86"/>
      <c r="L39" s="86"/>
      <c r="M39" s="86"/>
      <c r="N39" s="86"/>
      <c r="O39" s="89"/>
      <c r="P39" s="86"/>
      <c r="Q39" s="86"/>
      <c r="R39" s="86"/>
      <c r="S39" s="86"/>
      <c r="T39" s="86"/>
      <c r="U39" s="86"/>
      <c r="V39" s="11"/>
    </row>
  </sheetData>
  <mergeCells count="4">
    <mergeCell ref="B3:B6"/>
    <mergeCell ref="B8:B9"/>
    <mergeCell ref="C6:P6"/>
    <mergeCell ref="H1:K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E802A7-AFD2-4B3F-89CC-089DECE80188}">
  <dimension ref="A1:O22"/>
  <sheetViews>
    <sheetView tabSelected="1" workbookViewId="0">
      <selection activeCell="I37" sqref="I37"/>
    </sheetView>
  </sheetViews>
  <sheetFormatPr baseColWidth="10" defaultColWidth="8.83203125" defaultRowHeight="12"/>
  <cols>
    <col min="1" max="1" width="10.83203125" style="1" bestFit="1" customWidth="1"/>
    <col min="2" max="2" width="7.6640625" style="1" bestFit="1" customWidth="1"/>
    <col min="3" max="3" width="7.6640625" style="1" customWidth="1"/>
    <col min="4" max="8" width="8.83203125" style="1"/>
    <col min="9" max="9" width="9.33203125" style="1" bestFit="1" customWidth="1"/>
    <col min="10" max="11" width="14.5" style="1" customWidth="1"/>
    <col min="12" max="13" width="9.6640625" style="1" customWidth="1"/>
    <col min="14" max="14" width="8.83203125" style="1"/>
    <col min="15" max="15" width="10.6640625" style="1" bestFit="1" customWidth="1"/>
    <col min="16" max="16384" width="8.83203125" style="1"/>
  </cols>
  <sheetData>
    <row r="1" spans="1:15" ht="39" customHeight="1">
      <c r="A1" s="30" t="s">
        <v>165</v>
      </c>
      <c r="B1" s="27" t="s">
        <v>67</v>
      </c>
      <c r="C1" s="27" t="s">
        <v>396</v>
      </c>
      <c r="D1" s="27" t="s">
        <v>192</v>
      </c>
      <c r="E1" s="27" t="s">
        <v>193</v>
      </c>
      <c r="F1" s="27" t="s">
        <v>194</v>
      </c>
      <c r="G1" s="27" t="s">
        <v>195</v>
      </c>
      <c r="H1" s="27" t="s">
        <v>196</v>
      </c>
      <c r="I1" s="27" t="s">
        <v>197</v>
      </c>
      <c r="J1" s="27" t="s">
        <v>198</v>
      </c>
      <c r="K1" s="27" t="s">
        <v>199</v>
      </c>
      <c r="L1" s="27" t="s">
        <v>200</v>
      </c>
      <c r="M1" s="27" t="s">
        <v>395</v>
      </c>
      <c r="N1" s="27" t="s">
        <v>201</v>
      </c>
      <c r="O1" s="30" t="s">
        <v>202</v>
      </c>
    </row>
    <row r="2" spans="1:15">
      <c r="A2" s="16" t="s">
        <v>64</v>
      </c>
      <c r="B2" s="110" t="s">
        <v>363</v>
      </c>
      <c r="C2" s="137" t="s">
        <v>397</v>
      </c>
      <c r="D2" s="16">
        <v>2124476</v>
      </c>
      <c r="E2" s="16">
        <v>20596</v>
      </c>
      <c r="F2" s="16">
        <v>15836</v>
      </c>
      <c r="G2" s="16">
        <v>92.403000000000006</v>
      </c>
      <c r="H2" s="16">
        <v>54.851999999999997</v>
      </c>
      <c r="I2" s="18">
        <v>68.900000000000006</v>
      </c>
      <c r="J2" s="16">
        <v>5.6000000000000001E-2</v>
      </c>
      <c r="K2" s="16">
        <v>6.0000000000000001E-3</v>
      </c>
      <c r="L2" s="85" t="s">
        <v>134</v>
      </c>
      <c r="M2" s="136" t="s">
        <v>418</v>
      </c>
      <c r="N2" s="16"/>
      <c r="O2" s="16"/>
    </row>
    <row r="3" spans="1:15">
      <c r="A3" s="16" t="s">
        <v>60</v>
      </c>
      <c r="B3" s="110" t="s">
        <v>366</v>
      </c>
      <c r="C3" s="137" t="s">
        <v>398</v>
      </c>
      <c r="D3" s="16">
        <v>3265372</v>
      </c>
      <c r="E3" s="16">
        <v>15648</v>
      </c>
      <c r="F3" s="16">
        <v>16770</v>
      </c>
      <c r="G3" s="16">
        <v>97.852999999999994</v>
      </c>
      <c r="H3" s="16">
        <v>75.887</v>
      </c>
      <c r="I3" s="18">
        <v>65.7</v>
      </c>
      <c r="J3" s="16">
        <v>0.23</v>
      </c>
      <c r="K3" s="16">
        <v>8.0000000000000002E-3</v>
      </c>
      <c r="L3" s="64" t="s">
        <v>135</v>
      </c>
      <c r="M3" s="136" t="s">
        <v>428</v>
      </c>
      <c r="N3" s="16"/>
      <c r="O3" s="16"/>
    </row>
    <row r="4" spans="1:15">
      <c r="A4" s="16" t="s">
        <v>62</v>
      </c>
      <c r="B4" s="110" t="s">
        <v>367</v>
      </c>
      <c r="C4" s="137" t="s">
        <v>399</v>
      </c>
      <c r="D4" s="16">
        <v>4648190</v>
      </c>
      <c r="E4" s="16">
        <v>2928</v>
      </c>
      <c r="F4" s="16">
        <v>15729</v>
      </c>
      <c r="G4" s="16">
        <v>91.778000000000006</v>
      </c>
      <c r="H4" s="16">
        <v>8.9420000000000002</v>
      </c>
      <c r="I4" s="18">
        <v>77.900000000000006</v>
      </c>
      <c r="J4" s="16">
        <v>0.15</v>
      </c>
      <c r="K4" s="16">
        <v>9.5000000000000001E-2</v>
      </c>
      <c r="L4" s="64" t="s">
        <v>135</v>
      </c>
      <c r="M4" s="136" t="s">
        <v>427</v>
      </c>
      <c r="N4" s="16"/>
      <c r="O4" s="16"/>
    </row>
    <row r="5" spans="1:15">
      <c r="A5" s="16" t="s">
        <v>58</v>
      </c>
      <c r="B5" s="110" t="s">
        <v>368</v>
      </c>
      <c r="C5" s="137" t="s">
        <v>426</v>
      </c>
      <c r="D5" s="16">
        <v>162537</v>
      </c>
      <c r="E5" s="55">
        <v>64</v>
      </c>
      <c r="F5" s="55" t="s">
        <v>205</v>
      </c>
      <c r="G5" s="55" t="s">
        <v>205</v>
      </c>
      <c r="H5" s="55" t="s">
        <v>205</v>
      </c>
      <c r="I5" s="55" t="s">
        <v>205</v>
      </c>
      <c r="J5" s="55" t="s">
        <v>205</v>
      </c>
      <c r="K5" s="55" t="s">
        <v>205</v>
      </c>
      <c r="L5" s="55" t="s">
        <v>205</v>
      </c>
      <c r="M5" s="136" t="s">
        <v>426</v>
      </c>
      <c r="N5" s="16"/>
      <c r="O5" s="16"/>
    </row>
    <row r="6" spans="1:15">
      <c r="A6" s="16" t="s">
        <v>59</v>
      </c>
      <c r="B6" s="110" t="s">
        <v>369</v>
      </c>
      <c r="C6" s="137" t="s">
        <v>400</v>
      </c>
      <c r="D6" s="16">
        <v>6086949</v>
      </c>
      <c r="E6" s="16">
        <v>3101</v>
      </c>
      <c r="F6" s="16">
        <v>14872</v>
      </c>
      <c r="G6" s="16">
        <v>86.778000000000006</v>
      </c>
      <c r="H6" s="16">
        <v>9.7769999999999992</v>
      </c>
      <c r="I6" s="18">
        <v>73.099999999999994</v>
      </c>
      <c r="J6" s="16">
        <v>0.20799999999999999</v>
      </c>
      <c r="K6" s="16">
        <v>8.9999999999999993E-3</v>
      </c>
      <c r="L6" s="64" t="s">
        <v>135</v>
      </c>
      <c r="M6" s="136" t="s">
        <v>417</v>
      </c>
      <c r="N6" s="16"/>
      <c r="O6" s="16"/>
    </row>
    <row r="7" spans="1:15">
      <c r="A7" s="16" t="s">
        <v>57</v>
      </c>
      <c r="B7" s="111" t="s">
        <v>372</v>
      </c>
      <c r="C7" s="138" t="s">
        <v>435</v>
      </c>
      <c r="D7" s="16">
        <v>3968544</v>
      </c>
      <c r="E7" s="16">
        <v>4033</v>
      </c>
      <c r="F7" s="16">
        <v>15162</v>
      </c>
      <c r="G7" s="16">
        <v>88.47</v>
      </c>
      <c r="H7" s="16">
        <v>11.662000000000001</v>
      </c>
      <c r="I7" s="18">
        <v>79.900000000000006</v>
      </c>
      <c r="J7" s="16">
        <v>0.161</v>
      </c>
      <c r="K7" s="16">
        <v>2.4E-2</v>
      </c>
      <c r="L7" s="64" t="s">
        <v>135</v>
      </c>
      <c r="M7" s="136" t="s">
        <v>415</v>
      </c>
      <c r="N7" s="16"/>
      <c r="O7" s="16"/>
    </row>
    <row r="8" spans="1:15">
      <c r="A8" s="16" t="s">
        <v>63</v>
      </c>
      <c r="B8" s="111" t="s">
        <v>374</v>
      </c>
      <c r="C8" s="138" t="s">
        <v>401</v>
      </c>
      <c r="D8" s="16">
        <v>23362274</v>
      </c>
      <c r="E8" s="16">
        <v>5840</v>
      </c>
      <c r="F8" s="16">
        <v>16836</v>
      </c>
      <c r="G8" s="16">
        <v>98.238</v>
      </c>
      <c r="H8" s="16">
        <v>14.951000000000001</v>
      </c>
      <c r="I8" s="18">
        <v>74</v>
      </c>
      <c r="J8" s="16">
        <v>4.5999999999999999E-2</v>
      </c>
      <c r="K8" s="16">
        <v>2E-3</v>
      </c>
      <c r="L8" s="64" t="s">
        <v>135</v>
      </c>
      <c r="M8" s="136" t="s">
        <v>429</v>
      </c>
      <c r="N8" s="16"/>
      <c r="O8" s="16"/>
    </row>
    <row r="9" spans="1:15">
      <c r="A9" s="16" t="s">
        <v>61</v>
      </c>
      <c r="B9" s="111" t="s">
        <v>375</v>
      </c>
      <c r="C9" s="138" t="s">
        <v>426</v>
      </c>
      <c r="D9" s="16">
        <v>3476686</v>
      </c>
      <c r="E9" s="55">
        <v>786</v>
      </c>
      <c r="F9" s="55" t="s">
        <v>205</v>
      </c>
      <c r="G9" s="55" t="s">
        <v>205</v>
      </c>
      <c r="H9" s="55" t="s">
        <v>205</v>
      </c>
      <c r="I9" s="55" t="s">
        <v>205</v>
      </c>
      <c r="J9" s="55" t="s">
        <v>205</v>
      </c>
      <c r="K9" s="55" t="s">
        <v>205</v>
      </c>
      <c r="L9" s="55" t="s">
        <v>205</v>
      </c>
      <c r="M9" s="136" t="s">
        <v>426</v>
      </c>
      <c r="N9" s="16"/>
      <c r="O9" s="16"/>
    </row>
    <row r="10" spans="1:15">
      <c r="A10" s="16" t="s">
        <v>9</v>
      </c>
      <c r="B10" s="111" t="s">
        <v>365</v>
      </c>
      <c r="C10" s="138" t="s">
        <v>402</v>
      </c>
      <c r="D10" s="16">
        <v>1088759</v>
      </c>
      <c r="E10" s="16">
        <v>2629</v>
      </c>
      <c r="F10" s="16">
        <v>14587</v>
      </c>
      <c r="G10" s="16">
        <v>85.114999999999995</v>
      </c>
      <c r="H10" s="16">
        <v>6.7190000000000003</v>
      </c>
      <c r="I10" s="18">
        <v>85.4</v>
      </c>
      <c r="J10" s="16">
        <v>4.1000000000000002E-2</v>
      </c>
      <c r="K10" s="16">
        <v>4.0000000000000001E-3</v>
      </c>
      <c r="L10" s="64" t="s">
        <v>135</v>
      </c>
      <c r="M10" s="136" t="s">
        <v>416</v>
      </c>
      <c r="N10" s="16"/>
      <c r="O10" s="16"/>
    </row>
    <row r="11" spans="1:15">
      <c r="A11" s="16" t="s">
        <v>90</v>
      </c>
      <c r="B11" s="111" t="s">
        <v>364</v>
      </c>
      <c r="C11" s="138" t="s">
        <v>403</v>
      </c>
      <c r="D11" s="16">
        <v>4418076</v>
      </c>
      <c r="E11" s="16">
        <v>9730</v>
      </c>
      <c r="F11" s="16">
        <v>16854</v>
      </c>
      <c r="G11" s="16">
        <v>98.343000000000004</v>
      </c>
      <c r="H11" s="16">
        <v>23.815000000000001</v>
      </c>
      <c r="I11" s="18">
        <v>83.4</v>
      </c>
      <c r="J11" s="16">
        <v>0.03</v>
      </c>
      <c r="K11" s="16">
        <v>0.01</v>
      </c>
      <c r="L11" s="85" t="s">
        <v>134</v>
      </c>
      <c r="M11" s="136" t="s">
        <v>421</v>
      </c>
      <c r="N11" s="16"/>
      <c r="O11" s="16"/>
    </row>
    <row r="12" spans="1:15">
      <c r="A12" s="16" t="s">
        <v>82</v>
      </c>
      <c r="B12" s="111" t="s">
        <v>377</v>
      </c>
      <c r="C12" s="138" t="s">
        <v>404</v>
      </c>
      <c r="D12" s="16">
        <v>3937215</v>
      </c>
      <c r="E12" s="16">
        <v>19347</v>
      </c>
      <c r="F12" s="16">
        <v>16107</v>
      </c>
      <c r="G12" s="16">
        <v>93.983999999999995</v>
      </c>
      <c r="H12" s="16">
        <v>73.272000000000006</v>
      </c>
      <c r="I12" s="18">
        <v>81.400000000000006</v>
      </c>
      <c r="J12" s="16">
        <v>3.4000000000000002E-2</v>
      </c>
      <c r="K12" s="16">
        <v>4.0000000000000001E-3</v>
      </c>
      <c r="L12" s="64" t="s">
        <v>135</v>
      </c>
      <c r="M12" s="136" t="s">
        <v>430</v>
      </c>
      <c r="N12" s="16"/>
      <c r="O12" s="16"/>
    </row>
    <row r="13" spans="1:15">
      <c r="A13" s="16" t="s">
        <v>84</v>
      </c>
      <c r="B13" s="111" t="s">
        <v>376</v>
      </c>
      <c r="C13" s="138" t="s">
        <v>405</v>
      </c>
      <c r="D13" s="16">
        <v>1641175</v>
      </c>
      <c r="E13" s="16">
        <v>15494</v>
      </c>
      <c r="F13" s="16">
        <v>16413</v>
      </c>
      <c r="G13" s="16">
        <v>95.766999999999996</v>
      </c>
      <c r="H13" s="16">
        <v>53.381999999999998</v>
      </c>
      <c r="I13" s="18">
        <v>79.900000000000006</v>
      </c>
      <c r="J13" s="16">
        <v>4.2999999999999997E-2</v>
      </c>
      <c r="K13" s="16">
        <v>1E-3</v>
      </c>
      <c r="L13" s="64" t="s">
        <v>135</v>
      </c>
      <c r="M13" s="136" t="s">
        <v>432</v>
      </c>
      <c r="N13" s="16"/>
      <c r="O13" s="16"/>
    </row>
    <row r="14" spans="1:15">
      <c r="A14" s="9" t="s">
        <v>86</v>
      </c>
      <c r="B14" s="111" t="s">
        <v>373</v>
      </c>
      <c r="C14" s="138" t="s">
        <v>406</v>
      </c>
      <c r="D14" s="16">
        <v>1300969</v>
      </c>
      <c r="E14" s="16">
        <v>11447</v>
      </c>
      <c r="F14" s="16">
        <v>14749</v>
      </c>
      <c r="G14" s="16">
        <v>86.06</v>
      </c>
      <c r="H14" s="16">
        <v>35.5</v>
      </c>
      <c r="I14" s="18">
        <v>88</v>
      </c>
      <c r="J14" s="16">
        <v>9.1999999999999998E-2</v>
      </c>
      <c r="K14" s="16">
        <v>4.0000000000000001E-3</v>
      </c>
      <c r="L14" s="65" t="s">
        <v>135</v>
      </c>
      <c r="M14" s="136" t="s">
        <v>431</v>
      </c>
      <c r="N14" s="16"/>
      <c r="O14" s="16"/>
    </row>
    <row r="15" spans="1:15">
      <c r="A15" s="16" t="s">
        <v>9</v>
      </c>
      <c r="B15" s="111" t="s">
        <v>382</v>
      </c>
      <c r="C15" s="138" t="s">
        <v>407</v>
      </c>
      <c r="D15" s="16">
        <v>749190</v>
      </c>
      <c r="E15" s="16">
        <v>16409</v>
      </c>
      <c r="F15" s="16">
        <v>15401</v>
      </c>
      <c r="G15" s="16">
        <v>89.864999999999995</v>
      </c>
      <c r="H15" s="16">
        <v>49.997</v>
      </c>
      <c r="I15" s="18">
        <v>93.8</v>
      </c>
      <c r="J15" s="16">
        <v>0.122</v>
      </c>
      <c r="K15" s="16">
        <v>4.0000000000000001E-3</v>
      </c>
      <c r="L15" s="64" t="s">
        <v>135</v>
      </c>
      <c r="M15" s="136" t="s">
        <v>419</v>
      </c>
      <c r="N15" s="16">
        <v>42151</v>
      </c>
      <c r="O15" s="16" t="s">
        <v>203</v>
      </c>
    </row>
    <row r="16" spans="1:15">
      <c r="A16" s="16" t="s">
        <v>69</v>
      </c>
      <c r="B16" s="111" t="s">
        <v>381</v>
      </c>
      <c r="C16" s="138" t="s">
        <v>408</v>
      </c>
      <c r="D16" s="16">
        <v>1680144</v>
      </c>
      <c r="E16" s="16">
        <v>21610</v>
      </c>
      <c r="F16" s="16">
        <v>16772</v>
      </c>
      <c r="G16" s="16">
        <v>97.864000000000004</v>
      </c>
      <c r="H16" s="16">
        <v>84.813999999999993</v>
      </c>
      <c r="I16" s="18">
        <v>93.4</v>
      </c>
      <c r="J16" s="16">
        <v>0.112</v>
      </c>
      <c r="K16" s="16">
        <v>8.0000000000000002E-3</v>
      </c>
      <c r="L16" s="85" t="s">
        <v>134</v>
      </c>
      <c r="M16" s="136" t="s">
        <v>425</v>
      </c>
      <c r="N16" s="16"/>
      <c r="O16" s="16"/>
    </row>
    <row r="17" spans="1:15">
      <c r="A17" s="16" t="s">
        <v>70</v>
      </c>
      <c r="B17" s="111" t="s">
        <v>379</v>
      </c>
      <c r="C17" s="138" t="s">
        <v>409</v>
      </c>
      <c r="D17" s="16">
        <v>2482898</v>
      </c>
      <c r="E17" s="16">
        <v>18840</v>
      </c>
      <c r="F17" s="16">
        <v>14769</v>
      </c>
      <c r="G17" s="16">
        <v>86.177000000000007</v>
      </c>
      <c r="H17" s="16">
        <v>53.893999999999998</v>
      </c>
      <c r="I17" s="18">
        <v>91.9</v>
      </c>
      <c r="J17" s="16">
        <v>0.111</v>
      </c>
      <c r="K17" s="16">
        <v>3.0000000000000001E-3</v>
      </c>
      <c r="L17" s="64" t="s">
        <v>135</v>
      </c>
      <c r="M17" s="136" t="s">
        <v>420</v>
      </c>
      <c r="N17" s="16"/>
      <c r="O17" s="16"/>
    </row>
    <row r="18" spans="1:15">
      <c r="A18" s="16" t="s">
        <v>71</v>
      </c>
      <c r="B18" s="111" t="s">
        <v>380</v>
      </c>
      <c r="C18" s="138" t="s">
        <v>410</v>
      </c>
      <c r="D18" s="16">
        <v>2084984</v>
      </c>
      <c r="E18" s="16">
        <v>18081</v>
      </c>
      <c r="F18" s="16">
        <v>15855</v>
      </c>
      <c r="G18" s="16">
        <v>92.513999999999996</v>
      </c>
      <c r="H18" s="16">
        <v>56.017000000000003</v>
      </c>
      <c r="I18" s="18">
        <v>97.8</v>
      </c>
      <c r="J18" s="16">
        <v>2.4E-2</v>
      </c>
      <c r="K18" s="16">
        <v>3.0000000000000001E-3</v>
      </c>
      <c r="L18" s="64" t="s">
        <v>135</v>
      </c>
      <c r="M18" s="136" t="s">
        <v>424</v>
      </c>
      <c r="N18" s="16"/>
      <c r="O18" s="16"/>
    </row>
    <row r="19" spans="1:15">
      <c r="A19" s="16" t="s">
        <v>72</v>
      </c>
      <c r="B19" s="111" t="s">
        <v>370</v>
      </c>
      <c r="C19" s="138" t="s">
        <v>411</v>
      </c>
      <c r="D19" s="16">
        <v>2810005</v>
      </c>
      <c r="E19" s="16">
        <v>21587</v>
      </c>
      <c r="F19" s="16">
        <v>16028</v>
      </c>
      <c r="G19" s="16">
        <v>93.522999999999996</v>
      </c>
      <c r="H19" s="16">
        <v>72.956999999999994</v>
      </c>
      <c r="I19" s="18">
        <v>87.3</v>
      </c>
      <c r="J19" s="16">
        <v>0.11</v>
      </c>
      <c r="K19" s="16">
        <v>2E-3</v>
      </c>
      <c r="L19" s="64" t="s">
        <v>135</v>
      </c>
      <c r="M19" s="136" t="s">
        <v>422</v>
      </c>
      <c r="N19" s="16"/>
      <c r="O19" s="16"/>
    </row>
    <row r="20" spans="1:15">
      <c r="A20" s="16" t="s">
        <v>73</v>
      </c>
      <c r="B20" s="111" t="s">
        <v>383</v>
      </c>
      <c r="C20" s="138" t="s">
        <v>412</v>
      </c>
      <c r="D20" s="16">
        <v>1163113</v>
      </c>
      <c r="E20" s="16">
        <v>11741</v>
      </c>
      <c r="F20" s="16">
        <v>15841</v>
      </c>
      <c r="G20" s="16">
        <v>92.432000000000002</v>
      </c>
      <c r="H20" s="16">
        <v>37.881</v>
      </c>
      <c r="I20" s="18">
        <v>88.2</v>
      </c>
      <c r="J20" s="16">
        <v>8.4000000000000005E-2</v>
      </c>
      <c r="K20" s="16">
        <v>6.0000000000000001E-3</v>
      </c>
      <c r="L20" s="64" t="s">
        <v>135</v>
      </c>
      <c r="M20" s="136" t="s">
        <v>433</v>
      </c>
      <c r="N20" s="16">
        <v>48603</v>
      </c>
      <c r="O20" s="16" t="s">
        <v>204</v>
      </c>
    </row>
    <row r="21" spans="1:15">
      <c r="A21" s="16" t="s">
        <v>74</v>
      </c>
      <c r="B21" s="111" t="s">
        <v>371</v>
      </c>
      <c r="C21" s="138" t="s">
        <v>413</v>
      </c>
      <c r="D21" s="16">
        <v>1116570</v>
      </c>
      <c r="E21" s="16">
        <v>9683</v>
      </c>
      <c r="F21" s="16">
        <v>16269</v>
      </c>
      <c r="G21" s="16">
        <v>94.929000000000002</v>
      </c>
      <c r="H21" s="16">
        <v>33.43</v>
      </c>
      <c r="I21" s="18">
        <v>87.1</v>
      </c>
      <c r="J21" s="16">
        <v>5.7000000000000002E-2</v>
      </c>
      <c r="K21" s="16">
        <v>5.0000000000000001E-3</v>
      </c>
      <c r="L21" s="64" t="s">
        <v>135</v>
      </c>
      <c r="M21" s="136" t="s">
        <v>423</v>
      </c>
      <c r="N21" s="16"/>
      <c r="O21" s="16"/>
    </row>
    <row r="22" spans="1:15">
      <c r="A22" s="16" t="s">
        <v>9</v>
      </c>
      <c r="B22" s="111" t="s">
        <v>378</v>
      </c>
      <c r="C22" s="138" t="s">
        <v>414</v>
      </c>
      <c r="D22" s="16">
        <v>2157271</v>
      </c>
      <c r="E22" s="16">
        <v>11294</v>
      </c>
      <c r="F22" s="16">
        <v>16322</v>
      </c>
      <c r="G22" s="16">
        <v>95.239000000000004</v>
      </c>
      <c r="H22" s="16">
        <v>36.530999999999999</v>
      </c>
      <c r="I22" s="18">
        <v>85.4</v>
      </c>
      <c r="J22" s="16">
        <v>4.2000000000000003E-2</v>
      </c>
      <c r="K22" s="16">
        <v>6.0000000000000001E-3</v>
      </c>
      <c r="L22" s="64" t="s">
        <v>135</v>
      </c>
      <c r="M22" s="136" t="s">
        <v>434</v>
      </c>
      <c r="N22" s="16"/>
      <c r="O22" s="1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9CB07F-F5F4-41D9-8955-607AC4227E34}">
  <dimension ref="A1:P27"/>
  <sheetViews>
    <sheetView workbookViewId="0">
      <selection sqref="A1:A2"/>
    </sheetView>
  </sheetViews>
  <sheetFormatPr baseColWidth="10" defaultColWidth="8.83203125" defaultRowHeight="12"/>
  <cols>
    <col min="1" max="1" width="14.6640625" style="74" bestFit="1" customWidth="1"/>
    <col min="2" max="2" width="10.6640625" style="74" bestFit="1" customWidth="1"/>
    <col min="3" max="3" width="10.83203125" style="74" bestFit="1" customWidth="1"/>
    <col min="4" max="5" width="6.1640625" style="74" bestFit="1" customWidth="1"/>
    <col min="6" max="6" width="11.33203125" style="74" bestFit="1" customWidth="1"/>
    <col min="7" max="7" width="6.1640625" style="74" bestFit="1" customWidth="1"/>
    <col min="8" max="9" width="5.6640625" style="74" bestFit="1" customWidth="1"/>
    <col min="10" max="10" width="6.1640625" style="74" bestFit="1" customWidth="1"/>
    <col min="11" max="11" width="5.6640625" style="74" bestFit="1" customWidth="1"/>
    <col min="12" max="12" width="6.1640625" style="74" bestFit="1" customWidth="1"/>
    <col min="13" max="13" width="11.33203125" style="74" bestFit="1" customWidth="1"/>
    <col min="14" max="14" width="6.1640625" style="74" bestFit="1" customWidth="1"/>
    <col min="15" max="15" width="11.33203125" style="74" bestFit="1" customWidth="1"/>
    <col min="16" max="16" width="21.6640625" style="74" bestFit="1" customWidth="1"/>
    <col min="17" max="16384" width="8.83203125" style="74"/>
  </cols>
  <sheetData>
    <row r="1" spans="1:16">
      <c r="A1" s="132" t="s">
        <v>212</v>
      </c>
      <c r="B1" s="132" t="s">
        <v>213</v>
      </c>
      <c r="C1" s="134" t="s">
        <v>165</v>
      </c>
      <c r="D1" s="130" t="s">
        <v>211</v>
      </c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4" t="s">
        <v>214</v>
      </c>
    </row>
    <row r="2" spans="1:16">
      <c r="A2" s="133"/>
      <c r="B2" s="133"/>
      <c r="C2" s="135"/>
      <c r="D2" s="73" t="s">
        <v>215</v>
      </c>
      <c r="E2" s="73" t="s">
        <v>216</v>
      </c>
      <c r="F2" s="73" t="s">
        <v>217</v>
      </c>
      <c r="G2" s="73" t="s">
        <v>218</v>
      </c>
      <c r="H2" s="73" t="s">
        <v>219</v>
      </c>
      <c r="I2" s="73" t="s">
        <v>220</v>
      </c>
      <c r="J2" s="73" t="s">
        <v>221</v>
      </c>
      <c r="K2" s="73" t="s">
        <v>222</v>
      </c>
      <c r="L2" s="73" t="s">
        <v>223</v>
      </c>
      <c r="M2" s="73" t="s">
        <v>224</v>
      </c>
      <c r="N2" s="73" t="s">
        <v>225</v>
      </c>
      <c r="O2" s="73" t="s">
        <v>226</v>
      </c>
      <c r="P2" s="135"/>
    </row>
    <row r="3" spans="1:16">
      <c r="A3" s="69" t="s">
        <v>227</v>
      </c>
      <c r="B3" s="70" t="s">
        <v>228</v>
      </c>
      <c r="C3" s="75" t="s">
        <v>69</v>
      </c>
      <c r="D3" s="69">
        <v>1105.5999999999999</v>
      </c>
      <c r="E3" s="69">
        <v>1207.5999999999999</v>
      </c>
      <c r="F3" s="69"/>
      <c r="G3" s="70">
        <v>1453.7</v>
      </c>
      <c r="H3" s="69"/>
      <c r="I3" s="69"/>
      <c r="J3" s="69">
        <v>2147.1</v>
      </c>
      <c r="K3" s="69"/>
      <c r="L3" s="69">
        <v>2853.4</v>
      </c>
      <c r="M3" s="69">
        <v>2869.4</v>
      </c>
      <c r="N3" s="69">
        <v>2983.4</v>
      </c>
      <c r="O3" s="69">
        <v>2999.4</v>
      </c>
      <c r="P3" s="71" t="s">
        <v>242</v>
      </c>
    </row>
    <row r="4" spans="1:16">
      <c r="A4" s="69" t="s">
        <v>229</v>
      </c>
      <c r="B4" s="70" t="s">
        <v>230</v>
      </c>
      <c r="C4" s="75" t="s">
        <v>70</v>
      </c>
      <c r="D4" s="69">
        <v>1105.5999999999999</v>
      </c>
      <c r="E4" s="69">
        <v>1207.5999999999999</v>
      </c>
      <c r="F4" s="69"/>
      <c r="G4" s="70">
        <v>1453.7</v>
      </c>
      <c r="H4" s="69"/>
      <c r="I4" s="69"/>
      <c r="J4" s="69">
        <v>2147.1</v>
      </c>
      <c r="K4" s="69"/>
      <c r="L4" s="69">
        <v>2853.4</v>
      </c>
      <c r="M4" s="69">
        <v>2869.4</v>
      </c>
      <c r="N4" s="69">
        <v>2983.4</v>
      </c>
      <c r="O4" s="69">
        <v>2999.4</v>
      </c>
      <c r="P4" s="71" t="s">
        <v>242</v>
      </c>
    </row>
    <row r="5" spans="1:16">
      <c r="A5" s="69" t="s">
        <v>231</v>
      </c>
      <c r="B5" s="70" t="s">
        <v>232</v>
      </c>
      <c r="C5" s="76" t="s">
        <v>9</v>
      </c>
      <c r="D5" s="69">
        <v>1105.5999999999999</v>
      </c>
      <c r="E5" s="69">
        <v>1207.5999999999999</v>
      </c>
      <c r="F5" s="69"/>
      <c r="G5" s="70">
        <v>1453.7</v>
      </c>
      <c r="H5" s="69"/>
      <c r="I5" s="69"/>
      <c r="J5" s="69">
        <v>2147.1</v>
      </c>
      <c r="K5" s="69"/>
      <c r="L5" s="69">
        <v>2853.4</v>
      </c>
      <c r="M5" s="69">
        <v>2869.4</v>
      </c>
      <c r="N5" s="69">
        <v>2983.4</v>
      </c>
      <c r="O5" s="69">
        <v>2999.4</v>
      </c>
      <c r="P5" s="71" t="s">
        <v>242</v>
      </c>
    </row>
    <row r="6" spans="1:16">
      <c r="A6" s="69" t="s">
        <v>233</v>
      </c>
      <c r="B6" s="70" t="s">
        <v>234</v>
      </c>
      <c r="C6" s="75" t="s">
        <v>71</v>
      </c>
      <c r="D6" s="69">
        <v>1105.5999999999999</v>
      </c>
      <c r="E6" s="69">
        <v>1207.5999999999999</v>
      </c>
      <c r="F6" s="69"/>
      <c r="G6" s="70">
        <v>1453.7</v>
      </c>
      <c r="H6" s="69"/>
      <c r="I6" s="69"/>
      <c r="J6" s="69">
        <v>2147.1</v>
      </c>
      <c r="K6" s="69"/>
      <c r="L6" s="69">
        <v>2853.4</v>
      </c>
      <c r="M6" s="69">
        <v>2869.4</v>
      </c>
      <c r="N6" s="69">
        <v>2983.4</v>
      </c>
      <c r="O6" s="69">
        <v>2999.4</v>
      </c>
      <c r="P6" s="71" t="s">
        <v>242</v>
      </c>
    </row>
    <row r="7" spans="1:16">
      <c r="A7" s="69" t="s">
        <v>235</v>
      </c>
      <c r="B7" s="70" t="s">
        <v>236</v>
      </c>
      <c r="C7" s="75" t="s">
        <v>72</v>
      </c>
      <c r="D7" s="69">
        <v>1105.5999999999999</v>
      </c>
      <c r="E7" s="69">
        <v>1207.5999999999999</v>
      </c>
      <c r="F7" s="69"/>
      <c r="G7" s="70">
        <v>1453.7</v>
      </c>
      <c r="H7" s="69"/>
      <c r="I7" s="69"/>
      <c r="J7" s="69">
        <v>2147.1</v>
      </c>
      <c r="K7" s="69"/>
      <c r="L7" s="69">
        <v>2853.4</v>
      </c>
      <c r="M7" s="69">
        <v>2869.4</v>
      </c>
      <c r="N7" s="69">
        <v>2983.4</v>
      </c>
      <c r="O7" s="69">
        <v>2999.4</v>
      </c>
      <c r="P7" s="71" t="s">
        <v>242</v>
      </c>
    </row>
    <row r="8" spans="1:16">
      <c r="A8" s="69" t="s">
        <v>237</v>
      </c>
      <c r="B8" s="70" t="s">
        <v>238</v>
      </c>
      <c r="C8" s="75" t="s">
        <v>73</v>
      </c>
      <c r="D8" s="69">
        <v>1105.5999999999999</v>
      </c>
      <c r="E8" s="69">
        <v>1207.5999999999999</v>
      </c>
      <c r="F8" s="69"/>
      <c r="G8" s="70">
        <v>1453.7</v>
      </c>
      <c r="H8" s="69"/>
      <c r="I8" s="69"/>
      <c r="J8" s="69">
        <v>2147.1</v>
      </c>
      <c r="K8" s="69"/>
      <c r="L8" s="69">
        <v>2853.4</v>
      </c>
      <c r="M8" s="69">
        <v>2869.4</v>
      </c>
      <c r="N8" s="69">
        <v>2983.4</v>
      </c>
      <c r="O8" s="69">
        <v>2999.4</v>
      </c>
      <c r="P8" s="71" t="s">
        <v>242</v>
      </c>
    </row>
    <row r="9" spans="1:16">
      <c r="A9" s="69" t="s">
        <v>239</v>
      </c>
      <c r="B9" s="70" t="s">
        <v>240</v>
      </c>
      <c r="C9" s="75" t="s">
        <v>74</v>
      </c>
      <c r="D9" s="72">
        <v>1105.5999999999999</v>
      </c>
      <c r="E9" s="72">
        <v>1207.5999999999999</v>
      </c>
      <c r="F9" s="72"/>
      <c r="G9" s="70">
        <v>1453.7</v>
      </c>
      <c r="H9" s="72"/>
      <c r="I9" s="72"/>
      <c r="J9" s="72">
        <v>2147.1</v>
      </c>
      <c r="K9" s="72"/>
      <c r="L9" s="72">
        <v>2853.4</v>
      </c>
      <c r="M9" s="72">
        <v>2869.4</v>
      </c>
      <c r="N9" s="72">
        <v>2983.4</v>
      </c>
      <c r="O9" s="72">
        <v>2999.4</v>
      </c>
      <c r="P9" s="71" t="s">
        <v>242</v>
      </c>
    </row>
    <row r="10" spans="1:16">
      <c r="A10" s="69" t="s">
        <v>241</v>
      </c>
      <c r="B10" s="70" t="s">
        <v>0</v>
      </c>
      <c r="C10" s="76" t="s">
        <v>9</v>
      </c>
      <c r="D10" s="72">
        <v>1105.5999999999999</v>
      </c>
      <c r="E10" s="72"/>
      <c r="F10" s="72"/>
      <c r="G10" s="70">
        <v>1453.7</v>
      </c>
      <c r="H10" s="72"/>
      <c r="I10" s="72"/>
      <c r="J10" s="72">
        <v>2147.1</v>
      </c>
      <c r="K10" s="72"/>
      <c r="L10" s="72">
        <v>2853.4</v>
      </c>
      <c r="M10" s="72">
        <v>2869.4</v>
      </c>
      <c r="N10" s="72">
        <v>2983.4</v>
      </c>
      <c r="O10" s="72">
        <v>2999.4</v>
      </c>
      <c r="P10" s="71" t="s">
        <v>242</v>
      </c>
    </row>
    <row r="13" spans="1:16">
      <c r="D13" s="77"/>
      <c r="E13" s="78"/>
      <c r="F13" s="79"/>
    </row>
    <row r="14" spans="1:16">
      <c r="D14" s="77"/>
      <c r="E14" s="78"/>
      <c r="F14" s="79"/>
    </row>
    <row r="15" spans="1:16">
      <c r="D15" s="77"/>
      <c r="E15" s="78"/>
      <c r="F15" s="79"/>
    </row>
    <row r="16" spans="1:16">
      <c r="D16" s="77"/>
      <c r="E16" s="78"/>
      <c r="F16" s="79"/>
    </row>
    <row r="17" spans="4:6">
      <c r="D17" s="77"/>
      <c r="E17" s="78"/>
      <c r="F17" s="79"/>
    </row>
    <row r="18" spans="4:6">
      <c r="D18" s="77"/>
      <c r="E18" s="78"/>
      <c r="F18" s="79"/>
    </row>
    <row r="19" spans="4:6">
      <c r="D19" s="77"/>
      <c r="E19" s="78"/>
      <c r="F19" s="79"/>
    </row>
    <row r="20" spans="4:6">
      <c r="E20" s="80"/>
      <c r="F20" s="81"/>
    </row>
    <row r="21" spans="4:6">
      <c r="E21" s="80"/>
      <c r="F21" s="81"/>
    </row>
    <row r="22" spans="4:6">
      <c r="E22" s="80"/>
      <c r="F22" s="81"/>
    </row>
    <row r="23" spans="4:6">
      <c r="E23" s="80"/>
      <c r="F23" s="81"/>
    </row>
    <row r="24" spans="4:6">
      <c r="E24" s="80"/>
      <c r="F24" s="81"/>
    </row>
    <row r="25" spans="4:6">
      <c r="E25" s="80"/>
      <c r="F25" s="81"/>
    </row>
    <row r="26" spans="4:6">
      <c r="E26" s="80"/>
      <c r="F26" s="79"/>
    </row>
    <row r="27" spans="4:6">
      <c r="E27" s="80"/>
      <c r="F27" s="81"/>
    </row>
  </sheetData>
  <mergeCells count="5">
    <mergeCell ref="D1:O1"/>
    <mergeCell ref="A1:A2"/>
    <mergeCell ref="B1:B2"/>
    <mergeCell ref="C1:C2"/>
    <mergeCell ref="P1:P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17398F-E7D9-49AD-909D-CEEA353DBC7B}">
  <dimension ref="A1:Z57"/>
  <sheetViews>
    <sheetView workbookViewId="0"/>
  </sheetViews>
  <sheetFormatPr baseColWidth="10" defaultColWidth="8.6640625" defaultRowHeight="12"/>
  <cols>
    <col min="1" max="1" width="17.6640625" style="15" bestFit="1" customWidth="1"/>
    <col min="2" max="2" width="8.6640625" style="15" bestFit="1" customWidth="1"/>
    <col min="3" max="3" width="7" style="15" bestFit="1" customWidth="1"/>
    <col min="4" max="4" width="10.83203125" style="15" bestFit="1" customWidth="1"/>
    <col min="5" max="6" width="4.6640625" style="15" bestFit="1" customWidth="1"/>
    <col min="7" max="7" width="4.1640625" style="15" bestFit="1" customWidth="1"/>
    <col min="8" max="8" width="19.83203125" style="15" bestFit="1" customWidth="1"/>
    <col min="9" max="9" width="13.33203125" style="15" bestFit="1" customWidth="1"/>
    <col min="10" max="10" width="12" style="15" bestFit="1" customWidth="1"/>
    <col min="11" max="11" width="10.1640625" style="15" bestFit="1" customWidth="1"/>
    <col min="12" max="12" width="4.33203125" style="15" customWidth="1"/>
    <col min="13" max="13" width="9.33203125" style="15" bestFit="1" customWidth="1"/>
    <col min="14" max="14" width="8" style="15" bestFit="1" customWidth="1"/>
    <col min="15" max="15" width="8.1640625" style="15" bestFit="1" customWidth="1"/>
    <col min="16" max="16" width="12.1640625" style="15" bestFit="1" customWidth="1"/>
    <col min="17" max="17" width="9.6640625" style="15" bestFit="1" customWidth="1"/>
    <col min="18" max="19" width="6.6640625" style="15" bestFit="1" customWidth="1"/>
    <col min="20" max="20" width="6.5" style="15" bestFit="1" customWidth="1"/>
    <col min="21" max="21" width="6" style="15" bestFit="1" customWidth="1"/>
    <col min="22" max="16384" width="8.6640625" style="1"/>
  </cols>
  <sheetData>
    <row r="1" spans="1:26" s="116" customFormat="1" ht="13">
      <c r="A1" s="13"/>
      <c r="B1" s="30" t="s">
        <v>213</v>
      </c>
      <c r="C1" s="29" t="s">
        <v>174</v>
      </c>
      <c r="D1" s="30" t="s">
        <v>165</v>
      </c>
      <c r="E1" s="31" t="s">
        <v>168</v>
      </c>
      <c r="F1" s="31" t="s">
        <v>169</v>
      </c>
      <c r="G1" s="31" t="s">
        <v>167</v>
      </c>
      <c r="H1" s="32" t="s">
        <v>17</v>
      </c>
      <c r="I1" s="127" t="s">
        <v>316</v>
      </c>
      <c r="J1" s="128"/>
      <c r="K1" s="128"/>
      <c r="L1" s="129"/>
      <c r="M1" s="31" t="s">
        <v>18</v>
      </c>
      <c r="N1" s="31" t="s">
        <v>19</v>
      </c>
      <c r="O1" s="31" t="s">
        <v>20</v>
      </c>
      <c r="P1" s="31" t="s">
        <v>21</v>
      </c>
      <c r="Q1" s="31" t="s">
        <v>22</v>
      </c>
      <c r="R1" s="31" t="s">
        <v>159</v>
      </c>
      <c r="S1" s="31" t="s">
        <v>158</v>
      </c>
      <c r="T1" s="31" t="s">
        <v>166</v>
      </c>
      <c r="U1" s="31" t="s">
        <v>163</v>
      </c>
      <c r="V1" s="30" t="s">
        <v>179</v>
      </c>
      <c r="W1" s="1"/>
      <c r="X1" s="1"/>
      <c r="Y1" s="1"/>
      <c r="Z1" s="1"/>
    </row>
    <row r="2" spans="1:26">
      <c r="C2" s="5"/>
      <c r="I2" s="30" t="s">
        <v>320</v>
      </c>
      <c r="J2" s="30" t="s">
        <v>317</v>
      </c>
      <c r="K2" s="30" t="s">
        <v>318</v>
      </c>
      <c r="L2" s="30" t="s">
        <v>319</v>
      </c>
    </row>
    <row r="3" spans="1:26">
      <c r="A3" s="34" t="s">
        <v>164</v>
      </c>
      <c r="B3" s="95" t="s">
        <v>370</v>
      </c>
      <c r="C3" s="33" t="s">
        <v>5</v>
      </c>
      <c r="D3" s="16" t="s">
        <v>9</v>
      </c>
      <c r="E3" s="18">
        <v>-19.412179922684107</v>
      </c>
      <c r="F3" s="18">
        <v>8.2502562806503654</v>
      </c>
      <c r="G3" s="18">
        <v>1.7690897487181507</v>
      </c>
      <c r="H3" s="17">
        <v>44558</v>
      </c>
      <c r="I3" s="17" t="s">
        <v>322</v>
      </c>
      <c r="J3" s="17" t="s">
        <v>323</v>
      </c>
      <c r="K3" s="17" t="s">
        <v>324</v>
      </c>
      <c r="L3" s="17" t="s">
        <v>321</v>
      </c>
      <c r="M3" s="16">
        <v>0.41256999999999999</v>
      </c>
      <c r="N3" s="16">
        <v>15.256180000000001</v>
      </c>
      <c r="O3" s="16">
        <v>15.30916</v>
      </c>
      <c r="P3" s="18">
        <f t="shared" ref="P3" si="0">(O3-N3)*1000</f>
        <v>52.979999999999805</v>
      </c>
      <c r="Q3" s="44">
        <f t="shared" ref="Q3" si="1">P3/M3</f>
        <v>128.41457207261752</v>
      </c>
      <c r="R3" s="18">
        <v>44.106925614533274</v>
      </c>
      <c r="S3" s="18">
        <v>15.226561745494855</v>
      </c>
      <c r="T3" s="61">
        <v>0.18629427224992323</v>
      </c>
      <c r="U3" s="19">
        <v>3.3794943824955932</v>
      </c>
    </row>
    <row r="4" spans="1:26">
      <c r="A4" s="106" t="s">
        <v>170</v>
      </c>
      <c r="B4" s="95" t="s">
        <v>370</v>
      </c>
      <c r="C4" s="33" t="s">
        <v>5</v>
      </c>
      <c r="D4" s="16" t="s">
        <v>9</v>
      </c>
      <c r="E4" s="18">
        <v>-19.368007900079991</v>
      </c>
      <c r="F4" s="18">
        <v>8.3518661595868551</v>
      </c>
      <c r="G4" s="18">
        <v>1.1209827672192691</v>
      </c>
      <c r="H4" s="91"/>
      <c r="I4" s="91"/>
      <c r="J4" s="91"/>
      <c r="K4" s="91"/>
      <c r="L4" s="91"/>
      <c r="P4" s="20"/>
      <c r="Q4" s="20"/>
      <c r="R4" s="18">
        <v>43.961837043432837</v>
      </c>
      <c r="S4" s="18">
        <v>15.18461529440534</v>
      </c>
      <c r="T4" s="61">
        <v>0.18064741308689308</v>
      </c>
      <c r="U4" s="19">
        <v>3.3776825352237907</v>
      </c>
    </row>
    <row r="5" spans="1:26">
      <c r="A5" s="48" t="s">
        <v>173</v>
      </c>
      <c r="B5" s="105"/>
      <c r="C5" s="5"/>
      <c r="E5" s="20">
        <f>AVERAGE(E3:E4)</f>
        <v>-19.390093911382049</v>
      </c>
      <c r="F5" s="20">
        <f>AVERAGE(F3:F4)</f>
        <v>8.3010612201186103</v>
      </c>
      <c r="G5" s="20">
        <f>AVERAGE(G3:G4)</f>
        <v>1.4450362579687099</v>
      </c>
      <c r="T5" s="92"/>
      <c r="U5" s="21"/>
    </row>
    <row r="6" spans="1:26" ht="6" customHeight="1">
      <c r="C6" s="5"/>
      <c r="T6" s="92"/>
      <c r="U6" s="21"/>
    </row>
    <row r="7" spans="1:26">
      <c r="A7" s="36" t="s">
        <v>164</v>
      </c>
      <c r="B7" s="94" t="s">
        <v>376</v>
      </c>
      <c r="C7" s="33" t="s">
        <v>100</v>
      </c>
      <c r="D7" s="16" t="s">
        <v>84</v>
      </c>
      <c r="E7" s="18">
        <v>-19.783708001255487</v>
      </c>
      <c r="F7" s="18">
        <v>11.644347132576721</v>
      </c>
      <c r="G7" s="18">
        <v>0.86591751683800844</v>
      </c>
      <c r="H7" s="17">
        <v>44576</v>
      </c>
      <c r="I7" s="17" t="s">
        <v>322</v>
      </c>
      <c r="J7" s="17" t="s">
        <v>323</v>
      </c>
      <c r="K7" s="17" t="s">
        <v>324</v>
      </c>
      <c r="L7" s="17" t="s">
        <v>321</v>
      </c>
      <c r="M7" s="16">
        <v>0.26898</v>
      </c>
      <c r="N7" s="16">
        <v>15.125450000000001</v>
      </c>
      <c r="O7" s="16">
        <v>15.15536</v>
      </c>
      <c r="P7" s="18">
        <f t="shared" ref="P7" si="2">(O7-N7)*1000</f>
        <v>29.909999999999215</v>
      </c>
      <c r="Q7" s="44">
        <f t="shared" ref="Q7" si="3">P7/M7</f>
        <v>111.19785857684295</v>
      </c>
      <c r="R7" s="18">
        <v>41.588602559004237</v>
      </c>
      <c r="S7" s="18">
        <v>14.408605949249266</v>
      </c>
      <c r="T7" s="61">
        <v>0.17124014768958365</v>
      </c>
      <c r="U7" s="19">
        <v>3.3674344686597748</v>
      </c>
    </row>
    <row r="8" spans="1:26">
      <c r="A8" s="37" t="s">
        <v>171</v>
      </c>
      <c r="B8" s="94" t="s">
        <v>376</v>
      </c>
      <c r="C8" s="33" t="s">
        <v>100</v>
      </c>
      <c r="D8" s="16" t="s">
        <v>84</v>
      </c>
      <c r="E8" s="18">
        <v>-19.722262693399514</v>
      </c>
      <c r="F8" s="18">
        <v>11.865838587792144</v>
      </c>
      <c r="H8" s="91"/>
      <c r="I8" s="91"/>
      <c r="J8" s="91"/>
      <c r="K8" s="91"/>
      <c r="L8" s="91"/>
      <c r="P8" s="20"/>
      <c r="Q8" s="20"/>
      <c r="R8" s="18">
        <v>41.640419905825823</v>
      </c>
      <c r="S8" s="18">
        <v>14.471525625883542</v>
      </c>
      <c r="T8" s="92"/>
      <c r="U8" s="19">
        <v>3.356970864442919</v>
      </c>
    </row>
    <row r="9" spans="1:26">
      <c r="A9" s="49" t="s">
        <v>173</v>
      </c>
      <c r="B9" s="105"/>
      <c r="C9" s="5"/>
      <c r="E9" s="20">
        <f>AVERAGE(E7:E8)</f>
        <v>-19.752985347327503</v>
      </c>
      <c r="F9" s="20">
        <f>AVERAGE(F7:F8)</f>
        <v>11.755092860184433</v>
      </c>
      <c r="T9" s="92"/>
      <c r="U9" s="21"/>
    </row>
    <row r="10" spans="1:26" ht="6" customHeight="1">
      <c r="C10" s="5"/>
      <c r="T10" s="92"/>
      <c r="U10" s="21"/>
    </row>
    <row r="11" spans="1:26">
      <c r="A11" s="46" t="s">
        <v>164</v>
      </c>
      <c r="B11" s="95" t="s">
        <v>382</v>
      </c>
      <c r="C11" s="9" t="s">
        <v>1</v>
      </c>
      <c r="D11" s="16" t="s">
        <v>9</v>
      </c>
      <c r="E11" s="18">
        <v>-19.529663756888517</v>
      </c>
      <c r="F11" s="18">
        <v>10.1306053910101</v>
      </c>
      <c r="G11" s="18">
        <v>0.64491575007628033</v>
      </c>
      <c r="H11" s="17">
        <v>44046</v>
      </c>
      <c r="I11" s="17" t="s">
        <v>322</v>
      </c>
      <c r="J11" s="17" t="s">
        <v>323</v>
      </c>
      <c r="K11" s="17" t="s">
        <v>324</v>
      </c>
      <c r="L11" s="17" t="s">
        <v>321</v>
      </c>
      <c r="M11" s="16">
        <v>0.29226999999999997</v>
      </c>
      <c r="N11" s="16">
        <v>15.291829999999999</v>
      </c>
      <c r="O11" s="16">
        <v>15.31058</v>
      </c>
      <c r="P11" s="22">
        <v>18.750000000000711</v>
      </c>
      <c r="Q11" s="22">
        <v>64.153009203820829</v>
      </c>
      <c r="R11" s="23">
        <v>43.536044369086561</v>
      </c>
      <c r="S11" s="23">
        <v>15.454153219181402</v>
      </c>
      <c r="T11" s="61">
        <v>0.17696632223553752</v>
      </c>
      <c r="U11" s="19">
        <v>3.286627940306182</v>
      </c>
    </row>
    <row r="12" spans="1:26">
      <c r="A12" s="47" t="s">
        <v>171</v>
      </c>
      <c r="B12" s="95" t="s">
        <v>382</v>
      </c>
      <c r="C12" s="9" t="s">
        <v>1</v>
      </c>
      <c r="D12" s="16" t="s">
        <v>9</v>
      </c>
      <c r="E12" s="16">
        <v>-20.053813654399999</v>
      </c>
      <c r="F12" s="16">
        <v>10.104011420500001</v>
      </c>
      <c r="U12" s="19">
        <v>3.12692357848556</v>
      </c>
      <c r="V12" s="1" t="s">
        <v>247</v>
      </c>
    </row>
    <row r="13" spans="1:26">
      <c r="A13" s="50" t="s">
        <v>173</v>
      </c>
      <c r="B13" s="105"/>
      <c r="E13" s="20">
        <f>AVERAGE(E11:E12)</f>
        <v>-19.791738705644256</v>
      </c>
      <c r="F13" s="20">
        <f>AVERAGE(F11:F12)</f>
        <v>10.11730840575505</v>
      </c>
    </row>
    <row r="14" spans="1:26" ht="6" customHeight="1"/>
    <row r="15" spans="1:26">
      <c r="A15" s="98" t="s">
        <v>164</v>
      </c>
      <c r="B15" s="94" t="s">
        <v>377</v>
      </c>
      <c r="C15" s="9" t="s">
        <v>99</v>
      </c>
      <c r="D15" s="16" t="s">
        <v>82</v>
      </c>
      <c r="E15" s="18">
        <v>-19.740405150257413</v>
      </c>
      <c r="F15" s="44">
        <v>10.450982471771098</v>
      </c>
      <c r="G15" s="18">
        <v>1.1402985298129265</v>
      </c>
      <c r="H15" s="45">
        <v>44576</v>
      </c>
      <c r="I15" s="17" t="s">
        <v>322</v>
      </c>
      <c r="J15" s="17" t="s">
        <v>323</v>
      </c>
      <c r="K15" s="17" t="s">
        <v>324</v>
      </c>
      <c r="L15" s="17" t="s">
        <v>321</v>
      </c>
      <c r="M15" s="16">
        <v>0.31115999999999999</v>
      </c>
      <c r="N15" s="16">
        <v>15.14648</v>
      </c>
      <c r="O15" s="16">
        <v>15.19064</v>
      </c>
      <c r="P15" s="18">
        <v>44.159999999999755</v>
      </c>
      <c r="Q15" s="18">
        <v>141.92055534130273</v>
      </c>
      <c r="R15" s="23">
        <v>44.252014185633712</v>
      </c>
      <c r="S15" s="23">
        <v>15.520186903121481</v>
      </c>
      <c r="T15" s="61">
        <v>0.18025759339651595</v>
      </c>
      <c r="U15" s="19">
        <v>3.3264644430832102</v>
      </c>
    </row>
    <row r="16" spans="1:26">
      <c r="A16" s="99" t="s">
        <v>172</v>
      </c>
      <c r="B16" s="94" t="s">
        <v>377</v>
      </c>
      <c r="C16" s="9" t="s">
        <v>99</v>
      </c>
      <c r="D16" s="16" t="s">
        <v>82</v>
      </c>
      <c r="G16" s="18">
        <v>0.38839171295107544</v>
      </c>
      <c r="T16" s="61">
        <v>0.17839739503324684</v>
      </c>
    </row>
    <row r="17" spans="1:22">
      <c r="A17" s="100" t="s">
        <v>173</v>
      </c>
      <c r="B17" s="105"/>
      <c r="G17" s="20">
        <f>AVERAGE(G15:G16)</f>
        <v>0.76434512138200095</v>
      </c>
      <c r="T17" s="92"/>
    </row>
    <row r="18" spans="1:22" ht="6" customHeight="1"/>
    <row r="19" spans="1:22">
      <c r="A19" s="14" t="s">
        <v>147</v>
      </c>
      <c r="B19" s="95" t="s">
        <v>379</v>
      </c>
      <c r="C19" s="9" t="s">
        <v>3</v>
      </c>
      <c r="D19" s="16" t="s">
        <v>9</v>
      </c>
      <c r="E19" s="18">
        <v>-20.878587026500419</v>
      </c>
      <c r="F19" s="18">
        <v>10.712920746407969</v>
      </c>
      <c r="G19" s="18">
        <v>-0.42323966606331886</v>
      </c>
      <c r="H19" s="17">
        <v>44550</v>
      </c>
      <c r="I19" s="17" t="s">
        <v>322</v>
      </c>
      <c r="J19" s="17" t="s">
        <v>323</v>
      </c>
      <c r="K19" s="17" t="s">
        <v>324</v>
      </c>
      <c r="L19" s="17" t="s">
        <v>321</v>
      </c>
      <c r="M19" s="16">
        <v>0.29760999999999999</v>
      </c>
      <c r="N19" s="16">
        <v>15.1096</v>
      </c>
      <c r="O19" s="16">
        <v>15.12796</v>
      </c>
      <c r="P19" s="18">
        <v>18.359999999999488</v>
      </c>
      <c r="Q19" s="18">
        <v>61.691475420851077</v>
      </c>
      <c r="R19" s="23">
        <v>37.89920746530737</v>
      </c>
      <c r="S19" s="23">
        <v>12.164470815960078</v>
      </c>
      <c r="T19" s="61">
        <v>0.17274860272316245</v>
      </c>
      <c r="U19" s="24">
        <v>3.63482659556768</v>
      </c>
      <c r="V19" s="53" t="s">
        <v>190</v>
      </c>
    </row>
    <row r="20" spans="1:22">
      <c r="B20" s="95" t="s">
        <v>380</v>
      </c>
      <c r="C20" s="9" t="s">
        <v>4</v>
      </c>
      <c r="D20" s="16" t="s">
        <v>9</v>
      </c>
      <c r="E20" s="18">
        <v>-19.458971155346077</v>
      </c>
      <c r="F20" s="18">
        <v>9.0323829769414825</v>
      </c>
      <c r="G20" s="18">
        <v>-0.27091939594356873</v>
      </c>
      <c r="H20" s="17">
        <v>44558</v>
      </c>
      <c r="I20" s="17" t="s">
        <v>322</v>
      </c>
      <c r="J20" s="17" t="s">
        <v>323</v>
      </c>
      <c r="K20" s="17" t="s">
        <v>324</v>
      </c>
      <c r="L20" s="17" t="s">
        <v>321</v>
      </c>
      <c r="M20" s="16">
        <v>0.36975999999999998</v>
      </c>
      <c r="N20" s="16">
        <v>15.19314</v>
      </c>
      <c r="O20" s="16">
        <v>15.242940000000001</v>
      </c>
      <c r="P20" s="18">
        <v>49.800000000001177</v>
      </c>
      <c r="Q20" s="18">
        <v>134.68195586326584</v>
      </c>
      <c r="R20" s="23">
        <v>42.925490107001131</v>
      </c>
      <c r="S20" s="23">
        <v>14.911963362323476</v>
      </c>
      <c r="T20" s="61">
        <v>0.17695232423346238</v>
      </c>
      <c r="U20" s="19">
        <v>3.3583598109353803</v>
      </c>
    </row>
    <row r="21" spans="1:22">
      <c r="B21" s="95" t="s">
        <v>383</v>
      </c>
      <c r="C21" s="9" t="s">
        <v>6</v>
      </c>
      <c r="D21" s="16" t="s">
        <v>9</v>
      </c>
      <c r="E21" s="18">
        <v>-19.669105825803946</v>
      </c>
      <c r="F21" s="18">
        <v>8.6755460311527486</v>
      </c>
      <c r="G21" s="18">
        <v>1.2006013875204991</v>
      </c>
      <c r="H21" s="17">
        <v>44558</v>
      </c>
      <c r="I21" s="17" t="s">
        <v>322</v>
      </c>
      <c r="J21" s="17" t="s">
        <v>323</v>
      </c>
      <c r="K21" s="17" t="s">
        <v>324</v>
      </c>
      <c r="L21" s="17" t="s">
        <v>321</v>
      </c>
      <c r="M21" s="16">
        <v>0.16899</v>
      </c>
      <c r="N21" s="16">
        <v>15.277100000000001</v>
      </c>
      <c r="O21" s="16">
        <v>15.29838</v>
      </c>
      <c r="P21" s="18">
        <v>21.279999999999077</v>
      </c>
      <c r="Q21" s="18">
        <v>125.92461092371784</v>
      </c>
      <c r="R21" s="23">
        <v>41.661146844554459</v>
      </c>
      <c r="S21" s="23">
        <v>14.114980791622644</v>
      </c>
      <c r="T21" s="61">
        <v>0.18197602427112897</v>
      </c>
      <c r="U21" s="19">
        <v>3.4434812229779399</v>
      </c>
    </row>
    <row r="22" spans="1:22">
      <c r="B22" s="95" t="s">
        <v>371</v>
      </c>
      <c r="C22" s="9" t="s">
        <v>7</v>
      </c>
      <c r="D22" s="16" t="s">
        <v>9</v>
      </c>
      <c r="E22" s="18">
        <v>-19.703282148180119</v>
      </c>
      <c r="F22" s="18">
        <v>8.8989125563289004</v>
      </c>
      <c r="G22" s="18">
        <v>0.92782469750728591</v>
      </c>
      <c r="H22" s="17">
        <v>44558</v>
      </c>
      <c r="I22" s="17" t="s">
        <v>322</v>
      </c>
      <c r="J22" s="17" t="s">
        <v>323</v>
      </c>
      <c r="K22" s="17" t="s">
        <v>324</v>
      </c>
      <c r="L22" s="17" t="s">
        <v>321</v>
      </c>
      <c r="M22" s="16">
        <v>0.1812</v>
      </c>
      <c r="N22" s="16">
        <v>15.154500000000001</v>
      </c>
      <c r="O22" s="16">
        <v>15.180870000000001</v>
      </c>
      <c r="P22" s="18">
        <v>26.370000000000005</v>
      </c>
      <c r="Q22" s="18">
        <v>145.52980132450332</v>
      </c>
      <c r="R22" s="23">
        <v>41.723327660740352</v>
      </c>
      <c r="S22" s="23">
        <v>14.16741385548454</v>
      </c>
      <c r="T22" s="61">
        <v>0.17222594813327036</v>
      </c>
      <c r="U22" s="19">
        <v>3.4358575319907785</v>
      </c>
    </row>
    <row r="23" spans="1:22">
      <c r="B23" s="95" t="s">
        <v>378</v>
      </c>
      <c r="C23" s="9" t="s">
        <v>8</v>
      </c>
      <c r="D23" s="16" t="s">
        <v>9</v>
      </c>
      <c r="E23" s="18">
        <v>-19.607374651537832</v>
      </c>
      <c r="F23" s="18">
        <v>9.2460426927164683</v>
      </c>
      <c r="G23" s="18">
        <v>-1.0339951106592498</v>
      </c>
      <c r="H23" s="17">
        <v>44558</v>
      </c>
      <c r="I23" s="17" t="s">
        <v>322</v>
      </c>
      <c r="J23" s="17" t="s">
        <v>323</v>
      </c>
      <c r="K23" s="17" t="s">
        <v>324</v>
      </c>
      <c r="L23" s="17" t="s">
        <v>321</v>
      </c>
      <c r="M23" s="16">
        <v>0.22642999999999999</v>
      </c>
      <c r="N23" s="16">
        <v>15.1356</v>
      </c>
      <c r="O23" s="16">
        <v>15.17374</v>
      </c>
      <c r="P23" s="18">
        <v>38.140000000000285</v>
      </c>
      <c r="Q23" s="18">
        <v>168.44057766197184</v>
      </c>
      <c r="R23" s="23">
        <v>43.226030718566328</v>
      </c>
      <c r="S23" s="23">
        <v>14.744177557965406</v>
      </c>
      <c r="T23" s="61">
        <v>0.1794219992397712</v>
      </c>
      <c r="U23" s="19">
        <v>3.4203582379144755</v>
      </c>
    </row>
    <row r="24" spans="1:22">
      <c r="B24" s="94" t="s">
        <v>365</v>
      </c>
      <c r="C24" s="9" t="s">
        <v>102</v>
      </c>
      <c r="D24" s="16" t="s">
        <v>9</v>
      </c>
      <c r="E24" s="18">
        <v>-19.824996842998313</v>
      </c>
      <c r="F24" s="18">
        <v>8.2237675185812247</v>
      </c>
      <c r="G24" s="18">
        <v>0.53461752521424444</v>
      </c>
      <c r="H24" s="17">
        <v>44576</v>
      </c>
      <c r="I24" s="17" t="s">
        <v>322</v>
      </c>
      <c r="J24" s="17" t="s">
        <v>323</v>
      </c>
      <c r="K24" s="17" t="s">
        <v>324</v>
      </c>
      <c r="L24" s="17" t="s">
        <v>321</v>
      </c>
      <c r="M24" s="16">
        <v>0.38281999999999999</v>
      </c>
      <c r="N24" s="16">
        <v>15.25206</v>
      </c>
      <c r="O24" s="16">
        <v>15.280810000000001</v>
      </c>
      <c r="P24" s="18">
        <v>28.750000000000497</v>
      </c>
      <c r="Q24" s="18">
        <v>75.100569458232329</v>
      </c>
      <c r="R24" s="23">
        <v>40.70770766303729</v>
      </c>
      <c r="S24" s="23">
        <v>13.50675725082464</v>
      </c>
      <c r="T24" s="61">
        <v>0.18866409875577439</v>
      </c>
      <c r="U24" s="19">
        <v>3.5161900613840715</v>
      </c>
    </row>
    <row r="25" spans="1:22">
      <c r="B25" s="94" t="s">
        <v>367</v>
      </c>
      <c r="C25" s="9" t="s">
        <v>104</v>
      </c>
      <c r="D25" s="16" t="s">
        <v>62</v>
      </c>
      <c r="E25" s="18">
        <v>-19.525891787181187</v>
      </c>
      <c r="F25" s="18">
        <v>8.3144954850382735</v>
      </c>
      <c r="G25" s="18">
        <v>-0.21407718572690282</v>
      </c>
      <c r="H25" s="17">
        <v>44576</v>
      </c>
      <c r="I25" s="17" t="s">
        <v>322</v>
      </c>
      <c r="J25" s="17" t="s">
        <v>323</v>
      </c>
      <c r="K25" s="17" t="s">
        <v>324</v>
      </c>
      <c r="L25" s="17" t="s">
        <v>321</v>
      </c>
      <c r="M25" s="16">
        <v>0.45377000000000001</v>
      </c>
      <c r="N25" s="16">
        <v>15.29515</v>
      </c>
      <c r="O25" s="16">
        <v>15.333030000000001</v>
      </c>
      <c r="P25" s="18">
        <v>37.880000000001246</v>
      </c>
      <c r="Q25" s="18">
        <v>83.478414174584586</v>
      </c>
      <c r="R25" s="23">
        <v>41.474604395996749</v>
      </c>
      <c r="S25" s="23">
        <v>14.293253208753093</v>
      </c>
      <c r="T25" s="61">
        <v>0.20580985193412929</v>
      </c>
      <c r="U25" s="19">
        <v>3.385306182945413</v>
      </c>
    </row>
    <row r="26" spans="1:22">
      <c r="B26" s="94" t="s">
        <v>375</v>
      </c>
      <c r="C26" s="9" t="s">
        <v>105</v>
      </c>
      <c r="D26" s="16" t="s">
        <v>61</v>
      </c>
      <c r="E26" s="18">
        <v>-20.598506147651893</v>
      </c>
      <c r="F26" s="18">
        <v>9.8475525721690627</v>
      </c>
      <c r="G26" s="18">
        <v>-0.61245719758987782</v>
      </c>
      <c r="H26" s="17">
        <v>44576</v>
      </c>
      <c r="I26" s="17" t="s">
        <v>322</v>
      </c>
      <c r="J26" s="17" t="s">
        <v>323</v>
      </c>
      <c r="K26" s="17" t="s">
        <v>324</v>
      </c>
      <c r="L26" s="17" t="s">
        <v>321</v>
      </c>
      <c r="M26" s="16">
        <v>0.39584000000000003</v>
      </c>
      <c r="N26" s="16">
        <v>15.12405</v>
      </c>
      <c r="O26" s="16">
        <v>15.150259999999999</v>
      </c>
      <c r="P26" s="18">
        <v>26.209999999998956</v>
      </c>
      <c r="Q26" s="18">
        <v>66.21362166531668</v>
      </c>
      <c r="R26" s="23">
        <v>39.070279503475199</v>
      </c>
      <c r="S26" s="23">
        <v>12.227390492594354</v>
      </c>
      <c r="T26" s="61">
        <v>0.18743672831386693</v>
      </c>
      <c r="U26" s="24">
        <v>3.7278594138022827</v>
      </c>
      <c r="V26" s="53" t="s">
        <v>190</v>
      </c>
    </row>
    <row r="27" spans="1:22">
      <c r="B27" s="94" t="s">
        <v>369</v>
      </c>
      <c r="C27" s="9" t="s">
        <v>106</v>
      </c>
      <c r="D27" s="16" t="s">
        <v>59</v>
      </c>
      <c r="E27" s="18">
        <v>-19.903513957269819</v>
      </c>
      <c r="F27" s="18">
        <v>9.526439842473275</v>
      </c>
      <c r="G27" s="18">
        <v>-3.1995890004060126</v>
      </c>
      <c r="H27" s="17">
        <v>44576</v>
      </c>
      <c r="I27" s="17" t="s">
        <v>322</v>
      </c>
      <c r="J27" s="17" t="s">
        <v>323</v>
      </c>
      <c r="K27" s="17" t="s">
        <v>324</v>
      </c>
      <c r="L27" s="17" t="s">
        <v>321</v>
      </c>
      <c r="M27" s="16">
        <v>0.25985000000000003</v>
      </c>
      <c r="N27" s="16">
        <v>15.06597</v>
      </c>
      <c r="O27" s="16">
        <v>15.08399</v>
      </c>
      <c r="P27" s="18">
        <v>18.019999999999925</v>
      </c>
      <c r="Q27" s="18">
        <v>69.347700596497688</v>
      </c>
      <c r="R27" s="23">
        <v>41.080792560152702</v>
      </c>
      <c r="S27" s="23">
        <v>13.884275310630297</v>
      </c>
      <c r="T27" s="61">
        <v>0.20209512494138959</v>
      </c>
      <c r="U27" s="19">
        <v>3.4519332300680525</v>
      </c>
    </row>
    <row r="28" spans="1:22">
      <c r="B28" s="94" t="s">
        <v>366</v>
      </c>
      <c r="C28" s="9" t="s">
        <v>107</v>
      </c>
      <c r="D28" s="16" t="s">
        <v>60</v>
      </c>
      <c r="E28" s="18">
        <v>-19.184419597293967</v>
      </c>
      <c r="F28" s="18">
        <v>8.393872073553549</v>
      </c>
      <c r="G28" s="18">
        <v>1.6439283633284139</v>
      </c>
      <c r="H28" s="17">
        <v>44576</v>
      </c>
      <c r="I28" s="17" t="s">
        <v>322</v>
      </c>
      <c r="J28" s="17" t="s">
        <v>323</v>
      </c>
      <c r="K28" s="17" t="s">
        <v>324</v>
      </c>
      <c r="L28" s="17" t="s">
        <v>321</v>
      </c>
      <c r="M28" s="16">
        <v>0.36131999999999997</v>
      </c>
      <c r="N28" s="16">
        <v>15.07583</v>
      </c>
      <c r="O28" s="16">
        <v>15.1075</v>
      </c>
      <c r="P28" s="18">
        <v>31.670000000000087</v>
      </c>
      <c r="Q28" s="18">
        <v>87.650835824200399</v>
      </c>
      <c r="R28" s="23">
        <v>41.671510313918773</v>
      </c>
      <c r="S28" s="23">
        <v>14.062547727760746</v>
      </c>
      <c r="T28" s="61">
        <v>0.19808376171334013</v>
      </c>
      <c r="U28" s="19">
        <v>3.4571802332042103</v>
      </c>
    </row>
    <row r="29" spans="1:22">
      <c r="B29" s="94" t="s">
        <v>372</v>
      </c>
      <c r="C29" s="10" t="s">
        <v>68</v>
      </c>
      <c r="D29" s="25" t="s">
        <v>132</v>
      </c>
      <c r="E29" s="28">
        <v>-19.220553126666665</v>
      </c>
      <c r="F29" s="28">
        <v>9.3513731199999981</v>
      </c>
      <c r="G29" s="18">
        <v>1.0047241211839095</v>
      </c>
      <c r="H29" s="17">
        <v>41661</v>
      </c>
      <c r="I29" s="17" t="s">
        <v>322</v>
      </c>
      <c r="J29" s="17" t="s">
        <v>323</v>
      </c>
      <c r="K29" s="17" t="s">
        <v>324</v>
      </c>
      <c r="L29" s="17" t="s">
        <v>321</v>
      </c>
      <c r="M29" s="16">
        <v>0.22539999999999999</v>
      </c>
      <c r="N29" s="16">
        <v>13.5016</v>
      </c>
      <c r="O29" s="16">
        <v>13.5364</v>
      </c>
      <c r="P29" s="22">
        <v>34.800000000000608</v>
      </c>
      <c r="Q29" s="22">
        <v>154.39219165927511</v>
      </c>
      <c r="R29" s="23">
        <v>43.168821765555641</v>
      </c>
      <c r="S29" s="23">
        <v>15.605742986071862</v>
      </c>
      <c r="T29" s="61">
        <v>0.18929187872563744</v>
      </c>
      <c r="U29" s="19">
        <v>3.2272494451624518</v>
      </c>
    </row>
    <row r="30" spans="1:22">
      <c r="B30" s="94" t="s">
        <v>364</v>
      </c>
      <c r="C30" s="10" t="s">
        <v>11</v>
      </c>
      <c r="D30" s="26" t="s">
        <v>112</v>
      </c>
      <c r="E30" s="22">
        <v>-19.345369523809524</v>
      </c>
      <c r="F30" s="22">
        <v>10.335929558095234</v>
      </c>
      <c r="G30" s="18">
        <v>1.955328041395874</v>
      </c>
      <c r="H30" s="17">
        <v>41800</v>
      </c>
      <c r="I30" s="17" t="s">
        <v>322</v>
      </c>
      <c r="J30" s="17" t="s">
        <v>323</v>
      </c>
      <c r="K30" s="17" t="s">
        <v>324</v>
      </c>
      <c r="L30" s="17" t="s">
        <v>321</v>
      </c>
      <c r="M30" s="16">
        <v>0.2651</v>
      </c>
      <c r="N30" s="16">
        <v>13.4686</v>
      </c>
      <c r="O30" s="16">
        <v>13.496499999999999</v>
      </c>
      <c r="P30" s="22">
        <v>27.899999999999636</v>
      </c>
      <c r="Q30" s="22">
        <v>105.24330441342752</v>
      </c>
      <c r="R30" s="23">
        <v>39.904200182018073</v>
      </c>
      <c r="S30" s="23">
        <v>14.083553469206976</v>
      </c>
      <c r="T30" s="61">
        <v>0.18140706127887998</v>
      </c>
      <c r="U30" s="19">
        <v>3.3056217178529912</v>
      </c>
    </row>
    <row r="31" spans="1:22">
      <c r="B31" s="94" t="s">
        <v>363</v>
      </c>
      <c r="C31" s="10" t="s">
        <v>13</v>
      </c>
      <c r="D31" s="26" t="s">
        <v>113</v>
      </c>
      <c r="E31" s="22">
        <v>-19.489839923809527</v>
      </c>
      <c r="F31" s="22">
        <v>9.0660684380952397</v>
      </c>
      <c r="G31" s="18">
        <v>2.4881518903756468</v>
      </c>
      <c r="H31" s="17">
        <v>41800</v>
      </c>
      <c r="I31" s="17" t="s">
        <v>322</v>
      </c>
      <c r="J31" s="17" t="s">
        <v>323</v>
      </c>
      <c r="K31" s="17" t="s">
        <v>324</v>
      </c>
      <c r="L31" s="17" t="s">
        <v>321</v>
      </c>
      <c r="M31" s="16">
        <v>0.27429999999999999</v>
      </c>
      <c r="N31" s="16">
        <v>13.354200000000001</v>
      </c>
      <c r="O31" s="16">
        <v>13.3622</v>
      </c>
      <c r="P31" s="22">
        <v>8</v>
      </c>
      <c r="Q31" s="22">
        <v>29.165147648559973</v>
      </c>
      <c r="R31" s="23">
        <v>34.070553108987788</v>
      </c>
      <c r="S31" s="23">
        <v>11.943487490028822</v>
      </c>
      <c r="T31" s="61">
        <v>0.20833674902438407</v>
      </c>
      <c r="U31" s="19">
        <v>3.3280881032727985</v>
      </c>
    </row>
    <row r="32" spans="1:22">
      <c r="B32" s="95" t="s">
        <v>381</v>
      </c>
      <c r="C32" s="9" t="s">
        <v>2</v>
      </c>
      <c r="D32" s="16" t="s">
        <v>69</v>
      </c>
      <c r="E32" s="18">
        <v>-19.513879668609725</v>
      </c>
      <c r="F32" s="18">
        <v>9.5008807648233624</v>
      </c>
      <c r="G32" s="18">
        <v>1.3166209326482203</v>
      </c>
      <c r="H32" s="17">
        <v>44550</v>
      </c>
      <c r="I32" s="17" t="s">
        <v>322</v>
      </c>
      <c r="J32" s="17" t="s">
        <v>323</v>
      </c>
      <c r="K32" s="17" t="s">
        <v>324</v>
      </c>
      <c r="L32" s="17" t="s">
        <v>321</v>
      </c>
      <c r="M32" s="16">
        <v>0.28094000000000002</v>
      </c>
      <c r="N32" s="16">
        <v>15.09675</v>
      </c>
      <c r="O32" s="16">
        <v>15.118969999999999</v>
      </c>
      <c r="P32" s="18">
        <v>22.219999999999018</v>
      </c>
      <c r="Q32" s="18">
        <v>79.091620986684049</v>
      </c>
      <c r="R32" s="23">
        <v>43.930746635339887</v>
      </c>
      <c r="S32" s="23">
        <v>15.090235779453925</v>
      </c>
      <c r="T32" s="61">
        <v>0.17795005150192555</v>
      </c>
      <c r="U32" s="19">
        <v>3.3964040383658314</v>
      </c>
    </row>
    <row r="33" spans="2:21">
      <c r="B33" s="94" t="s">
        <v>373</v>
      </c>
      <c r="C33" s="9" t="s">
        <v>101</v>
      </c>
      <c r="D33" s="16" t="s">
        <v>86</v>
      </c>
      <c r="E33" s="18">
        <v>-20.02903243106687</v>
      </c>
      <c r="F33" s="18">
        <v>10.803034361296211</v>
      </c>
      <c r="G33" s="18">
        <v>-2.0566678589404663</v>
      </c>
      <c r="H33" s="17">
        <v>44576</v>
      </c>
      <c r="I33" s="17" t="s">
        <v>322</v>
      </c>
      <c r="J33" s="17" t="s">
        <v>323</v>
      </c>
      <c r="K33" s="17" t="s">
        <v>324</v>
      </c>
      <c r="L33" s="17" t="s">
        <v>321</v>
      </c>
      <c r="M33" s="16">
        <v>0.26718999999999998</v>
      </c>
      <c r="N33" s="16">
        <v>15.113440000000001</v>
      </c>
      <c r="O33" s="16">
        <v>15.13828</v>
      </c>
      <c r="P33" s="18">
        <v>24.839999999999307</v>
      </c>
      <c r="Q33" s="18">
        <v>92.967551180805074</v>
      </c>
      <c r="R33" s="23">
        <v>41.101519498881331</v>
      </c>
      <c r="S33" s="23">
        <v>13.664056442410329</v>
      </c>
      <c r="T33" s="61">
        <v>0.17993411002387949</v>
      </c>
      <c r="U33" s="19">
        <v>3.5093365539579278</v>
      </c>
    </row>
    <row r="34" spans="2:21">
      <c r="B34" s="94" t="s">
        <v>374</v>
      </c>
      <c r="C34" s="9" t="s">
        <v>103</v>
      </c>
      <c r="D34" s="16" t="s">
        <v>63</v>
      </c>
      <c r="E34" s="18">
        <v>-19.642945149334246</v>
      </c>
      <c r="F34" s="18">
        <v>10.576181847777486</v>
      </c>
      <c r="G34" s="18">
        <v>0.35190790586026566</v>
      </c>
      <c r="H34" s="17">
        <v>44576</v>
      </c>
      <c r="I34" s="17" t="s">
        <v>322</v>
      </c>
      <c r="J34" s="17" t="s">
        <v>323</v>
      </c>
      <c r="K34" s="17" t="s">
        <v>324</v>
      </c>
      <c r="L34" s="17" t="s">
        <v>321</v>
      </c>
      <c r="M34" s="16">
        <v>0.29925000000000002</v>
      </c>
      <c r="N34" s="16">
        <v>15.262230000000001</v>
      </c>
      <c r="O34" s="16">
        <v>15.297560000000001</v>
      </c>
      <c r="P34" s="18">
        <v>35.330000000000084</v>
      </c>
      <c r="Q34" s="18">
        <v>118.06182121971624</v>
      </c>
      <c r="R34" s="23">
        <v>43.288211534752229</v>
      </c>
      <c r="S34" s="23">
        <v>15.205588519950098</v>
      </c>
      <c r="T34" s="61">
        <v>0.19547691224537966</v>
      </c>
      <c r="U34" s="19">
        <v>3.321338953171717</v>
      </c>
    </row>
    <row r="37" spans="2:21">
      <c r="H37" s="108"/>
    </row>
    <row r="38" spans="2:21">
      <c r="H38" s="108"/>
    </row>
    <row r="39" spans="2:21">
      <c r="H39" s="67"/>
    </row>
    <row r="40" spans="2:21">
      <c r="H40" s="67"/>
    </row>
    <row r="41" spans="2:21">
      <c r="H41" s="67"/>
    </row>
    <row r="42" spans="2:21">
      <c r="F42" s="109"/>
      <c r="H42" s="67"/>
    </row>
    <row r="43" spans="2:21">
      <c r="H43" s="67"/>
    </row>
    <row r="44" spans="2:21">
      <c r="F44" s="107"/>
      <c r="H44" s="11"/>
    </row>
    <row r="45" spans="2:21">
      <c r="H45" s="11"/>
    </row>
    <row r="46" spans="2:21">
      <c r="H46" s="108"/>
    </row>
    <row r="47" spans="2:21">
      <c r="H47" s="67"/>
    </row>
    <row r="48" spans="2:21">
      <c r="H48" s="67"/>
    </row>
    <row r="49" spans="6:8">
      <c r="H49" s="67"/>
    </row>
    <row r="50" spans="6:8">
      <c r="F50" s="109"/>
      <c r="H50" s="67"/>
    </row>
    <row r="51" spans="6:8">
      <c r="H51" s="67"/>
    </row>
    <row r="52" spans="6:8">
      <c r="H52" s="11"/>
    </row>
    <row r="53" spans="6:8">
      <c r="H53" s="11"/>
    </row>
    <row r="54" spans="6:8">
      <c r="H54" s="11"/>
    </row>
    <row r="55" spans="6:8">
      <c r="H55" s="11"/>
    </row>
    <row r="56" spans="6:8">
      <c r="H56" s="67"/>
    </row>
    <row r="57" spans="6:8">
      <c r="H57" s="11"/>
    </row>
  </sheetData>
  <mergeCells count="1">
    <mergeCell ref="I1:L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CAB7BA-081F-47B2-982B-60C385B1CEE6}">
  <dimension ref="A1:H35"/>
  <sheetViews>
    <sheetView workbookViewId="0">
      <pane ySplit="1" topLeftCell="A2" activePane="bottomLeft" state="frozen"/>
      <selection pane="bottomLeft" activeCell="J33" sqref="J33"/>
    </sheetView>
  </sheetViews>
  <sheetFormatPr baseColWidth="10" defaultColWidth="8.6640625" defaultRowHeight="12"/>
  <cols>
    <col min="1" max="1" width="9.83203125" style="1" bestFit="1" customWidth="1"/>
    <col min="2" max="2" width="14.5" style="1" bestFit="1" customWidth="1"/>
    <col min="3" max="3" width="18.33203125" style="1" bestFit="1" customWidth="1"/>
    <col min="4" max="4" width="9.83203125" style="1" bestFit="1" customWidth="1"/>
    <col min="5" max="5" width="9.5" style="1" bestFit="1" customWidth="1"/>
    <col min="6" max="7" width="6.5" style="118" bestFit="1" customWidth="1"/>
    <col min="8" max="8" width="22.5" style="1" bestFit="1" customWidth="1"/>
    <col min="9" max="16384" width="8.6640625" style="1"/>
  </cols>
  <sheetData>
    <row r="1" spans="1:8" ht="13">
      <c r="A1" s="62" t="s">
        <v>249</v>
      </c>
      <c r="B1" s="62" t="s">
        <v>250</v>
      </c>
      <c r="C1" s="62" t="s">
        <v>251</v>
      </c>
      <c r="D1" s="62" t="s">
        <v>252</v>
      </c>
      <c r="E1" s="62" t="s">
        <v>253</v>
      </c>
      <c r="F1" s="31" t="s">
        <v>168</v>
      </c>
      <c r="G1" s="31" t="s">
        <v>169</v>
      </c>
      <c r="H1" s="62" t="s">
        <v>254</v>
      </c>
    </row>
    <row r="2" spans="1:8">
      <c r="A2" s="12" t="s">
        <v>264</v>
      </c>
      <c r="B2" s="12" t="s">
        <v>260</v>
      </c>
      <c r="C2" s="12" t="s">
        <v>261</v>
      </c>
      <c r="D2" s="12" t="s">
        <v>255</v>
      </c>
      <c r="E2" s="12" t="s">
        <v>258</v>
      </c>
      <c r="F2" s="117">
        <v>-19.7</v>
      </c>
      <c r="G2" s="117">
        <v>9.5</v>
      </c>
      <c r="H2" s="12" t="s">
        <v>387</v>
      </c>
    </row>
    <row r="3" spans="1:8">
      <c r="A3" s="12" t="s">
        <v>265</v>
      </c>
      <c r="B3" s="12" t="s">
        <v>260</v>
      </c>
      <c r="C3" s="12" t="s">
        <v>261</v>
      </c>
      <c r="D3" s="12" t="s">
        <v>255</v>
      </c>
      <c r="E3" s="12" t="s">
        <v>258</v>
      </c>
      <c r="F3" s="117">
        <v>-19.2</v>
      </c>
      <c r="G3" s="117">
        <v>9.1</v>
      </c>
      <c r="H3" s="12" t="s">
        <v>387</v>
      </c>
    </row>
    <row r="4" spans="1:8">
      <c r="A4" s="12" t="s">
        <v>266</v>
      </c>
      <c r="B4" s="12" t="s">
        <v>260</v>
      </c>
      <c r="C4" s="12" t="s">
        <v>261</v>
      </c>
      <c r="D4" s="12" t="s">
        <v>255</v>
      </c>
      <c r="E4" s="12" t="s">
        <v>258</v>
      </c>
      <c r="F4" s="117">
        <v>-19.600000000000001</v>
      </c>
      <c r="G4" s="117">
        <v>9.4</v>
      </c>
      <c r="H4" s="12" t="s">
        <v>387</v>
      </c>
    </row>
    <row r="5" spans="1:8">
      <c r="A5" s="12" t="s">
        <v>267</v>
      </c>
      <c r="B5" s="12" t="s">
        <v>260</v>
      </c>
      <c r="C5" s="12" t="s">
        <v>261</v>
      </c>
      <c r="D5" s="12" t="s">
        <v>255</v>
      </c>
      <c r="E5" s="12" t="s">
        <v>258</v>
      </c>
      <c r="F5" s="117">
        <v>-19.600000000000001</v>
      </c>
      <c r="G5" s="117">
        <v>9.8000000000000007</v>
      </c>
      <c r="H5" s="12" t="s">
        <v>387</v>
      </c>
    </row>
    <row r="6" spans="1:8">
      <c r="A6" s="12" t="s">
        <v>268</v>
      </c>
      <c r="B6" s="12" t="s">
        <v>260</v>
      </c>
      <c r="C6" s="12" t="s">
        <v>261</v>
      </c>
      <c r="D6" s="12" t="s">
        <v>255</v>
      </c>
      <c r="E6" s="12" t="s">
        <v>258</v>
      </c>
      <c r="F6" s="117">
        <v>-19.399999999999999</v>
      </c>
      <c r="G6" s="117">
        <v>9</v>
      </c>
      <c r="H6" s="12" t="s">
        <v>387</v>
      </c>
    </row>
    <row r="7" spans="1:8">
      <c r="A7" s="12" t="s">
        <v>269</v>
      </c>
      <c r="B7" s="12" t="s">
        <v>260</v>
      </c>
      <c r="C7" s="12" t="s">
        <v>261</v>
      </c>
      <c r="D7" s="12" t="s">
        <v>255</v>
      </c>
      <c r="E7" s="12" t="s">
        <v>258</v>
      </c>
      <c r="F7" s="117">
        <v>-19.8</v>
      </c>
      <c r="G7" s="117">
        <v>7.7</v>
      </c>
      <c r="H7" s="12" t="s">
        <v>387</v>
      </c>
    </row>
    <row r="8" spans="1:8">
      <c r="A8" s="12" t="s">
        <v>270</v>
      </c>
      <c r="B8" s="12" t="s">
        <v>262</v>
      </c>
      <c r="C8" s="12" t="s">
        <v>261</v>
      </c>
      <c r="D8" s="12" t="s">
        <v>263</v>
      </c>
      <c r="E8" s="12" t="s">
        <v>258</v>
      </c>
      <c r="F8" s="117">
        <v>-20.2</v>
      </c>
      <c r="G8" s="117">
        <v>8.8000000000000007</v>
      </c>
      <c r="H8" s="12" t="s">
        <v>388</v>
      </c>
    </row>
    <row r="9" spans="1:8">
      <c r="A9" s="12" t="s">
        <v>271</v>
      </c>
      <c r="B9" s="12" t="s">
        <v>262</v>
      </c>
      <c r="C9" s="12" t="s">
        <v>261</v>
      </c>
      <c r="D9" s="12" t="s">
        <v>263</v>
      </c>
      <c r="E9" s="12" t="s">
        <v>258</v>
      </c>
      <c r="F9" s="117">
        <v>-19.600000000000001</v>
      </c>
      <c r="G9" s="117">
        <v>10.1</v>
      </c>
      <c r="H9" s="12" t="s">
        <v>388</v>
      </c>
    </row>
    <row r="10" spans="1:8">
      <c r="A10" s="12" t="s">
        <v>272</v>
      </c>
      <c r="B10" s="12" t="s">
        <v>262</v>
      </c>
      <c r="C10" s="12" t="s">
        <v>261</v>
      </c>
      <c r="D10" s="12" t="s">
        <v>263</v>
      </c>
      <c r="E10" s="12" t="s">
        <v>258</v>
      </c>
      <c r="F10" s="117">
        <v>-19.7</v>
      </c>
      <c r="G10" s="117">
        <v>8.1999999999999993</v>
      </c>
      <c r="H10" s="12" t="s">
        <v>388</v>
      </c>
    </row>
    <row r="11" spans="1:8">
      <c r="A11" s="12" t="s">
        <v>273</v>
      </c>
      <c r="B11" s="12" t="s">
        <v>262</v>
      </c>
      <c r="C11" s="12" t="s">
        <v>261</v>
      </c>
      <c r="D11" s="12" t="s">
        <v>263</v>
      </c>
      <c r="E11" s="12" t="s">
        <v>258</v>
      </c>
      <c r="F11" s="117">
        <v>-19.399999999999999</v>
      </c>
      <c r="G11" s="117">
        <v>9.5</v>
      </c>
      <c r="H11" s="12" t="s">
        <v>388</v>
      </c>
    </row>
    <row r="12" spans="1:8">
      <c r="A12" s="12" t="s">
        <v>274</v>
      </c>
      <c r="B12" s="12" t="s">
        <v>262</v>
      </c>
      <c r="C12" s="12" t="s">
        <v>261</v>
      </c>
      <c r="D12" s="12" t="s">
        <v>263</v>
      </c>
      <c r="E12" s="12" t="s">
        <v>258</v>
      </c>
      <c r="F12" s="117">
        <v>-19.8</v>
      </c>
      <c r="G12" s="117">
        <v>9.6</v>
      </c>
      <c r="H12" s="12" t="s">
        <v>388</v>
      </c>
    </row>
    <row r="13" spans="1:8">
      <c r="A13" s="12" t="s">
        <v>275</v>
      </c>
      <c r="B13" s="12" t="s">
        <v>262</v>
      </c>
      <c r="C13" s="12" t="s">
        <v>261</v>
      </c>
      <c r="D13" s="12" t="s">
        <v>263</v>
      </c>
      <c r="E13" s="12" t="s">
        <v>258</v>
      </c>
      <c r="F13" s="117">
        <v>-19.3</v>
      </c>
      <c r="G13" s="117">
        <v>9.4</v>
      </c>
      <c r="H13" s="12" t="s">
        <v>388</v>
      </c>
    </row>
    <row r="14" spans="1:8">
      <c r="A14" s="12" t="s">
        <v>274</v>
      </c>
      <c r="B14" s="12" t="s">
        <v>262</v>
      </c>
      <c r="C14" s="12" t="s">
        <v>261</v>
      </c>
      <c r="D14" s="12" t="s">
        <v>263</v>
      </c>
      <c r="E14" s="12" t="s">
        <v>258</v>
      </c>
      <c r="F14" s="117">
        <v>-19.8</v>
      </c>
      <c r="G14" s="117">
        <v>9.6</v>
      </c>
      <c r="H14" s="12" t="s">
        <v>388</v>
      </c>
    </row>
    <row r="15" spans="1:8">
      <c r="A15" s="12" t="s">
        <v>275</v>
      </c>
      <c r="B15" s="12" t="s">
        <v>262</v>
      </c>
      <c r="C15" s="12" t="s">
        <v>261</v>
      </c>
      <c r="D15" s="12" t="s">
        <v>263</v>
      </c>
      <c r="E15" s="12" t="s">
        <v>258</v>
      </c>
      <c r="F15" s="117">
        <v>-19.3</v>
      </c>
      <c r="G15" s="117">
        <v>9.4</v>
      </c>
      <c r="H15" s="12" t="s">
        <v>388</v>
      </c>
    </row>
    <row r="16" spans="1:8">
      <c r="A16" s="12" t="s">
        <v>275</v>
      </c>
      <c r="B16" s="12" t="s">
        <v>262</v>
      </c>
      <c r="C16" s="12" t="s">
        <v>261</v>
      </c>
      <c r="D16" s="12" t="s">
        <v>263</v>
      </c>
      <c r="E16" s="12" t="s">
        <v>258</v>
      </c>
      <c r="F16" s="117">
        <v>-19.3</v>
      </c>
      <c r="G16" s="117">
        <v>9.4</v>
      </c>
      <c r="H16" s="12" t="s">
        <v>388</v>
      </c>
    </row>
    <row r="17" spans="1:8">
      <c r="A17" s="12" t="s">
        <v>288</v>
      </c>
      <c r="B17" s="12" t="s">
        <v>289</v>
      </c>
      <c r="C17" s="12" t="s">
        <v>285</v>
      </c>
      <c r="D17" s="12" t="s">
        <v>263</v>
      </c>
      <c r="E17" s="12" t="s">
        <v>258</v>
      </c>
      <c r="F17" s="117">
        <v>-19.3</v>
      </c>
      <c r="G17" s="117">
        <v>9.8000000000000007</v>
      </c>
      <c r="H17" s="12" t="s">
        <v>389</v>
      </c>
    </row>
    <row r="18" spans="1:8">
      <c r="A18" s="12" t="s">
        <v>290</v>
      </c>
      <c r="B18" s="12" t="s">
        <v>289</v>
      </c>
      <c r="C18" s="12" t="s">
        <v>285</v>
      </c>
      <c r="D18" s="12" t="s">
        <v>263</v>
      </c>
      <c r="E18" s="12" t="s">
        <v>258</v>
      </c>
      <c r="F18" s="117">
        <v>-19</v>
      </c>
      <c r="G18" s="117">
        <v>9.1</v>
      </c>
      <c r="H18" s="12" t="s">
        <v>389</v>
      </c>
    </row>
    <row r="19" spans="1:8">
      <c r="A19" s="12" t="s">
        <v>283</v>
      </c>
      <c r="B19" s="12" t="s">
        <v>284</v>
      </c>
      <c r="C19" s="12" t="s">
        <v>285</v>
      </c>
      <c r="D19" s="12" t="s">
        <v>263</v>
      </c>
      <c r="E19" s="12" t="s">
        <v>258</v>
      </c>
      <c r="F19" s="117">
        <v>-19.899999999999999</v>
      </c>
      <c r="G19" s="117">
        <v>9.5</v>
      </c>
      <c r="H19" s="12" t="s">
        <v>389</v>
      </c>
    </row>
    <row r="20" spans="1:8">
      <c r="A20" s="12" t="s">
        <v>286</v>
      </c>
      <c r="B20" s="12" t="s">
        <v>284</v>
      </c>
      <c r="C20" s="12" t="s">
        <v>285</v>
      </c>
      <c r="D20" s="12" t="s">
        <v>263</v>
      </c>
      <c r="E20" s="12" t="s">
        <v>258</v>
      </c>
      <c r="F20" s="117">
        <v>-19.100000000000001</v>
      </c>
      <c r="G20" s="117">
        <v>8.5</v>
      </c>
      <c r="H20" s="12" t="s">
        <v>389</v>
      </c>
    </row>
    <row r="21" spans="1:8">
      <c r="A21" s="12" t="s">
        <v>287</v>
      </c>
      <c r="B21" s="12" t="s">
        <v>284</v>
      </c>
      <c r="C21" s="12" t="s">
        <v>285</v>
      </c>
      <c r="D21" s="12" t="s">
        <v>263</v>
      </c>
      <c r="E21" s="12" t="s">
        <v>258</v>
      </c>
      <c r="F21" s="117">
        <v>-19.100000000000001</v>
      </c>
      <c r="G21" s="117">
        <v>9.8000000000000007</v>
      </c>
      <c r="H21" s="12" t="s">
        <v>389</v>
      </c>
    </row>
    <row r="22" spans="1:8">
      <c r="A22" s="12" t="s">
        <v>256</v>
      </c>
      <c r="B22" s="12" t="s">
        <v>257</v>
      </c>
      <c r="C22" s="12" t="s">
        <v>353</v>
      </c>
      <c r="D22" s="12" t="s">
        <v>255</v>
      </c>
      <c r="E22" s="12" t="s">
        <v>258</v>
      </c>
      <c r="F22" s="117">
        <v>-20</v>
      </c>
      <c r="G22" s="117">
        <v>9.4</v>
      </c>
      <c r="H22" s="12" t="s">
        <v>387</v>
      </c>
    </row>
    <row r="23" spans="1:8">
      <c r="A23" s="12" t="s">
        <v>259</v>
      </c>
      <c r="B23" s="12" t="s">
        <v>257</v>
      </c>
      <c r="C23" s="12" t="s">
        <v>353</v>
      </c>
      <c r="D23" s="12" t="s">
        <v>255</v>
      </c>
      <c r="E23" s="12" t="s">
        <v>258</v>
      </c>
      <c r="F23" s="117">
        <v>-20.3</v>
      </c>
      <c r="G23" s="117">
        <v>10.199999999999999</v>
      </c>
      <c r="H23" s="12" t="s">
        <v>387</v>
      </c>
    </row>
    <row r="24" spans="1:8">
      <c r="A24" s="113" t="s">
        <v>362</v>
      </c>
      <c r="B24" s="12" t="s">
        <v>359</v>
      </c>
      <c r="C24" s="12" t="s">
        <v>360</v>
      </c>
      <c r="D24" s="12" t="s">
        <v>361</v>
      </c>
      <c r="E24" s="12" t="s">
        <v>258</v>
      </c>
      <c r="F24" s="82">
        <v>-19.3</v>
      </c>
      <c r="G24" s="82">
        <v>11.1</v>
      </c>
      <c r="H24" s="12" t="s">
        <v>384</v>
      </c>
    </row>
    <row r="25" spans="1:8">
      <c r="A25" s="12" t="s">
        <v>276</v>
      </c>
      <c r="B25" s="12" t="s">
        <v>277</v>
      </c>
      <c r="C25" s="12" t="s">
        <v>278</v>
      </c>
      <c r="D25" s="12" t="s">
        <v>263</v>
      </c>
      <c r="E25" s="12" t="s">
        <v>258</v>
      </c>
      <c r="F25" s="117">
        <v>-18.899999999999999</v>
      </c>
      <c r="G25" s="117">
        <v>8</v>
      </c>
      <c r="H25" s="12" t="s">
        <v>386</v>
      </c>
    </row>
    <row r="26" spans="1:8">
      <c r="A26" s="12" t="s">
        <v>279</v>
      </c>
      <c r="B26" s="12" t="s">
        <v>277</v>
      </c>
      <c r="C26" s="12" t="s">
        <v>278</v>
      </c>
      <c r="D26" s="12" t="s">
        <v>263</v>
      </c>
      <c r="E26" s="12" t="s">
        <v>258</v>
      </c>
      <c r="F26" s="117">
        <v>-20.3</v>
      </c>
      <c r="G26" s="117">
        <v>9.3000000000000007</v>
      </c>
      <c r="H26" s="12" t="s">
        <v>386</v>
      </c>
    </row>
    <row r="27" spans="1:8">
      <c r="A27" s="12" t="s">
        <v>280</v>
      </c>
      <c r="B27" s="12" t="s">
        <v>277</v>
      </c>
      <c r="C27" s="12" t="s">
        <v>278</v>
      </c>
      <c r="D27" s="12" t="s">
        <v>263</v>
      </c>
      <c r="E27" s="12" t="s">
        <v>258</v>
      </c>
      <c r="F27" s="117">
        <v>-20.3</v>
      </c>
      <c r="G27" s="117">
        <v>11.2</v>
      </c>
      <c r="H27" s="12" t="s">
        <v>386</v>
      </c>
    </row>
    <row r="28" spans="1:8">
      <c r="A28" s="12" t="s">
        <v>280</v>
      </c>
      <c r="B28" s="12" t="s">
        <v>277</v>
      </c>
      <c r="C28" s="12" t="s">
        <v>278</v>
      </c>
      <c r="D28" s="12" t="s">
        <v>263</v>
      </c>
      <c r="E28" s="12" t="s">
        <v>258</v>
      </c>
      <c r="F28" s="117">
        <v>-20.3</v>
      </c>
      <c r="G28" s="117">
        <v>11.2</v>
      </c>
      <c r="H28" s="12" t="s">
        <v>386</v>
      </c>
    </row>
    <row r="29" spans="1:8">
      <c r="A29" s="12" t="s">
        <v>281</v>
      </c>
      <c r="B29" s="12" t="s">
        <v>277</v>
      </c>
      <c r="C29" s="12" t="s">
        <v>278</v>
      </c>
      <c r="D29" s="12" t="s">
        <v>263</v>
      </c>
      <c r="E29" s="12" t="s">
        <v>258</v>
      </c>
      <c r="F29" s="117">
        <v>-19.399999999999999</v>
      </c>
      <c r="G29" s="117">
        <v>10.8</v>
      </c>
      <c r="H29" s="12" t="s">
        <v>386</v>
      </c>
    </row>
    <row r="30" spans="1:8">
      <c r="A30" s="12" t="s">
        <v>282</v>
      </c>
      <c r="B30" s="12" t="s">
        <v>277</v>
      </c>
      <c r="C30" s="12" t="s">
        <v>278</v>
      </c>
      <c r="D30" s="12" t="s">
        <v>263</v>
      </c>
      <c r="E30" s="12" t="s">
        <v>258</v>
      </c>
      <c r="F30" s="117">
        <v>-19</v>
      </c>
      <c r="G30" s="117">
        <v>9</v>
      </c>
      <c r="H30" s="12" t="s">
        <v>386</v>
      </c>
    </row>
    <row r="31" spans="1:8">
      <c r="A31" s="82">
        <v>73</v>
      </c>
      <c r="B31" s="12" t="s">
        <v>291</v>
      </c>
      <c r="C31" s="12" t="s">
        <v>278</v>
      </c>
      <c r="D31" s="12" t="s">
        <v>255</v>
      </c>
      <c r="E31" s="12" t="s">
        <v>258</v>
      </c>
      <c r="F31" s="117">
        <v>-19.3</v>
      </c>
      <c r="G31" s="117">
        <v>9.4</v>
      </c>
      <c r="H31" s="12" t="s">
        <v>385</v>
      </c>
    </row>
    <row r="32" spans="1:8">
      <c r="A32" s="82">
        <v>74</v>
      </c>
      <c r="B32" s="12" t="s">
        <v>291</v>
      </c>
      <c r="C32" s="12" t="s">
        <v>278</v>
      </c>
      <c r="D32" s="12" t="s">
        <v>255</v>
      </c>
      <c r="E32" s="12" t="s">
        <v>258</v>
      </c>
      <c r="F32" s="117">
        <v>-19.7</v>
      </c>
      <c r="G32" s="117">
        <v>9.1</v>
      </c>
      <c r="H32" s="12" t="s">
        <v>385</v>
      </c>
    </row>
    <row r="33" spans="1:8">
      <c r="A33" s="82">
        <v>75</v>
      </c>
      <c r="B33" s="12" t="s">
        <v>291</v>
      </c>
      <c r="C33" s="12" t="s">
        <v>278</v>
      </c>
      <c r="D33" s="12" t="s">
        <v>255</v>
      </c>
      <c r="E33" s="12" t="s">
        <v>258</v>
      </c>
      <c r="F33" s="117">
        <v>-19.3</v>
      </c>
      <c r="G33" s="117">
        <v>9.9</v>
      </c>
      <c r="H33" s="12" t="s">
        <v>385</v>
      </c>
    </row>
    <row r="34" spans="1:8">
      <c r="A34" s="82" t="s">
        <v>292</v>
      </c>
      <c r="B34" s="12" t="s">
        <v>291</v>
      </c>
      <c r="C34" s="12" t="s">
        <v>278</v>
      </c>
      <c r="D34" s="12" t="s">
        <v>255</v>
      </c>
      <c r="E34" s="12" t="s">
        <v>258</v>
      </c>
      <c r="F34" s="117">
        <v>-20.100000000000001</v>
      </c>
      <c r="G34" s="117">
        <v>8.8000000000000007</v>
      </c>
      <c r="H34" s="12" t="s">
        <v>385</v>
      </c>
    </row>
    <row r="35" spans="1:8">
      <c r="A35" s="82">
        <v>77</v>
      </c>
      <c r="B35" s="12" t="s">
        <v>291</v>
      </c>
      <c r="C35" s="12" t="s">
        <v>278</v>
      </c>
      <c r="D35" s="12" t="s">
        <v>255</v>
      </c>
      <c r="E35" s="12" t="s">
        <v>258</v>
      </c>
      <c r="F35" s="117">
        <v>-19.100000000000001</v>
      </c>
      <c r="G35" s="117">
        <v>9.1</v>
      </c>
      <c r="H35" s="12" t="s">
        <v>385</v>
      </c>
    </row>
  </sheetData>
  <autoFilter ref="A1:H1" xr:uid="{80151543-9B51-4426-ADC3-4FAEC096A057}">
    <sortState xmlns:xlrd2="http://schemas.microsoft.com/office/spreadsheetml/2017/richdata2" ref="A2:H35">
      <sortCondition ref="C1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Persp. crocuta samples details</vt:lpstr>
      <vt:lpstr>C-14 details</vt:lpstr>
      <vt:lpstr>mtDNA details</vt:lpstr>
      <vt:lpstr>ZooMS details</vt:lpstr>
      <vt:lpstr>stable isotopes details</vt:lpstr>
      <vt:lpstr>reference isotope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Krajcarz</dc:creator>
  <cp:lastModifiedBy>Microsoft Office User</cp:lastModifiedBy>
  <dcterms:created xsi:type="dcterms:W3CDTF">2021-11-15T07:52:49Z</dcterms:created>
  <dcterms:modified xsi:type="dcterms:W3CDTF">2023-05-10T13:07:14Z</dcterms:modified>
</cp:coreProperties>
</file>