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AAGL Radiocarbon\LP STD paper\Submitted\"/>
    </mc:Choice>
  </mc:AlternateContent>
  <bookViews>
    <workbookView xWindow="0" yWindow="0" windowWidth="23730" windowHeight="8580"/>
  </bookViews>
  <sheets>
    <sheet name="Standard and direct 14C data" sheetId="5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5" i="5" l="1"/>
  <c r="T156" i="5"/>
  <c r="T155" i="5"/>
  <c r="T154" i="5"/>
  <c r="T153" i="5"/>
  <c r="T152" i="5"/>
  <c r="T151" i="5"/>
  <c r="T150" i="5"/>
  <c r="T149" i="5"/>
  <c r="T148" i="5"/>
  <c r="T147" i="5"/>
  <c r="T146" i="5"/>
  <c r="T145" i="5"/>
  <c r="T144" i="5"/>
  <c r="T143" i="5"/>
  <c r="T142" i="5"/>
  <c r="T141" i="5"/>
  <c r="T140" i="5"/>
  <c r="T139" i="5"/>
  <c r="T138" i="5"/>
  <c r="T137" i="5"/>
  <c r="T136" i="5"/>
  <c r="T135" i="5"/>
  <c r="T134" i="5"/>
  <c r="T133" i="5"/>
  <c r="T132" i="5"/>
  <c r="T131" i="5"/>
  <c r="T130" i="5"/>
  <c r="T129" i="5"/>
  <c r="T128" i="5"/>
  <c r="T127" i="5"/>
  <c r="T126" i="5"/>
  <c r="T125" i="5"/>
  <c r="T124" i="5"/>
  <c r="T123" i="5"/>
  <c r="T122" i="5"/>
  <c r="T121" i="5"/>
  <c r="T120" i="5"/>
  <c r="T119" i="5"/>
  <c r="T118" i="5"/>
  <c r="T117" i="5"/>
  <c r="T6" i="5"/>
  <c r="T7" i="5"/>
  <c r="T8" i="5"/>
  <c r="T9" i="5"/>
  <c r="T10" i="5"/>
  <c r="T11" i="5"/>
  <c r="T12" i="5"/>
  <c r="T13" i="5"/>
  <c r="T14" i="5"/>
  <c r="T15" i="5"/>
  <c r="T16" i="5"/>
  <c r="T17" i="5"/>
  <c r="T18" i="5"/>
  <c r="T19" i="5"/>
  <c r="T20" i="5"/>
  <c r="T21" i="5"/>
  <c r="T22" i="5"/>
  <c r="T23" i="5"/>
  <c r="T24" i="5"/>
  <c r="T25" i="5"/>
  <c r="T26" i="5"/>
  <c r="T27" i="5"/>
  <c r="T28" i="5"/>
  <c r="T29" i="5"/>
  <c r="T30" i="5"/>
  <c r="T31" i="5"/>
  <c r="T32" i="5"/>
  <c r="T33" i="5"/>
  <c r="T34" i="5"/>
  <c r="T35" i="5"/>
  <c r="T36" i="5"/>
  <c r="T37" i="5"/>
  <c r="T38" i="5"/>
  <c r="T39" i="5"/>
  <c r="T40" i="5"/>
  <c r="T41" i="5"/>
  <c r="T42" i="5"/>
  <c r="T43" i="5"/>
  <c r="T44" i="5"/>
  <c r="T45" i="5"/>
  <c r="T46" i="5"/>
  <c r="T47" i="5"/>
  <c r="T48" i="5"/>
  <c r="T49" i="5"/>
  <c r="T50" i="5"/>
  <c r="T51" i="5"/>
  <c r="T52" i="5"/>
  <c r="T53" i="5"/>
  <c r="T54" i="5"/>
  <c r="T55" i="5"/>
  <c r="T56" i="5"/>
  <c r="T57" i="5"/>
  <c r="T58" i="5"/>
  <c r="T59" i="5"/>
  <c r="T60" i="5"/>
  <c r="T61" i="5"/>
  <c r="T62" i="5"/>
  <c r="T63" i="5"/>
  <c r="T64" i="5"/>
  <c r="T65" i="5"/>
  <c r="T66" i="5"/>
  <c r="T67" i="5"/>
  <c r="T68" i="5"/>
  <c r="T69" i="5"/>
  <c r="T70" i="5"/>
  <c r="T71" i="5"/>
  <c r="T72" i="5"/>
  <c r="T73" i="5"/>
  <c r="T74" i="5"/>
  <c r="T75" i="5"/>
  <c r="T76" i="5"/>
  <c r="T77" i="5"/>
  <c r="T78" i="5"/>
  <c r="T79" i="5"/>
  <c r="T80" i="5"/>
  <c r="T81" i="5"/>
  <c r="T82" i="5"/>
  <c r="T83" i="5"/>
  <c r="T84" i="5"/>
  <c r="T85" i="5"/>
  <c r="T86" i="5"/>
  <c r="T87" i="5"/>
  <c r="T88" i="5"/>
  <c r="T89" i="5"/>
  <c r="T90" i="5"/>
  <c r="T91" i="5"/>
  <c r="T92" i="5"/>
  <c r="T93" i="5"/>
  <c r="T94" i="5"/>
  <c r="T95" i="5"/>
  <c r="T96" i="5"/>
  <c r="T97" i="5"/>
  <c r="T98" i="5"/>
  <c r="T99" i="5"/>
  <c r="T100" i="5"/>
  <c r="T101" i="5"/>
  <c r="T102" i="5"/>
  <c r="T103" i="5"/>
  <c r="T104" i="5"/>
  <c r="T105" i="5"/>
  <c r="T106" i="5"/>
  <c r="T107" i="5"/>
  <c r="T108" i="5"/>
  <c r="T109" i="5"/>
  <c r="T110" i="5"/>
  <c r="T111" i="5"/>
  <c r="T112" i="5"/>
  <c r="T113" i="5"/>
  <c r="T114" i="5"/>
  <c r="R5" i="5"/>
  <c r="S5" i="5"/>
  <c r="V5" i="5"/>
  <c r="U5" i="5"/>
  <c r="R156" i="5"/>
  <c r="S156" i="5"/>
  <c r="V156" i="5"/>
  <c r="U156" i="5"/>
  <c r="R155" i="5"/>
  <c r="S155" i="5"/>
  <c r="V155" i="5"/>
  <c r="U155" i="5"/>
  <c r="R154" i="5"/>
  <c r="S154" i="5"/>
  <c r="V154" i="5"/>
  <c r="U154" i="5"/>
  <c r="R153" i="5"/>
  <c r="S153" i="5"/>
  <c r="V153" i="5"/>
  <c r="U153" i="5"/>
  <c r="R152" i="5"/>
  <c r="S152" i="5"/>
  <c r="V152" i="5"/>
  <c r="U152" i="5"/>
  <c r="R151" i="5"/>
  <c r="S151" i="5"/>
  <c r="V151" i="5"/>
  <c r="U151" i="5"/>
  <c r="R150" i="5"/>
  <c r="S150" i="5"/>
  <c r="V150" i="5"/>
  <c r="U150" i="5"/>
  <c r="R149" i="5"/>
  <c r="S149" i="5"/>
  <c r="V149" i="5"/>
  <c r="U149" i="5"/>
  <c r="R148" i="5"/>
  <c r="S148" i="5"/>
  <c r="V148" i="5"/>
  <c r="U148" i="5"/>
  <c r="R147" i="5"/>
  <c r="S147" i="5"/>
  <c r="V147" i="5"/>
  <c r="U147" i="5"/>
  <c r="R146" i="5"/>
  <c r="S146" i="5"/>
  <c r="V146" i="5"/>
  <c r="U146" i="5"/>
  <c r="R145" i="5"/>
  <c r="S145" i="5"/>
  <c r="V145" i="5"/>
  <c r="U145" i="5"/>
  <c r="R144" i="5"/>
  <c r="S144" i="5"/>
  <c r="V144" i="5"/>
  <c r="U144" i="5"/>
  <c r="R143" i="5"/>
  <c r="S143" i="5"/>
  <c r="V143" i="5"/>
  <c r="U143" i="5"/>
  <c r="R142" i="5"/>
  <c r="S142" i="5"/>
  <c r="V142" i="5"/>
  <c r="U142" i="5"/>
  <c r="R141" i="5"/>
  <c r="S141" i="5"/>
  <c r="V141" i="5"/>
  <c r="U141" i="5"/>
  <c r="R140" i="5"/>
  <c r="S140" i="5"/>
  <c r="V140" i="5"/>
  <c r="U140" i="5"/>
  <c r="R139" i="5"/>
  <c r="S139" i="5"/>
  <c r="V139" i="5"/>
  <c r="U139" i="5"/>
  <c r="R138" i="5"/>
  <c r="S138" i="5"/>
  <c r="V138" i="5"/>
  <c r="U138" i="5"/>
  <c r="R137" i="5"/>
  <c r="S137" i="5"/>
  <c r="V137" i="5"/>
  <c r="U137" i="5"/>
  <c r="R136" i="5"/>
  <c r="S136" i="5"/>
  <c r="V136" i="5"/>
  <c r="U136" i="5"/>
  <c r="R135" i="5"/>
  <c r="S135" i="5"/>
  <c r="V135" i="5"/>
  <c r="U135" i="5"/>
  <c r="R134" i="5"/>
  <c r="S134" i="5"/>
  <c r="V134" i="5"/>
  <c r="U134" i="5"/>
  <c r="R133" i="5"/>
  <c r="S133" i="5"/>
  <c r="V133" i="5"/>
  <c r="U133" i="5"/>
  <c r="R132" i="5"/>
  <c r="S132" i="5"/>
  <c r="V132" i="5"/>
  <c r="U132" i="5"/>
  <c r="R131" i="5"/>
  <c r="S131" i="5"/>
  <c r="V131" i="5"/>
  <c r="U131" i="5"/>
  <c r="R130" i="5"/>
  <c r="S130" i="5"/>
  <c r="V130" i="5"/>
  <c r="U130" i="5"/>
  <c r="R129" i="5"/>
  <c r="S129" i="5"/>
  <c r="V129" i="5"/>
  <c r="U129" i="5"/>
  <c r="R128" i="5"/>
  <c r="S128" i="5"/>
  <c r="V128" i="5"/>
  <c r="U128" i="5"/>
  <c r="R127" i="5"/>
  <c r="S127" i="5"/>
  <c r="V127" i="5"/>
  <c r="U127" i="5"/>
  <c r="R126" i="5"/>
  <c r="S126" i="5"/>
  <c r="V126" i="5"/>
  <c r="U126" i="5"/>
  <c r="R125" i="5"/>
  <c r="S125" i="5"/>
  <c r="V125" i="5"/>
  <c r="U125" i="5"/>
  <c r="R124" i="5"/>
  <c r="S124" i="5"/>
  <c r="V124" i="5"/>
  <c r="U124" i="5"/>
  <c r="R123" i="5"/>
  <c r="S123" i="5"/>
  <c r="V123" i="5"/>
  <c r="U123" i="5"/>
  <c r="R122" i="5"/>
  <c r="S122" i="5"/>
  <c r="V122" i="5"/>
  <c r="U122" i="5"/>
  <c r="R121" i="5"/>
  <c r="S121" i="5"/>
  <c r="V121" i="5"/>
  <c r="U121" i="5"/>
  <c r="R120" i="5"/>
  <c r="S120" i="5"/>
  <c r="V120" i="5"/>
  <c r="U120" i="5"/>
  <c r="R119" i="5"/>
  <c r="S119" i="5"/>
  <c r="V119" i="5"/>
  <c r="U119" i="5"/>
  <c r="R118" i="5"/>
  <c r="S118" i="5"/>
  <c r="V118" i="5"/>
  <c r="U118" i="5"/>
  <c r="R117" i="5"/>
  <c r="S117" i="5"/>
  <c r="V117" i="5"/>
  <c r="U117" i="5"/>
  <c r="R6" i="5"/>
  <c r="S6" i="5"/>
  <c r="U6" i="5"/>
  <c r="V6" i="5"/>
  <c r="R7" i="5"/>
  <c r="S7" i="5"/>
  <c r="U7" i="5"/>
  <c r="V7" i="5"/>
  <c r="R8" i="5"/>
  <c r="S8" i="5"/>
  <c r="U8" i="5"/>
  <c r="V8" i="5"/>
  <c r="R9" i="5"/>
  <c r="S9" i="5"/>
  <c r="U9" i="5"/>
  <c r="V9" i="5"/>
  <c r="R10" i="5"/>
  <c r="S10" i="5"/>
  <c r="U10" i="5"/>
  <c r="V10" i="5"/>
  <c r="R11" i="5"/>
  <c r="S11" i="5"/>
  <c r="U11" i="5"/>
  <c r="V11" i="5"/>
  <c r="R12" i="5"/>
  <c r="S12" i="5"/>
  <c r="U12" i="5"/>
  <c r="V12" i="5"/>
  <c r="R13" i="5"/>
  <c r="S13" i="5"/>
  <c r="U13" i="5"/>
  <c r="V13" i="5"/>
  <c r="R14" i="5"/>
  <c r="S14" i="5"/>
  <c r="U14" i="5"/>
  <c r="V14" i="5"/>
  <c r="R15" i="5"/>
  <c r="S15" i="5"/>
  <c r="U15" i="5"/>
  <c r="V15" i="5"/>
  <c r="R16" i="5"/>
  <c r="S16" i="5"/>
  <c r="U16" i="5"/>
  <c r="V16" i="5"/>
  <c r="R17" i="5"/>
  <c r="S17" i="5"/>
  <c r="U17" i="5"/>
  <c r="V17" i="5"/>
  <c r="R18" i="5"/>
  <c r="S18" i="5"/>
  <c r="U18" i="5"/>
  <c r="V18" i="5"/>
  <c r="R19" i="5"/>
  <c r="S19" i="5"/>
  <c r="U19" i="5"/>
  <c r="V19" i="5"/>
  <c r="R20" i="5"/>
  <c r="S20" i="5"/>
  <c r="U20" i="5"/>
  <c r="V20" i="5"/>
  <c r="R21" i="5"/>
  <c r="S21" i="5"/>
  <c r="U21" i="5"/>
  <c r="V21" i="5"/>
  <c r="R22" i="5"/>
  <c r="S22" i="5"/>
  <c r="U22" i="5"/>
  <c r="V22" i="5"/>
  <c r="R23" i="5"/>
  <c r="S23" i="5"/>
  <c r="U23" i="5"/>
  <c r="V23" i="5"/>
  <c r="R24" i="5"/>
  <c r="S24" i="5"/>
  <c r="U24" i="5"/>
  <c r="V24" i="5"/>
  <c r="R25" i="5"/>
  <c r="S25" i="5"/>
  <c r="U25" i="5"/>
  <c r="V25" i="5"/>
  <c r="R26" i="5"/>
  <c r="S26" i="5"/>
  <c r="U26" i="5"/>
  <c r="V26" i="5"/>
  <c r="R27" i="5"/>
  <c r="S27" i="5"/>
  <c r="U27" i="5"/>
  <c r="V27" i="5"/>
  <c r="R28" i="5"/>
  <c r="S28" i="5"/>
  <c r="U28" i="5"/>
  <c r="V28" i="5"/>
  <c r="R29" i="5"/>
  <c r="S29" i="5"/>
  <c r="U29" i="5"/>
  <c r="V29" i="5"/>
  <c r="R30" i="5"/>
  <c r="S30" i="5"/>
  <c r="U30" i="5"/>
  <c r="V30" i="5"/>
  <c r="R31" i="5"/>
  <c r="S31" i="5"/>
  <c r="U31" i="5"/>
  <c r="V31" i="5"/>
  <c r="R32" i="5"/>
  <c r="S32" i="5"/>
  <c r="U32" i="5"/>
  <c r="V32" i="5"/>
  <c r="R33" i="5"/>
  <c r="S33" i="5"/>
  <c r="U33" i="5"/>
  <c r="V33" i="5"/>
  <c r="R34" i="5"/>
  <c r="S34" i="5"/>
  <c r="U34" i="5"/>
  <c r="V34" i="5"/>
  <c r="R35" i="5"/>
  <c r="S35" i="5"/>
  <c r="U35" i="5"/>
  <c r="V35" i="5"/>
  <c r="R36" i="5"/>
  <c r="S36" i="5"/>
  <c r="U36" i="5"/>
  <c r="V36" i="5"/>
  <c r="R37" i="5"/>
  <c r="S37" i="5"/>
  <c r="U37" i="5"/>
  <c r="V37" i="5"/>
  <c r="R38" i="5"/>
  <c r="S38" i="5"/>
  <c r="U38" i="5"/>
  <c r="V38" i="5"/>
  <c r="R39" i="5"/>
  <c r="S39" i="5"/>
  <c r="U39" i="5"/>
  <c r="V39" i="5"/>
  <c r="R40" i="5"/>
  <c r="S40" i="5"/>
  <c r="U40" i="5"/>
  <c r="V40" i="5"/>
  <c r="R41" i="5"/>
  <c r="S41" i="5"/>
  <c r="U41" i="5"/>
  <c r="V41" i="5"/>
  <c r="R42" i="5"/>
  <c r="S42" i="5"/>
  <c r="U42" i="5"/>
  <c r="V42" i="5"/>
  <c r="R43" i="5"/>
  <c r="S43" i="5"/>
  <c r="U43" i="5"/>
  <c r="V43" i="5"/>
  <c r="R44" i="5"/>
  <c r="S44" i="5"/>
  <c r="U44" i="5"/>
  <c r="V44" i="5"/>
  <c r="R45" i="5"/>
  <c r="S45" i="5"/>
  <c r="U45" i="5"/>
  <c r="V45" i="5"/>
  <c r="R46" i="5"/>
  <c r="S46" i="5"/>
  <c r="U46" i="5"/>
  <c r="V46" i="5"/>
  <c r="R47" i="5"/>
  <c r="S47" i="5"/>
  <c r="U47" i="5"/>
  <c r="V47" i="5"/>
  <c r="R48" i="5"/>
  <c r="S48" i="5"/>
  <c r="U48" i="5"/>
  <c r="V48" i="5"/>
  <c r="R49" i="5"/>
  <c r="S49" i="5"/>
  <c r="U49" i="5"/>
  <c r="V49" i="5"/>
  <c r="R50" i="5"/>
  <c r="S50" i="5"/>
  <c r="U50" i="5"/>
  <c r="V50" i="5"/>
  <c r="R51" i="5"/>
  <c r="S51" i="5"/>
  <c r="U51" i="5"/>
  <c r="V51" i="5"/>
  <c r="R52" i="5"/>
  <c r="S52" i="5"/>
  <c r="U52" i="5"/>
  <c r="V52" i="5"/>
  <c r="R53" i="5"/>
  <c r="S53" i="5"/>
  <c r="U53" i="5"/>
  <c r="V53" i="5"/>
  <c r="R54" i="5"/>
  <c r="S54" i="5"/>
  <c r="U54" i="5"/>
  <c r="V54" i="5"/>
  <c r="R55" i="5"/>
  <c r="S55" i="5"/>
  <c r="U55" i="5"/>
  <c r="V55" i="5"/>
  <c r="R56" i="5"/>
  <c r="S56" i="5"/>
  <c r="U56" i="5"/>
  <c r="V56" i="5"/>
  <c r="R57" i="5"/>
  <c r="S57" i="5"/>
  <c r="U57" i="5"/>
  <c r="V57" i="5"/>
  <c r="R58" i="5"/>
  <c r="S58" i="5"/>
  <c r="U58" i="5"/>
  <c r="V58" i="5"/>
  <c r="R59" i="5"/>
  <c r="S59" i="5"/>
  <c r="U59" i="5"/>
  <c r="V59" i="5"/>
  <c r="R60" i="5"/>
  <c r="S60" i="5"/>
  <c r="U60" i="5"/>
  <c r="V60" i="5"/>
  <c r="R61" i="5"/>
  <c r="S61" i="5"/>
  <c r="U61" i="5"/>
  <c r="V61" i="5"/>
  <c r="R62" i="5"/>
  <c r="S62" i="5"/>
  <c r="U62" i="5"/>
  <c r="V62" i="5"/>
  <c r="R63" i="5"/>
  <c r="S63" i="5"/>
  <c r="U63" i="5"/>
  <c r="V63" i="5"/>
  <c r="R64" i="5"/>
  <c r="S64" i="5"/>
  <c r="U64" i="5"/>
  <c r="V64" i="5"/>
  <c r="R65" i="5"/>
  <c r="S65" i="5"/>
  <c r="U65" i="5"/>
  <c r="V65" i="5"/>
  <c r="R66" i="5"/>
  <c r="S66" i="5"/>
  <c r="U66" i="5"/>
  <c r="V66" i="5"/>
  <c r="R67" i="5"/>
  <c r="S67" i="5"/>
  <c r="U67" i="5"/>
  <c r="V67" i="5"/>
  <c r="R68" i="5"/>
  <c r="S68" i="5"/>
  <c r="U68" i="5"/>
  <c r="V68" i="5"/>
  <c r="R69" i="5"/>
  <c r="S69" i="5"/>
  <c r="U69" i="5"/>
  <c r="V69" i="5"/>
  <c r="R70" i="5"/>
  <c r="S70" i="5"/>
  <c r="U70" i="5"/>
  <c r="V70" i="5"/>
  <c r="R71" i="5"/>
  <c r="S71" i="5"/>
  <c r="U71" i="5"/>
  <c r="V71" i="5"/>
  <c r="R72" i="5"/>
  <c r="S72" i="5"/>
  <c r="U72" i="5"/>
  <c r="V72" i="5"/>
  <c r="R73" i="5"/>
  <c r="S73" i="5"/>
  <c r="U73" i="5"/>
  <c r="V73" i="5"/>
  <c r="R74" i="5"/>
  <c r="S74" i="5"/>
  <c r="U74" i="5"/>
  <c r="V74" i="5"/>
  <c r="R75" i="5"/>
  <c r="S75" i="5"/>
  <c r="U75" i="5"/>
  <c r="V75" i="5"/>
  <c r="R76" i="5"/>
  <c r="S76" i="5"/>
  <c r="U76" i="5"/>
  <c r="V76" i="5"/>
  <c r="R77" i="5"/>
  <c r="S77" i="5"/>
  <c r="U77" i="5"/>
  <c r="V77" i="5"/>
  <c r="R78" i="5"/>
  <c r="S78" i="5"/>
  <c r="U78" i="5"/>
  <c r="V78" i="5"/>
  <c r="R79" i="5"/>
  <c r="S79" i="5"/>
  <c r="U79" i="5"/>
  <c r="V79" i="5"/>
  <c r="R80" i="5"/>
  <c r="S80" i="5"/>
  <c r="U80" i="5"/>
  <c r="V80" i="5"/>
  <c r="R81" i="5"/>
  <c r="S81" i="5"/>
  <c r="U81" i="5"/>
  <c r="V81" i="5"/>
  <c r="R82" i="5"/>
  <c r="S82" i="5"/>
  <c r="U82" i="5"/>
  <c r="V82" i="5"/>
  <c r="R83" i="5"/>
  <c r="S83" i="5"/>
  <c r="U83" i="5"/>
  <c r="V83" i="5"/>
  <c r="R84" i="5"/>
  <c r="S84" i="5"/>
  <c r="U84" i="5"/>
  <c r="V84" i="5"/>
  <c r="R85" i="5"/>
  <c r="S85" i="5"/>
  <c r="U85" i="5"/>
  <c r="V85" i="5"/>
  <c r="R86" i="5"/>
  <c r="S86" i="5"/>
  <c r="U86" i="5"/>
  <c r="V86" i="5"/>
  <c r="R87" i="5"/>
  <c r="S87" i="5"/>
  <c r="U87" i="5"/>
  <c r="V87" i="5"/>
  <c r="R88" i="5"/>
  <c r="S88" i="5"/>
  <c r="U88" i="5"/>
  <c r="V88" i="5"/>
  <c r="R89" i="5"/>
  <c r="S89" i="5"/>
  <c r="U89" i="5"/>
  <c r="V89" i="5"/>
  <c r="R90" i="5"/>
  <c r="S90" i="5"/>
  <c r="U90" i="5"/>
  <c r="V90" i="5"/>
  <c r="R91" i="5"/>
  <c r="S91" i="5"/>
  <c r="U91" i="5"/>
  <c r="V91" i="5"/>
  <c r="R92" i="5"/>
  <c r="S92" i="5"/>
  <c r="U92" i="5"/>
  <c r="V92" i="5"/>
  <c r="R93" i="5"/>
  <c r="S93" i="5"/>
  <c r="U93" i="5"/>
  <c r="V93" i="5"/>
  <c r="R94" i="5"/>
  <c r="S94" i="5"/>
  <c r="U94" i="5"/>
  <c r="V94" i="5"/>
  <c r="R95" i="5"/>
  <c r="S95" i="5"/>
  <c r="U95" i="5"/>
  <c r="V95" i="5"/>
  <c r="R96" i="5"/>
  <c r="S96" i="5"/>
  <c r="U96" i="5"/>
  <c r="V96" i="5"/>
  <c r="R97" i="5"/>
  <c r="S97" i="5"/>
  <c r="U97" i="5"/>
  <c r="V97" i="5"/>
  <c r="R98" i="5"/>
  <c r="S98" i="5"/>
  <c r="U98" i="5"/>
  <c r="V98" i="5"/>
  <c r="R99" i="5"/>
  <c r="S99" i="5"/>
  <c r="U99" i="5"/>
  <c r="V99" i="5"/>
  <c r="R100" i="5"/>
  <c r="S100" i="5"/>
  <c r="U100" i="5"/>
  <c r="V100" i="5"/>
  <c r="R101" i="5"/>
  <c r="S101" i="5"/>
  <c r="U101" i="5"/>
  <c r="V101" i="5"/>
  <c r="R102" i="5"/>
  <c r="S102" i="5"/>
  <c r="U102" i="5"/>
  <c r="V102" i="5"/>
  <c r="R103" i="5"/>
  <c r="S103" i="5"/>
  <c r="U103" i="5"/>
  <c r="V103" i="5"/>
  <c r="R104" i="5"/>
  <c r="S104" i="5"/>
  <c r="U104" i="5"/>
  <c r="V104" i="5"/>
  <c r="R105" i="5"/>
  <c r="S105" i="5"/>
  <c r="U105" i="5"/>
  <c r="V105" i="5"/>
  <c r="R106" i="5"/>
  <c r="S106" i="5"/>
  <c r="U106" i="5"/>
  <c r="V106" i="5"/>
  <c r="R107" i="5"/>
  <c r="S107" i="5"/>
  <c r="U107" i="5"/>
  <c r="V107" i="5"/>
  <c r="R108" i="5"/>
  <c r="S108" i="5"/>
  <c r="U108" i="5"/>
  <c r="V108" i="5"/>
  <c r="R109" i="5"/>
  <c r="S109" i="5"/>
  <c r="U109" i="5"/>
  <c r="V109" i="5"/>
  <c r="R110" i="5"/>
  <c r="S110" i="5"/>
  <c r="U110" i="5"/>
  <c r="V110" i="5"/>
  <c r="R111" i="5"/>
  <c r="S111" i="5"/>
  <c r="U111" i="5"/>
  <c r="V111" i="5"/>
  <c r="R112" i="5"/>
  <c r="S112" i="5"/>
  <c r="U112" i="5"/>
  <c r="V112" i="5"/>
  <c r="R113" i="5"/>
  <c r="S113" i="5"/>
  <c r="U113" i="5"/>
  <c r="V113" i="5"/>
  <c r="R114" i="5"/>
  <c r="S114" i="5"/>
  <c r="U114" i="5"/>
  <c r="V114" i="5"/>
  <c r="W6" i="5"/>
  <c r="W7" i="5"/>
  <c r="W8" i="5"/>
  <c r="W9" i="5"/>
  <c r="W10" i="5"/>
  <c r="W11" i="5"/>
  <c r="W12" i="5"/>
  <c r="W13" i="5"/>
  <c r="W14" i="5"/>
  <c r="W15" i="5"/>
  <c r="W16" i="5"/>
  <c r="W17" i="5"/>
  <c r="W18" i="5"/>
  <c r="W19" i="5"/>
  <c r="W20" i="5"/>
  <c r="W21" i="5"/>
  <c r="W22" i="5"/>
  <c r="W23" i="5"/>
  <c r="W24" i="5"/>
  <c r="W25" i="5"/>
  <c r="W26" i="5"/>
  <c r="W27" i="5"/>
  <c r="W28" i="5"/>
  <c r="W29" i="5"/>
  <c r="W30" i="5"/>
  <c r="W31" i="5"/>
  <c r="W32" i="5"/>
  <c r="W33" i="5"/>
  <c r="W34" i="5"/>
  <c r="W35" i="5"/>
  <c r="W36" i="5"/>
  <c r="W37" i="5"/>
  <c r="W38" i="5"/>
  <c r="W39" i="5"/>
  <c r="W40" i="5"/>
  <c r="W41" i="5"/>
  <c r="W42" i="5"/>
  <c r="W43" i="5"/>
  <c r="W44" i="5"/>
  <c r="W45" i="5"/>
  <c r="W46" i="5"/>
  <c r="W47" i="5"/>
  <c r="W48" i="5"/>
  <c r="W49" i="5"/>
  <c r="W50" i="5"/>
  <c r="W51" i="5"/>
  <c r="W52" i="5"/>
  <c r="W53" i="5"/>
  <c r="W54" i="5"/>
  <c r="W55" i="5"/>
  <c r="W56" i="5"/>
  <c r="W57" i="5"/>
  <c r="W58" i="5"/>
  <c r="W59" i="5"/>
  <c r="W60" i="5"/>
  <c r="W61" i="5"/>
  <c r="W62" i="5"/>
  <c r="W63" i="5"/>
  <c r="W64" i="5"/>
  <c r="W65" i="5"/>
  <c r="W66" i="5"/>
  <c r="W67" i="5"/>
  <c r="W68" i="5"/>
  <c r="W69" i="5"/>
  <c r="W70" i="5"/>
  <c r="W71" i="5"/>
  <c r="W72" i="5"/>
  <c r="W73" i="5"/>
  <c r="W74" i="5"/>
  <c r="W75" i="5"/>
  <c r="W76" i="5"/>
  <c r="W77" i="5"/>
  <c r="W78" i="5"/>
  <c r="W79" i="5"/>
  <c r="W80" i="5"/>
  <c r="W81" i="5"/>
  <c r="W82" i="5"/>
  <c r="W83" i="5"/>
  <c r="W84" i="5"/>
  <c r="W85" i="5"/>
  <c r="W86" i="5"/>
  <c r="W87" i="5"/>
  <c r="W88" i="5"/>
  <c r="W89" i="5"/>
  <c r="W90" i="5"/>
  <c r="W91" i="5"/>
  <c r="W92" i="5"/>
  <c r="W93" i="5"/>
  <c r="W94" i="5"/>
  <c r="W95" i="5"/>
  <c r="W96" i="5"/>
  <c r="W97" i="5"/>
  <c r="W98" i="5"/>
  <c r="W99" i="5"/>
  <c r="W100" i="5"/>
  <c r="W101" i="5"/>
  <c r="W102" i="5"/>
  <c r="W103" i="5"/>
  <c r="W104" i="5"/>
  <c r="W105" i="5"/>
  <c r="W106" i="5"/>
  <c r="W107" i="5"/>
  <c r="W108" i="5"/>
  <c r="W109" i="5"/>
  <c r="W110" i="5"/>
  <c r="W111" i="5"/>
  <c r="W112" i="5"/>
  <c r="W113" i="5"/>
  <c r="W114" i="5"/>
  <c r="W117" i="5"/>
  <c r="W118" i="5"/>
  <c r="W119" i="5"/>
  <c r="W120" i="5"/>
  <c r="W121" i="5"/>
  <c r="W122" i="5"/>
  <c r="W123" i="5"/>
  <c r="W124" i="5"/>
  <c r="W125" i="5"/>
  <c r="W126" i="5"/>
  <c r="W127" i="5"/>
  <c r="W128" i="5"/>
  <c r="W129" i="5"/>
  <c r="W130" i="5"/>
  <c r="W131" i="5"/>
  <c r="W132" i="5"/>
  <c r="W133" i="5"/>
  <c r="W134" i="5"/>
  <c r="W135" i="5"/>
  <c r="W136" i="5"/>
  <c r="W137" i="5"/>
  <c r="W138" i="5"/>
  <c r="W139" i="5"/>
  <c r="W140" i="5"/>
  <c r="W141" i="5"/>
  <c r="W142" i="5"/>
  <c r="W143" i="5"/>
  <c r="W144" i="5"/>
  <c r="W145" i="5"/>
  <c r="W146" i="5"/>
  <c r="W147" i="5"/>
  <c r="W148" i="5"/>
  <c r="W149" i="5"/>
  <c r="W150" i="5"/>
  <c r="W151" i="5"/>
  <c r="W152" i="5"/>
  <c r="W153" i="5"/>
  <c r="W154" i="5"/>
  <c r="W155" i="5"/>
  <c r="W156" i="5"/>
  <c r="W5" i="5"/>
</calcChain>
</file>

<file path=xl/sharedStrings.xml><?xml version="1.0" encoding="utf-8"?>
<sst xmlns="http://schemas.openxmlformats.org/spreadsheetml/2006/main" count="1629" uniqueCount="309">
  <si>
    <t>ING15-MI90SL11</t>
  </si>
  <si>
    <t>ING15-MIML08</t>
  </si>
  <si>
    <t>±</t>
  </si>
  <si>
    <t>Modern</t>
  </si>
  <si>
    <t>Rolv5-15-28</t>
  </si>
  <si>
    <t>Rolv5-15-34</t>
  </si>
  <si>
    <t>Rolv5-15-10</t>
  </si>
  <si>
    <t>13631-4</t>
  </si>
  <si>
    <t>1-12</t>
  </si>
  <si>
    <t>K0.5</t>
  </si>
  <si>
    <t>Modiolus</t>
  </si>
  <si>
    <t>K1r</t>
  </si>
  <si>
    <t>K1rb</t>
  </si>
  <si>
    <t>K2</t>
  </si>
  <si>
    <t>K2.5</t>
  </si>
  <si>
    <t>K3</t>
  </si>
  <si>
    <t>K1vb</t>
  </si>
  <si>
    <t>K3.5</t>
  </si>
  <si>
    <t>K4</t>
  </si>
  <si>
    <t>Kur</t>
  </si>
  <si>
    <t>15022A-2</t>
  </si>
  <si>
    <t>1 msnm</t>
  </si>
  <si>
    <t>15023A-2</t>
  </si>
  <si>
    <t>3 msnm</t>
  </si>
  <si>
    <t>12024A-2</t>
  </si>
  <si>
    <t>5 msnm</t>
  </si>
  <si>
    <t>15026A-2</t>
  </si>
  <si>
    <t>9 msnm</t>
  </si>
  <si>
    <t>12025A-2</t>
  </si>
  <si>
    <t>7 msnm</t>
  </si>
  <si>
    <t>Peronella peronii</t>
  </si>
  <si>
    <t>OZT206</t>
  </si>
  <si>
    <t>10810B</t>
  </si>
  <si>
    <t>10813K</t>
  </si>
  <si>
    <t>10814E</t>
  </si>
  <si>
    <t>OZT207</t>
  </si>
  <si>
    <t>10813L</t>
  </si>
  <si>
    <t>OZT208</t>
  </si>
  <si>
    <t>10814O</t>
  </si>
  <si>
    <t>Tawera spissa</t>
  </si>
  <si>
    <t>15140V</t>
  </si>
  <si>
    <t>15140A</t>
  </si>
  <si>
    <t>15140O</t>
  </si>
  <si>
    <t>UAL</t>
  </si>
  <si>
    <t>A4-1</t>
  </si>
  <si>
    <t>RC183</t>
  </si>
  <si>
    <t>RC132</t>
  </si>
  <si>
    <t>RC015</t>
  </si>
  <si>
    <t>A2-1</t>
  </si>
  <si>
    <t>A3-37</t>
  </si>
  <si>
    <t>R24.5.17-2</t>
  </si>
  <si>
    <t>P.F.4.A –H</t>
  </si>
  <si>
    <t xml:space="preserve">A.C.1.A –H </t>
  </si>
  <si>
    <t xml:space="preserve">Z.F.A.1.A –H </t>
  </si>
  <si>
    <t xml:space="preserve">Z.F.A.4.A –H </t>
  </si>
  <si>
    <t xml:space="preserve">M.C.A.4.A –H </t>
  </si>
  <si>
    <t>M.C.A.2.A –H</t>
  </si>
  <si>
    <t>M.CF.N8</t>
  </si>
  <si>
    <t>M.CU3.C6B</t>
  </si>
  <si>
    <t>Z.P1.4AB</t>
  </si>
  <si>
    <t>Z.SE2.CU1.C3</t>
  </si>
  <si>
    <t>HC.NW.C1S.C1</t>
  </si>
  <si>
    <t>Z.U2.P2.CU1.C6</t>
  </si>
  <si>
    <t>KK-W46-01</t>
  </si>
  <si>
    <t>PS-14-14-6.11</t>
  </si>
  <si>
    <t>PS-14-14-6.28</t>
  </si>
  <si>
    <t>PS-14-14-6.29</t>
  </si>
  <si>
    <t>PS-14-14-6.31</t>
  </si>
  <si>
    <t>PS-14-14-6.6</t>
  </si>
  <si>
    <t>PS-14-14-6.9</t>
  </si>
  <si>
    <t>16867B</t>
  </si>
  <si>
    <t>16871B</t>
  </si>
  <si>
    <t>16875B</t>
  </si>
  <si>
    <t>16878B</t>
  </si>
  <si>
    <t>16879B</t>
  </si>
  <si>
    <t>16882B</t>
  </si>
  <si>
    <t>16883B</t>
  </si>
  <si>
    <t>16884B</t>
  </si>
  <si>
    <t>16885B</t>
  </si>
  <si>
    <t>16888B</t>
  </si>
  <si>
    <t>16889B</t>
  </si>
  <si>
    <t>16890B</t>
  </si>
  <si>
    <t>16867C</t>
  </si>
  <si>
    <t>16871C</t>
  </si>
  <si>
    <t>16878C</t>
  </si>
  <si>
    <t>16879C</t>
  </si>
  <si>
    <t>16883C</t>
  </si>
  <si>
    <t>16884C</t>
  </si>
  <si>
    <t>16885C</t>
  </si>
  <si>
    <t>16888C</t>
  </si>
  <si>
    <t>16889C</t>
  </si>
  <si>
    <t>16890C</t>
  </si>
  <si>
    <t>18005B</t>
  </si>
  <si>
    <t>18006B</t>
  </si>
  <si>
    <t>18007B</t>
  </si>
  <si>
    <t>18008B</t>
  </si>
  <si>
    <t>18009B</t>
  </si>
  <si>
    <t>18010B</t>
  </si>
  <si>
    <t>P.F.4.A-H</t>
  </si>
  <si>
    <t>A.C.1.A-H</t>
  </si>
  <si>
    <t>Z.F.A.1.A-H</t>
  </si>
  <si>
    <t>Z.F.A.4.A-H</t>
  </si>
  <si>
    <t>M.C.A.4.A-H</t>
  </si>
  <si>
    <t>M.C.A.2.A-H</t>
  </si>
  <si>
    <t>RC015b</t>
  </si>
  <si>
    <t>RC132b</t>
  </si>
  <si>
    <t>RC183b</t>
  </si>
  <si>
    <t>Corbula gibba</t>
  </si>
  <si>
    <t>17189b</t>
  </si>
  <si>
    <t>17265b</t>
  </si>
  <si>
    <t>17285b</t>
  </si>
  <si>
    <t>PS14-14-6.11</t>
  </si>
  <si>
    <t>PS14-14-6.28</t>
  </si>
  <si>
    <t>PS14-14-6.29</t>
  </si>
  <si>
    <t>PS14-14-6.31</t>
  </si>
  <si>
    <t>PS14-14-6.6</t>
  </si>
  <si>
    <t>PS14-14-6.9</t>
  </si>
  <si>
    <t>Timoclea</t>
  </si>
  <si>
    <t>Arctica islandica</t>
  </si>
  <si>
    <t>Fissurella maxima</t>
  </si>
  <si>
    <t>Choromytilus chorus</t>
  </si>
  <si>
    <t>Chamelea gallina</t>
  </si>
  <si>
    <t>SHIRI-A04</t>
  </si>
  <si>
    <t>SHIRI-B08</t>
  </si>
  <si>
    <t>SHIRI-C01</t>
  </si>
  <si>
    <t>SHIRI-E06</t>
  </si>
  <si>
    <t>SHIRI-F04</t>
  </si>
  <si>
    <t>SHIRI-F05</t>
  </si>
  <si>
    <t>SHIRI-F10</t>
  </si>
  <si>
    <t>SHIRI-F15</t>
  </si>
  <si>
    <t>coral</t>
  </si>
  <si>
    <t>calcite</t>
  </si>
  <si>
    <t>Gryphus vitreus</t>
  </si>
  <si>
    <t>17703b</t>
  </si>
  <si>
    <t>17704b</t>
  </si>
  <si>
    <t>17721b</t>
  </si>
  <si>
    <t>KK-046-01</t>
  </si>
  <si>
    <t>CO-14-Dx core 205-S6</t>
  </si>
  <si>
    <t>15024A-2</t>
  </si>
  <si>
    <t>15025A-2</t>
  </si>
  <si>
    <t>Submitter</t>
  </si>
  <si>
    <t>Bush et al. 2013</t>
  </si>
  <si>
    <t>Reference</t>
  </si>
  <si>
    <t>Kosnick et al., 2017</t>
  </si>
  <si>
    <t>Kowalewski et al., 2018</t>
  </si>
  <si>
    <t>Ritter et al., 2017</t>
  </si>
  <si>
    <t>Martinelli, J.</t>
  </si>
  <si>
    <t>Kosnik, M.</t>
  </si>
  <si>
    <t>Kowalewski, M.</t>
  </si>
  <si>
    <t>Retelle, M.</t>
  </si>
  <si>
    <t>Rivadeneira, M.</t>
  </si>
  <si>
    <t>Rivadeniera, M.</t>
  </si>
  <si>
    <t>Oakley et al., 2017</t>
  </si>
  <si>
    <t>unpublished</t>
  </si>
  <si>
    <t>Codakia orbicularis</t>
  </si>
  <si>
    <t>14141B</t>
  </si>
  <si>
    <t>14141A</t>
  </si>
  <si>
    <t>WEE  St. 7  SW</t>
  </si>
  <si>
    <t>CRY St. 1  SE</t>
  </si>
  <si>
    <t>CHA St. 5  SE</t>
  </si>
  <si>
    <t>HOM St. 7  SW</t>
  </si>
  <si>
    <t>CHA St. 8  NE</t>
  </si>
  <si>
    <t>WEE St. 7  NE</t>
  </si>
  <si>
    <t>Sample ID</t>
  </si>
  <si>
    <t>NAU</t>
  </si>
  <si>
    <t>mixed</t>
  </si>
  <si>
    <t>aragonite</t>
  </si>
  <si>
    <t>Mollusca Bivalvia Mytilida Mytilidae   (mussel)</t>
  </si>
  <si>
    <t>Mollusca Gastropoda Leptellida Fissurellidae   (limpet)</t>
  </si>
  <si>
    <t xml:space="preserve">mostly aragonite thin calcite   </t>
  </si>
  <si>
    <t>Mollusca Bivalvia Venerida Mactridae   (clam)</t>
  </si>
  <si>
    <t>Echinodermata Echinoidea Clypeasteroida Laganidae  (sand dollar)</t>
  </si>
  <si>
    <t xml:space="preserve">Mollusca Bivalvia Venerida Veneridae   (clam) </t>
  </si>
  <si>
    <t xml:space="preserve">Mollusca Bivalvia Venerida Veneridae   (clam ) </t>
  </si>
  <si>
    <r>
      <t xml:space="preserve">Transennella </t>
    </r>
    <r>
      <rPr>
        <sz val="11"/>
        <rFont val="Calibri"/>
        <family val="2"/>
        <scheme val="minor"/>
      </rPr>
      <t>spp.</t>
    </r>
  </si>
  <si>
    <r>
      <t>Transennella</t>
    </r>
    <r>
      <rPr>
        <sz val="11"/>
        <rFont val="Calibri"/>
        <family val="2"/>
        <scheme val="minor"/>
      </rPr>
      <t xml:space="preserve"> spp.</t>
    </r>
  </si>
  <si>
    <t xml:space="preserve">Mollusca Bivalvia Venerida Mactridae   (clam) </t>
  </si>
  <si>
    <t>Cnidaria Anthozoa  (coral)</t>
  </si>
  <si>
    <t>Genus species</t>
  </si>
  <si>
    <t>Carbonate polymorph</t>
  </si>
  <si>
    <t>catalyst</t>
  </si>
  <si>
    <t>Fe</t>
  </si>
  <si>
    <t>Nb</t>
  </si>
  <si>
    <t>Tucetona pectinata</t>
  </si>
  <si>
    <t>Leodia sexiesperforata</t>
  </si>
  <si>
    <t>Echinodermata Echinoidea Clypeasteroida Mellitidae  (sand dollar)</t>
  </si>
  <si>
    <t>Brachiopoda Rhynchonellata Terebratulida Terebratulidae  (brachiopod)</t>
  </si>
  <si>
    <t>Mactra isabelleana</t>
  </si>
  <si>
    <t>Agropecten purpuratus</t>
  </si>
  <si>
    <t>Zuchin, M.</t>
  </si>
  <si>
    <t>Classification (Phylum, Class, Order, Family)</t>
  </si>
  <si>
    <t>Mulinia edulis</t>
  </si>
  <si>
    <t>Hua, Q.</t>
  </si>
  <si>
    <t>Dosinia caerulea</t>
  </si>
  <si>
    <t>OZS698</t>
  </si>
  <si>
    <t>OZS699</t>
  </si>
  <si>
    <t>OZS700</t>
  </si>
  <si>
    <t>OZU896</t>
  </si>
  <si>
    <t>Fulvia tenuicostata</t>
  </si>
  <si>
    <t>Mollusca Bivalvia Venerida Veneridae   (clam)</t>
  </si>
  <si>
    <t>Mollusca Bivalvia Venerida Arcticidae   (clam)</t>
  </si>
  <si>
    <t>Mollusca Bivalvia Lucinida Lucinidae  (clam)</t>
  </si>
  <si>
    <t>Mollusca Bivalvia Arcida Glycymerididae  (clam)</t>
  </si>
  <si>
    <t>Mollusca Bivalvia Myida Corbulidae  (clam)</t>
  </si>
  <si>
    <t>Mollusca Bivalvea Myida Corbulidae  (clam)</t>
  </si>
  <si>
    <t>AMS</t>
  </si>
  <si>
    <t>date</t>
  </si>
  <si>
    <t>Mollusca Bivalvia Cardiida Cardiidae  (cockle)</t>
  </si>
  <si>
    <t>Mollusca Bivalvia Pectinida Pectinidae  (scallop)</t>
  </si>
  <si>
    <t>Actinella nitidiuscula</t>
  </si>
  <si>
    <t>Bugio Z-2</t>
  </si>
  <si>
    <t>DG3-1</t>
  </si>
  <si>
    <t>DG4-1</t>
  </si>
  <si>
    <t>Bugio X-4</t>
  </si>
  <si>
    <t>DG1-4</t>
  </si>
  <si>
    <t>Bugio Z-4</t>
  </si>
  <si>
    <t>Parker et al. 2019</t>
  </si>
  <si>
    <t>Parker, W.</t>
  </si>
  <si>
    <t>Patella candei</t>
  </si>
  <si>
    <t>GAR(2)-6</t>
  </si>
  <si>
    <t>GPLL6-1</t>
  </si>
  <si>
    <t>PRG1-1</t>
  </si>
  <si>
    <t>TTB9B-1</t>
  </si>
  <si>
    <t>TTB(42/1)-1</t>
  </si>
  <si>
    <t>Mollusca Gastropoda Archaeogastropoda Patellidae  (limpet)</t>
  </si>
  <si>
    <t>Mollusca Gastropoda Stylommatophora Polygyridae  (land snail)</t>
  </si>
  <si>
    <t>New et al. 2019</t>
  </si>
  <si>
    <t>Yanes, Y.</t>
  </si>
  <si>
    <t>Polygyra septemvolva</t>
  </si>
  <si>
    <t xml:space="preserve">N.D. </t>
  </si>
  <si>
    <t>Mollusca Gastropoda Stylommatophora Geomitridae  (land snail)</t>
  </si>
  <si>
    <t>18173 - ANSTO</t>
  </si>
  <si>
    <t>18174 - ANSTO</t>
  </si>
  <si>
    <t>18185 - ANSTO</t>
  </si>
  <si>
    <t>18193 - ANSTO</t>
  </si>
  <si>
    <t>18195 - ANSTO</t>
  </si>
  <si>
    <t>18186 - ANSTO</t>
  </si>
  <si>
    <t>20771 - ANSTO</t>
  </si>
  <si>
    <t>20744 - ANSTO</t>
  </si>
  <si>
    <t>18275 - ANSTO</t>
  </si>
  <si>
    <t>20759 - ANSTO</t>
  </si>
  <si>
    <t>20770 - ANSTO</t>
  </si>
  <si>
    <t>22885 - ANSTO</t>
  </si>
  <si>
    <t>22915 - ANSTO</t>
  </si>
  <si>
    <t>22958 - ANSTO</t>
  </si>
  <si>
    <t>23078 - ANSTO</t>
  </si>
  <si>
    <t>OZS701</t>
  </si>
  <si>
    <t>OZU890</t>
  </si>
  <si>
    <t>OZU894</t>
  </si>
  <si>
    <t>OZU891</t>
  </si>
  <si>
    <t>OZU892</t>
  </si>
  <si>
    <t>OZU893</t>
  </si>
  <si>
    <t>OZU895</t>
  </si>
  <si>
    <t>OZU898</t>
  </si>
  <si>
    <t>OZU897</t>
  </si>
  <si>
    <t>22035 - ANSTO</t>
  </si>
  <si>
    <t>22887 - ANSTO</t>
  </si>
  <si>
    <t>23037 - ANSTO</t>
  </si>
  <si>
    <t>22948 - ANSTO</t>
  </si>
  <si>
    <t>23027 - ANSTO</t>
  </si>
  <si>
    <t>23034 - ANSTO</t>
  </si>
  <si>
    <t>23069 - ANSTO</t>
  </si>
  <si>
    <t>23110 - ANSTO</t>
  </si>
  <si>
    <t>23085 -ANSTO</t>
  </si>
  <si>
    <t>23085 - ANSTO</t>
  </si>
  <si>
    <t>18175 - ANSTO</t>
  </si>
  <si>
    <t>18179 - UCI</t>
  </si>
  <si>
    <t>18179 - ANSTO</t>
  </si>
  <si>
    <t>Hua et al, 2019</t>
  </si>
  <si>
    <t>Hua et al. 2019</t>
  </si>
  <si>
    <t>Polymorph Reference</t>
  </si>
  <si>
    <r>
      <rPr>
        <i/>
        <sz val="11"/>
        <color theme="1"/>
        <rFont val="Calibri"/>
        <family val="2"/>
        <scheme val="minor"/>
      </rPr>
      <t>Notes</t>
    </r>
    <r>
      <rPr>
        <sz val="11"/>
        <color theme="1"/>
        <rFont val="Calibri"/>
        <family val="2"/>
        <scheme val="minor"/>
      </rPr>
      <t xml:space="preserve">: </t>
    </r>
  </si>
  <si>
    <t>Flores et al. (2018)</t>
  </si>
  <si>
    <t>Jones (2010)</t>
  </si>
  <si>
    <t>Tschudin (2001)</t>
  </si>
  <si>
    <t>Nielson et al. (2007)</t>
  </si>
  <si>
    <t>Bush et al. (2011)</t>
  </si>
  <si>
    <t>Paul and Mauldin (2013)</t>
  </si>
  <si>
    <t>Roger et al. (2017)</t>
  </si>
  <si>
    <t>Kennedy (1969)</t>
  </si>
  <si>
    <t>Goetz et al. (2011)</t>
  </si>
  <si>
    <t>Dubois (2014)</t>
  </si>
  <si>
    <t>Cusack et al. (2008)</t>
  </si>
  <si>
    <r>
      <t>AMS #</t>
    </r>
    <r>
      <rPr>
        <b/>
        <vertAlign val="superscript"/>
        <sz val="11"/>
        <rFont val="Calibri"/>
        <family val="2"/>
        <scheme val="minor"/>
      </rPr>
      <t>a</t>
    </r>
  </si>
  <si>
    <t>Fenger et al. (2007)</t>
  </si>
  <si>
    <r>
      <rPr>
        <vertAlign val="superscript"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 xml:space="preserve"> No direct referece for </t>
    </r>
    <r>
      <rPr>
        <i/>
        <sz val="11"/>
        <color theme="1"/>
        <rFont val="Calibri"/>
        <family val="2"/>
        <scheme val="minor"/>
      </rPr>
      <t>Actinella nitidiuscula</t>
    </r>
    <r>
      <rPr>
        <sz val="11"/>
        <color theme="1"/>
        <rFont val="Calibri"/>
        <family val="2"/>
        <scheme val="minor"/>
      </rPr>
      <t>, but Yanes et al. (2019) document the shell mineralogy of terrestrial gastropods in North America.</t>
    </r>
  </si>
  <si>
    <r>
      <t>Yanes et al. (2019)</t>
    </r>
    <r>
      <rPr>
        <vertAlign val="superscript"/>
        <sz val="11"/>
        <rFont val="Calibri"/>
        <family val="2"/>
        <scheme val="minor"/>
      </rPr>
      <t>b</t>
    </r>
  </si>
  <si>
    <r>
      <t>1</t>
    </r>
    <r>
      <rPr>
        <b/>
        <sz val="11"/>
        <rFont val="Symbol"/>
        <family val="1"/>
        <charset val="2"/>
      </rPr>
      <t>s</t>
    </r>
  </si>
  <si>
    <t>CK4-A</t>
  </si>
  <si>
    <t>this study</t>
  </si>
  <si>
    <t>Albano et al. (2020)</t>
  </si>
  <si>
    <t>percent</t>
  </si>
  <si>
    <r>
      <t xml:space="preserve">STANDARD GRAPHITE </t>
    </r>
    <r>
      <rPr>
        <b/>
        <vertAlign val="superscript"/>
        <sz val="11"/>
        <color theme="1"/>
        <rFont val="Calibri"/>
        <family val="2"/>
        <scheme val="minor"/>
      </rPr>
      <t>14</t>
    </r>
    <r>
      <rPr>
        <b/>
        <sz val="11"/>
        <color theme="1"/>
        <rFont val="Calibri"/>
        <family val="2"/>
        <scheme val="minor"/>
      </rPr>
      <t xml:space="preserve">C </t>
    </r>
  </si>
  <si>
    <r>
      <t xml:space="preserve">DIRECT CARBONATE </t>
    </r>
    <r>
      <rPr>
        <b/>
        <vertAlign val="superscript"/>
        <sz val="11"/>
        <color theme="1"/>
        <rFont val="Calibri"/>
        <family val="2"/>
        <scheme val="minor"/>
      </rPr>
      <t>14</t>
    </r>
    <r>
      <rPr>
        <b/>
        <sz val="11"/>
        <color theme="1"/>
        <rFont val="Calibri"/>
        <family val="2"/>
        <scheme val="minor"/>
      </rPr>
      <t>C</t>
    </r>
  </si>
  <si>
    <t>Albano, P.G.</t>
  </si>
  <si>
    <t>Difference</t>
  </si>
  <si>
    <t>t-statistic</t>
  </si>
  <si>
    <t>Bold red values are excluded from discussion in the text.</t>
  </si>
  <si>
    <t>error</t>
  </si>
  <si>
    <t>Oakley, D.</t>
  </si>
  <si>
    <t>Ritter, M.</t>
  </si>
  <si>
    <r>
      <rPr>
        <vertAlign val="superscript"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 xml:space="preserve"> AMS #'s starting with OZ are from ANSTO, all others are from the University of California-Irvine.</t>
    </r>
  </si>
  <si>
    <t>95% CI</t>
  </si>
  <si>
    <r>
      <t xml:space="preserve">Normal red values in Columns T and U are differences that do not include 0 at a 95% confidence inteval. Confidence interval caluculated as:  (x - y) </t>
    </r>
    <r>
      <rPr>
        <sz val="11"/>
        <color theme="1"/>
        <rFont val="Calibri"/>
        <family val="2"/>
      </rPr>
      <t>± 1.96 *</t>
    </r>
    <r>
      <rPr>
        <sz val="11"/>
        <color theme="1"/>
        <rFont val="Calibri"/>
        <family val="2"/>
        <scheme val="minor"/>
      </rPr>
      <t xml:space="preserve"> sqrt (x1</t>
    </r>
    <r>
      <rPr>
        <sz val="11"/>
        <color theme="1"/>
        <rFont val="Symbol"/>
        <family val="1"/>
        <charset val="2"/>
      </rPr>
      <t>s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+ y1</t>
    </r>
    <r>
      <rPr>
        <sz val="11"/>
        <color theme="1"/>
        <rFont val="Symbol"/>
        <family val="1"/>
        <charset val="2"/>
      </rPr>
      <t>s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 in Columns R and S.</t>
    </r>
  </si>
  <si>
    <r>
      <t xml:space="preserve">Normal red values in Column V exceed the critical t-value of -1.96 or +1.96, thus reject the null hypothesis that the graphite and direct </t>
    </r>
    <r>
      <rPr>
        <vertAlign val="superscript"/>
        <sz val="11"/>
        <color theme="1"/>
        <rFont val="Calibri"/>
        <family val="2"/>
        <scheme val="minor"/>
      </rPr>
      <t>14</t>
    </r>
    <r>
      <rPr>
        <sz val="11"/>
        <color theme="1"/>
        <rFont val="Calibri"/>
        <family val="2"/>
        <scheme val="minor"/>
      </rPr>
      <t xml:space="preserve">C pMC values are the same at </t>
    </r>
    <r>
      <rPr>
        <sz val="11"/>
        <color theme="1"/>
        <rFont val="Symbol"/>
        <family val="1"/>
        <charset val="2"/>
      </rPr>
      <t>a</t>
    </r>
    <r>
      <rPr>
        <sz val="11"/>
        <color theme="1"/>
        <rFont val="Calibri"/>
        <family val="2"/>
        <scheme val="minor"/>
      </rPr>
      <t xml:space="preserve"> = 0.05 level.</t>
    </r>
  </si>
  <si>
    <t>The differences (Column R) from ANSTO (using Nb powder; n = 42) and UCI (using Nb powder; n = 33) are statisticically indistinguisable (two tailed t-test p-value = 0.187).</t>
  </si>
  <si>
    <t>The differences (Column R) from ANSTO (using Nb powder; n = 42) and UCI (using Nb powder; n = 33) are equally distributed as well (ANSTO = 20 positive and 22 negative; UCI = 18 positive and 15 negative).</t>
  </si>
  <si>
    <r>
      <t>T-statistic (Column V) is calucated as (x - y) /</t>
    </r>
    <r>
      <rPr>
        <sz val="11"/>
        <color theme="1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sqrt (x1</t>
    </r>
    <r>
      <rPr>
        <sz val="11"/>
        <color theme="1"/>
        <rFont val="Symbol"/>
        <family val="1"/>
        <charset val="2"/>
      </rPr>
      <t>s</t>
    </r>
    <r>
      <rPr>
        <vertAlign val="superscript"/>
        <sz val="11"/>
        <color theme="1"/>
        <rFont val="Symbol"/>
        <family val="1"/>
        <charset val="2"/>
      </rPr>
      <t>2</t>
    </r>
    <r>
      <rPr>
        <sz val="11"/>
        <color theme="1"/>
        <rFont val="Calibri"/>
        <family val="2"/>
        <scheme val="minor"/>
      </rPr>
      <t xml:space="preserve"> + y1</t>
    </r>
    <r>
      <rPr>
        <sz val="11"/>
        <color theme="1"/>
        <rFont val="Symbol"/>
        <family val="1"/>
        <charset val="2"/>
      </rPr>
      <t>s</t>
    </r>
    <r>
      <rPr>
        <vertAlign val="superscript"/>
        <sz val="11"/>
        <color theme="1"/>
        <rFont val="Symbol"/>
        <family val="1"/>
        <charset val="2"/>
      </rPr>
      <t>2</t>
    </r>
    <r>
      <rPr>
        <sz val="11"/>
        <color theme="1"/>
        <rFont val="Calibri"/>
        <family val="2"/>
        <scheme val="minor"/>
      </rPr>
      <t>)</t>
    </r>
  </si>
  <si>
    <t>precision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</si>
</sst>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0.0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Geneva"/>
    </font>
    <font>
      <sz val="11"/>
      <color theme="1"/>
      <name val="Arial"/>
      <family val="2"/>
    </font>
    <font>
      <sz val="9"/>
      <name val="Geneva"/>
    </font>
    <font>
      <sz val="10"/>
      <name val="Verdana"/>
      <family val="2"/>
    </font>
    <font>
      <sz val="10"/>
      <name val="Verdana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b/>
      <sz val="11"/>
      <name val="Symbol"/>
      <family val="1"/>
      <charset val="2"/>
    </font>
    <font>
      <i/>
      <sz val="11"/>
      <color theme="1"/>
      <name val="Calibri"/>
      <family val="2"/>
      <scheme val="minor"/>
    </font>
    <font>
      <vertAlign val="superscript"/>
      <sz val="1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Symbol"/>
      <family val="1"/>
      <charset val="2"/>
    </font>
    <font>
      <sz val="11"/>
      <color theme="1"/>
      <name val="Calibri"/>
      <family val="2"/>
    </font>
    <font>
      <vertAlign val="superscript"/>
      <sz val="11"/>
      <color theme="1"/>
      <name val="Symbol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3">
    <xf numFmtId="0" fontId="0" fillId="0" borderId="0"/>
    <xf numFmtId="0" fontId="2" fillId="0" borderId="0"/>
    <xf numFmtId="0" fontId="3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3" fontId="5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3" fillId="0" borderId="0"/>
  </cellStyleXfs>
  <cellXfs count="146">
    <xf numFmtId="0" fontId="0" fillId="0" borderId="0" xfId="0"/>
    <xf numFmtId="0" fontId="7" fillId="0" borderId="0" xfId="0" applyFont="1"/>
    <xf numFmtId="0" fontId="8" fillId="0" borderId="3" xfId="0" applyFont="1" applyBorder="1"/>
    <xf numFmtId="0" fontId="8" fillId="0" borderId="0" xfId="0" applyFont="1" applyBorder="1"/>
    <xf numFmtId="0" fontId="8" fillId="0" borderId="0" xfId="0" applyFont="1" applyFill="1" applyBorder="1"/>
    <xf numFmtId="0" fontId="7" fillId="0" borderId="1" xfId="0" applyFont="1" applyBorder="1"/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0" fontId="0" fillId="0" borderId="0" xfId="0" applyFont="1"/>
    <xf numFmtId="0" fontId="0" fillId="0" borderId="0" xfId="0" applyFont="1" applyBorder="1"/>
    <xf numFmtId="0" fontId="0" fillId="0" borderId="0" xfId="0" applyFont="1" applyFill="1"/>
    <xf numFmtId="0" fontId="9" fillId="0" borderId="0" xfId="3" applyFont="1" applyFill="1" applyBorder="1" applyAlignment="1">
      <alignment horizontal="left" wrapText="1"/>
    </xf>
    <xf numFmtId="0" fontId="0" fillId="0" borderId="0" xfId="0" applyFont="1" applyFill="1" applyBorder="1"/>
    <xf numFmtId="0" fontId="0" fillId="0" borderId="3" xfId="0" applyFont="1" applyFill="1" applyBorder="1"/>
    <xf numFmtId="0" fontId="0" fillId="0" borderId="0" xfId="2" applyFont="1" applyFill="1" applyBorder="1" applyAlignment="1">
      <alignment horizontal="left"/>
    </xf>
    <xf numFmtId="0" fontId="0" fillId="0" borderId="3" xfId="2" applyFont="1" applyFill="1" applyBorder="1" applyAlignment="1">
      <alignment horizontal="left"/>
    </xf>
    <xf numFmtId="0" fontId="8" fillId="0" borderId="0" xfId="1" applyFont="1" applyFill="1" applyBorder="1" applyAlignment="1">
      <alignment horizontal="left"/>
    </xf>
    <xf numFmtId="0" fontId="8" fillId="0" borderId="3" xfId="1" applyFont="1" applyFill="1" applyBorder="1" applyAlignment="1">
      <alignment horizontal="left"/>
    </xf>
    <xf numFmtId="165" fontId="8" fillId="0" borderId="0" xfId="0" applyNumberFormat="1" applyFont="1" applyFill="1" applyBorder="1" applyAlignment="1">
      <alignment horizontal="left"/>
    </xf>
    <xf numFmtId="165" fontId="8" fillId="0" borderId="3" xfId="0" applyNumberFormat="1" applyFont="1" applyFill="1" applyBorder="1" applyAlignment="1">
      <alignment horizontal="left"/>
    </xf>
    <xf numFmtId="0" fontId="8" fillId="0" borderId="0" xfId="3" applyFont="1" applyFill="1" applyBorder="1" applyAlignment="1">
      <alignment horizontal="left"/>
    </xf>
    <xf numFmtId="0" fontId="8" fillId="0" borderId="3" xfId="3" applyFont="1" applyFill="1" applyBorder="1" applyAlignment="1">
      <alignment horizontal="left"/>
    </xf>
    <xf numFmtId="165" fontId="8" fillId="0" borderId="4" xfId="0" applyNumberFormat="1" applyFont="1" applyFill="1" applyBorder="1" applyAlignment="1">
      <alignment horizontal="left"/>
    </xf>
    <xf numFmtId="0" fontId="7" fillId="0" borderId="1" xfId="0" applyFont="1" applyFill="1" applyBorder="1"/>
    <xf numFmtId="165" fontId="0" fillId="0" borderId="0" xfId="0" applyNumberFormat="1" applyFont="1" applyBorder="1" applyAlignment="1">
      <alignment horizontal="left"/>
    </xf>
    <xf numFmtId="0" fontId="10" fillId="0" borderId="0" xfId="0" applyFont="1" applyFill="1" applyBorder="1"/>
    <xf numFmtId="14" fontId="8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4" fontId="8" fillId="0" borderId="0" xfId="0" applyNumberFormat="1" applyFont="1" applyFill="1" applyBorder="1" applyAlignment="1">
      <alignment horizontal="left" vertical="center"/>
    </xf>
    <xf numFmtId="0" fontId="0" fillId="0" borderId="3" xfId="0" applyFont="1" applyBorder="1"/>
    <xf numFmtId="0" fontId="10" fillId="0" borderId="3" xfId="0" applyFont="1" applyFill="1" applyBorder="1"/>
    <xf numFmtId="0" fontId="8" fillId="0" borderId="3" xfId="0" applyFont="1" applyFill="1" applyBorder="1" applyAlignment="1">
      <alignment horizontal="left"/>
    </xf>
    <xf numFmtId="14" fontId="8" fillId="0" borderId="3" xfId="0" applyNumberFormat="1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14" fontId="8" fillId="0" borderId="3" xfId="0" applyNumberFormat="1" applyFont="1" applyFill="1" applyBorder="1" applyAlignment="1">
      <alignment horizontal="left" vertical="center"/>
    </xf>
    <xf numFmtId="165" fontId="0" fillId="0" borderId="3" xfId="0" applyNumberFormat="1" applyFont="1" applyBorder="1" applyAlignment="1">
      <alignment horizontal="left"/>
    </xf>
    <xf numFmtId="0" fontId="10" fillId="0" borderId="0" xfId="2" applyFont="1" applyFill="1" applyBorder="1" applyAlignment="1">
      <alignment horizontal="left"/>
    </xf>
    <xf numFmtId="0" fontId="10" fillId="0" borderId="2" xfId="0" applyFont="1" applyFill="1" applyBorder="1"/>
    <xf numFmtId="0" fontId="8" fillId="0" borderId="3" xfId="0" applyFont="1" applyFill="1" applyBorder="1" applyAlignment="1">
      <alignment horizontal="left" vertical="center"/>
    </xf>
    <xf numFmtId="0" fontId="0" fillId="0" borderId="2" xfId="0" applyFont="1" applyBorder="1"/>
    <xf numFmtId="14" fontId="8" fillId="0" borderId="0" xfId="3" applyNumberFormat="1" applyFont="1" applyFill="1" applyBorder="1" applyAlignment="1">
      <alignment horizontal="left" vertical="center"/>
    </xf>
    <xf numFmtId="0" fontId="10" fillId="0" borderId="0" xfId="1" applyFont="1" applyFill="1" applyBorder="1" applyAlignment="1">
      <alignment horizontal="left"/>
    </xf>
    <xf numFmtId="14" fontId="8" fillId="0" borderId="0" xfId="1" applyNumberFormat="1" applyFont="1" applyFill="1" applyBorder="1" applyAlignment="1">
      <alignment horizontal="left"/>
    </xf>
    <xf numFmtId="14" fontId="8" fillId="0" borderId="0" xfId="1" applyNumberFormat="1" applyFont="1" applyFill="1" applyBorder="1" applyAlignment="1">
      <alignment horizontal="left" vertical="center"/>
    </xf>
    <xf numFmtId="0" fontId="10" fillId="0" borderId="3" xfId="1" applyFont="1" applyFill="1" applyBorder="1" applyAlignment="1">
      <alignment horizontal="left"/>
    </xf>
    <xf numFmtId="14" fontId="8" fillId="0" borderId="3" xfId="1" applyNumberFormat="1" applyFont="1" applyFill="1" applyBorder="1" applyAlignment="1">
      <alignment horizontal="left"/>
    </xf>
    <xf numFmtId="14" fontId="8" fillId="0" borderId="3" xfId="1" applyNumberFormat="1" applyFont="1" applyFill="1" applyBorder="1" applyAlignment="1">
      <alignment horizontal="left" vertical="center"/>
    </xf>
    <xf numFmtId="165" fontId="10" fillId="0" borderId="0" xfId="0" applyNumberFormat="1" applyFont="1" applyFill="1" applyBorder="1" applyAlignment="1">
      <alignment horizontal="left"/>
    </xf>
    <xf numFmtId="165" fontId="10" fillId="0" borderId="3" xfId="0" applyNumberFormat="1" applyFont="1" applyFill="1" applyBorder="1" applyAlignment="1">
      <alignment horizontal="left"/>
    </xf>
    <xf numFmtId="0" fontId="10" fillId="0" borderId="0" xfId="3" applyFont="1" applyFill="1" applyBorder="1" applyAlignment="1">
      <alignment horizontal="left"/>
    </xf>
    <xf numFmtId="14" fontId="8" fillId="0" borderId="0" xfId="6" applyNumberFormat="1" applyFont="1" applyFill="1" applyBorder="1" applyAlignment="1">
      <alignment horizontal="left" vertical="center"/>
    </xf>
    <xf numFmtId="0" fontId="8" fillId="0" borderId="0" xfId="9" applyFont="1" applyFill="1" applyBorder="1" applyAlignment="1">
      <alignment horizontal="left"/>
    </xf>
    <xf numFmtId="0" fontId="8" fillId="0" borderId="2" xfId="0" applyFont="1" applyFill="1" applyBorder="1" applyAlignment="1">
      <alignment horizontal="left"/>
    </xf>
    <xf numFmtId="14" fontId="8" fillId="0" borderId="2" xfId="0" applyNumberFormat="1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14" fontId="8" fillId="0" borderId="0" xfId="0" applyNumberFormat="1" applyFont="1" applyFill="1" applyAlignment="1">
      <alignment horizontal="left"/>
    </xf>
    <xf numFmtId="0" fontId="10" fillId="0" borderId="3" xfId="2" applyFont="1" applyFill="1" applyBorder="1" applyAlignment="1">
      <alignment horizontal="left"/>
    </xf>
    <xf numFmtId="0" fontId="8" fillId="0" borderId="3" xfId="2" applyFont="1" applyFill="1" applyBorder="1" applyAlignment="1">
      <alignment horizontal="left"/>
    </xf>
    <xf numFmtId="0" fontId="0" fillId="0" borderId="4" xfId="0" applyFont="1" applyBorder="1"/>
    <xf numFmtId="0" fontId="8" fillId="0" borderId="0" xfId="2" applyFont="1" applyFill="1" applyBorder="1" applyAlignment="1">
      <alignment horizontal="left"/>
    </xf>
    <xf numFmtId="14" fontId="8" fillId="0" borderId="0" xfId="2" applyNumberFormat="1" applyFont="1" applyFill="1" applyBorder="1" applyAlignment="1">
      <alignment horizontal="left"/>
    </xf>
    <xf numFmtId="0" fontId="8" fillId="0" borderId="0" xfId="3" applyFont="1" applyFill="1" applyBorder="1"/>
    <xf numFmtId="0" fontId="10" fillId="0" borderId="3" xfId="3" applyFont="1" applyFill="1" applyBorder="1" applyAlignment="1">
      <alignment horizontal="left"/>
    </xf>
    <xf numFmtId="14" fontId="8" fillId="0" borderId="3" xfId="2" applyNumberFormat="1" applyFont="1" applyFill="1" applyBorder="1" applyAlignment="1">
      <alignment horizontal="left"/>
    </xf>
    <xf numFmtId="0" fontId="8" fillId="0" borderId="3" xfId="3" applyFont="1" applyFill="1" applyBorder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8" fillId="0" borderId="4" xfId="3" applyFont="1" applyFill="1" applyBorder="1" applyAlignment="1">
      <alignment horizontal="left"/>
    </xf>
    <xf numFmtId="0" fontId="8" fillId="0" borderId="4" xfId="2" applyFont="1" applyFill="1" applyBorder="1" applyAlignment="1">
      <alignment horizontal="left"/>
    </xf>
    <xf numFmtId="14" fontId="8" fillId="0" borderId="4" xfId="0" applyNumberFormat="1" applyFont="1" applyFill="1" applyBorder="1" applyAlignment="1">
      <alignment horizontal="left" vertical="center"/>
    </xf>
    <xf numFmtId="0" fontId="0" fillId="0" borderId="4" xfId="0" applyFont="1" applyFill="1" applyBorder="1"/>
    <xf numFmtId="14" fontId="8" fillId="0" borderId="4" xfId="2" applyNumberFormat="1" applyFont="1" applyFill="1" applyBorder="1" applyAlignment="1">
      <alignment horizontal="left"/>
    </xf>
    <xf numFmtId="0" fontId="7" fillId="0" borderId="0" xfId="0" applyFont="1" applyBorder="1" applyAlignment="1">
      <alignment horizontal="center"/>
    </xf>
    <xf numFmtId="164" fontId="9" fillId="0" borderId="0" xfId="3" applyNumberFormat="1" applyFont="1" applyBorder="1" applyAlignment="1">
      <alignment horizontal="center"/>
    </xf>
    <xf numFmtId="0" fontId="9" fillId="0" borderId="1" xfId="3" applyFont="1" applyBorder="1" applyAlignment="1">
      <alignment horizontal="left"/>
    </xf>
    <xf numFmtId="0" fontId="9" fillId="0" borderId="1" xfId="3" applyFont="1" applyBorder="1" applyAlignment="1">
      <alignment horizontal="center"/>
    </xf>
    <xf numFmtId="164" fontId="9" fillId="0" borderId="1" xfId="3" applyNumberFormat="1" applyFont="1" applyBorder="1" applyAlignment="1">
      <alignment horizontal="center"/>
    </xf>
    <xf numFmtId="0" fontId="10" fillId="0" borderId="4" xfId="3" applyFont="1" applyFill="1" applyBorder="1" applyAlignment="1">
      <alignment horizontal="left"/>
    </xf>
    <xf numFmtId="0" fontId="9" fillId="0" borderId="0" xfId="3" applyFont="1" applyBorder="1" applyAlignment="1">
      <alignment horizontal="center" wrapText="1"/>
    </xf>
    <xf numFmtId="0" fontId="9" fillId="0" borderId="1" xfId="3" applyFont="1" applyBorder="1" applyAlignment="1">
      <alignment horizontal="center" wrapText="1"/>
    </xf>
    <xf numFmtId="0" fontId="7" fillId="0" borderId="0" xfId="0" applyFont="1" applyFill="1" applyBorder="1"/>
    <xf numFmtId="0" fontId="0" fillId="0" borderId="0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14" fillId="0" borderId="0" xfId="0" applyFont="1" applyBorder="1"/>
    <xf numFmtId="0" fontId="14" fillId="0" borderId="3" xfId="0" applyFont="1" applyBorder="1"/>
    <xf numFmtId="14" fontId="0" fillId="0" borderId="0" xfId="0" applyNumberFormat="1" applyFont="1" applyBorder="1" applyAlignment="1">
      <alignment horizontal="left"/>
    </xf>
    <xf numFmtId="0" fontId="9" fillId="0" borderId="0" xfId="3" applyFont="1" applyFill="1" applyBorder="1" applyAlignment="1">
      <alignment horizontal="center"/>
    </xf>
    <xf numFmtId="0" fontId="9" fillId="0" borderId="0" xfId="2" applyFont="1" applyFill="1" applyBorder="1" applyAlignment="1">
      <alignment horizontal="center"/>
    </xf>
    <xf numFmtId="14" fontId="0" fillId="0" borderId="3" xfId="0" applyNumberFormat="1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4" fillId="0" borderId="0" xfId="0" applyFont="1"/>
    <xf numFmtId="14" fontId="8" fillId="0" borderId="2" xfId="0" applyNumberFormat="1" applyFont="1" applyFill="1" applyBorder="1" applyAlignment="1">
      <alignment horizontal="left" vertical="center"/>
    </xf>
    <xf numFmtId="14" fontId="0" fillId="0" borderId="0" xfId="0" applyNumberFormat="1" applyFont="1" applyFill="1" applyBorder="1" applyAlignment="1">
      <alignment horizontal="left"/>
    </xf>
    <xf numFmtId="14" fontId="0" fillId="0" borderId="3" xfId="0" applyNumberFormat="1" applyFont="1" applyFill="1" applyBorder="1" applyAlignment="1">
      <alignment horizontal="left"/>
    </xf>
    <xf numFmtId="0" fontId="0" fillId="0" borderId="2" xfId="0" applyFont="1" applyFill="1" applyBorder="1"/>
    <xf numFmtId="0" fontId="7" fillId="0" borderId="0" xfId="0" applyFont="1" applyFill="1" applyBorder="1" applyAlignment="1">
      <alignment horizontal="center"/>
    </xf>
    <xf numFmtId="14" fontId="8" fillId="0" borderId="0" xfId="0" applyNumberFormat="1" applyFont="1" applyBorder="1" applyAlignment="1">
      <alignment horizontal="left"/>
    </xf>
    <xf numFmtId="14" fontId="8" fillId="0" borderId="3" xfId="0" applyNumberFormat="1" applyFont="1" applyBorder="1" applyAlignment="1">
      <alignment horizontal="left"/>
    </xf>
    <xf numFmtId="14" fontId="8" fillId="0" borderId="3" xfId="6" applyNumberFormat="1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8" fillId="0" borderId="0" xfId="0" applyFont="1"/>
    <xf numFmtId="0" fontId="9" fillId="0" borderId="0" xfId="3" applyFont="1" applyBorder="1" applyAlignment="1">
      <alignment horizontal="left" wrapText="1"/>
    </xf>
    <xf numFmtId="0" fontId="9" fillId="0" borderId="1" xfId="3" applyFont="1" applyBorder="1" applyAlignment="1">
      <alignment horizontal="left" wrapText="1"/>
    </xf>
    <xf numFmtId="0" fontId="0" fillId="0" borderId="0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0" fontId="8" fillId="0" borderId="3" xfId="0" applyFont="1" applyFill="1" applyBorder="1"/>
    <xf numFmtId="2" fontId="8" fillId="0" borderId="2" xfId="0" applyNumberFormat="1" applyFont="1" applyFill="1" applyBorder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2" fontId="8" fillId="0" borderId="3" xfId="0" applyNumberFormat="1" applyFont="1" applyFill="1" applyBorder="1" applyAlignment="1">
      <alignment horizontal="left"/>
    </xf>
    <xf numFmtId="2" fontId="8" fillId="0" borderId="3" xfId="3" applyNumberFormat="1" applyFont="1" applyFill="1" applyBorder="1" applyAlignment="1">
      <alignment horizontal="left"/>
    </xf>
    <xf numFmtId="2" fontId="0" fillId="0" borderId="0" xfId="0" applyNumberFormat="1" applyFont="1" applyAlignment="1">
      <alignment horizontal="left"/>
    </xf>
    <xf numFmtId="2" fontId="0" fillId="0" borderId="0" xfId="0" applyNumberFormat="1" applyFont="1" applyBorder="1" applyAlignment="1">
      <alignment horizontal="left"/>
    </xf>
    <xf numFmtId="2" fontId="0" fillId="0" borderId="3" xfId="0" applyNumberFormat="1" applyFont="1" applyBorder="1" applyAlignment="1">
      <alignment horizontal="left"/>
    </xf>
    <xf numFmtId="2" fontId="8" fillId="0" borderId="0" xfId="1" applyNumberFormat="1" applyFont="1" applyFill="1" applyBorder="1" applyAlignment="1">
      <alignment horizontal="left"/>
    </xf>
    <xf numFmtId="2" fontId="8" fillId="0" borderId="0" xfId="3" applyNumberFormat="1" applyFont="1" applyFill="1" applyBorder="1" applyAlignment="1">
      <alignment horizontal="left"/>
    </xf>
    <xf numFmtId="2" fontId="8" fillId="0" borderId="3" xfId="1" applyNumberFormat="1" applyFont="1" applyFill="1" applyBorder="1" applyAlignment="1">
      <alignment horizontal="left"/>
    </xf>
    <xf numFmtId="2" fontId="8" fillId="0" borderId="0" xfId="0" applyNumberFormat="1" applyFont="1" applyBorder="1" applyAlignment="1">
      <alignment horizontal="left"/>
    </xf>
    <xf numFmtId="2" fontId="8" fillId="0" borderId="0" xfId="0" applyNumberFormat="1" applyFont="1" applyAlignment="1">
      <alignment horizontal="left"/>
    </xf>
    <xf numFmtId="2" fontId="0" fillId="0" borderId="0" xfId="0" applyNumberFormat="1" applyFont="1" applyFill="1" applyAlignment="1">
      <alignment horizontal="left"/>
    </xf>
    <xf numFmtId="2" fontId="0" fillId="0" borderId="3" xfId="0" applyNumberFormat="1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left"/>
    </xf>
    <xf numFmtId="2" fontId="8" fillId="0" borderId="0" xfId="0" applyNumberFormat="1" applyFont="1" applyFill="1" applyAlignment="1">
      <alignment horizontal="left"/>
    </xf>
    <xf numFmtId="2" fontId="0" fillId="0" borderId="4" xfId="0" applyNumberFormat="1" applyFont="1" applyFill="1" applyBorder="1" applyAlignment="1">
      <alignment horizontal="left"/>
    </xf>
    <xf numFmtId="2" fontId="8" fillId="0" borderId="0" xfId="9" applyNumberFormat="1" applyFont="1" applyFill="1" applyBorder="1" applyAlignment="1">
      <alignment horizontal="left"/>
    </xf>
    <xf numFmtId="2" fontId="8" fillId="0" borderId="3" xfId="2" applyNumberFormat="1" applyFont="1" applyFill="1" applyBorder="1" applyAlignment="1">
      <alignment horizontal="left"/>
    </xf>
    <xf numFmtId="0" fontId="7" fillId="0" borderId="3" xfId="0" applyFont="1" applyFill="1" applyBorder="1"/>
    <xf numFmtId="2" fontId="11" fillId="0" borderId="4" xfId="2" applyNumberFormat="1" applyFont="1" applyFill="1" applyBorder="1" applyAlignment="1">
      <alignment horizontal="left"/>
    </xf>
    <xf numFmtId="2" fontId="11" fillId="0" borderId="4" xfId="3" applyNumberFormat="1" applyFont="1" applyFill="1" applyBorder="1" applyAlignment="1">
      <alignment horizontal="left"/>
    </xf>
    <xf numFmtId="2" fontId="11" fillId="0" borderId="0" xfId="0" applyNumberFormat="1" applyFont="1" applyBorder="1" applyAlignment="1">
      <alignment horizontal="left"/>
    </xf>
    <xf numFmtId="2" fontId="11" fillId="0" borderId="3" xfId="0" applyNumberFormat="1" applyFont="1" applyBorder="1" applyAlignment="1">
      <alignment horizontal="left"/>
    </xf>
    <xf numFmtId="2" fontId="11" fillId="0" borderId="0" xfId="0" applyNumberFormat="1" applyFont="1" applyFill="1" applyAlignment="1">
      <alignment horizontal="left"/>
    </xf>
    <xf numFmtId="2" fontId="11" fillId="0" borderId="3" xfId="0" applyNumberFormat="1" applyFont="1" applyFill="1" applyBorder="1" applyAlignment="1">
      <alignment horizontal="left"/>
    </xf>
    <xf numFmtId="2" fontId="0" fillId="0" borderId="4" xfId="0" applyNumberFormat="1" applyFont="1" applyBorder="1" applyAlignment="1">
      <alignment horizontal="left"/>
    </xf>
    <xf numFmtId="2" fontId="18" fillId="0" borderId="0" xfId="0" applyNumberFormat="1" applyFont="1" applyBorder="1" applyAlignment="1">
      <alignment horizontal="left"/>
    </xf>
    <xf numFmtId="2" fontId="18" fillId="0" borderId="3" xfId="0" applyNumberFormat="1" applyFont="1" applyBorder="1" applyAlignment="1">
      <alignment horizontal="left"/>
    </xf>
    <xf numFmtId="0" fontId="0" fillId="2" borderId="0" xfId="0" applyFont="1" applyFill="1" applyBorder="1"/>
    <xf numFmtId="0" fontId="0" fillId="2" borderId="0" xfId="0" applyFont="1" applyFill="1"/>
    <xf numFmtId="0" fontId="0" fillId="2" borderId="0" xfId="0" applyFont="1" applyFill="1" applyAlignment="1">
      <alignment horizontal="center"/>
    </xf>
    <xf numFmtId="0" fontId="9" fillId="0" borderId="0" xfId="3" applyFont="1" applyBorder="1" applyAlignment="1">
      <alignment horizontal="left" wrapText="1"/>
    </xf>
    <xf numFmtId="0" fontId="9" fillId="0" borderId="1" xfId="3" applyFont="1" applyBorder="1" applyAlignment="1">
      <alignment horizontal="left" wrapText="1"/>
    </xf>
    <xf numFmtId="0" fontId="9" fillId="0" borderId="5" xfId="3" applyFont="1" applyBorder="1" applyAlignment="1">
      <alignment horizontal="center"/>
    </xf>
    <xf numFmtId="0" fontId="9" fillId="0" borderId="6" xfId="3" applyFont="1" applyBorder="1" applyAlignment="1">
      <alignment horizontal="center"/>
    </xf>
  </cellXfs>
  <cellStyles count="13">
    <cellStyle name="Comma0" xfId="10"/>
    <cellStyle name="Comma0 2" xfId="11"/>
    <cellStyle name="Normal" xfId="0" builtinId="0"/>
    <cellStyle name="Normal 2" xfId="3"/>
    <cellStyle name="Normal 2 4" xfId="8"/>
    <cellStyle name="Normal 3" xfId="2"/>
    <cellStyle name="Normal 3 2" xfId="12"/>
    <cellStyle name="Normal 3 3" xfId="1"/>
    <cellStyle name="Normal 4" xfId="7"/>
    <cellStyle name="Normal 4 2" xfId="6"/>
    <cellStyle name="Normal 5" xfId="4"/>
    <cellStyle name="Normal 5 2" xfId="5"/>
    <cellStyle name="Normal 5 3" xfId="9"/>
  </cellStyles>
  <dxfs count="0"/>
  <tableStyles count="0" defaultTableStyle="TableStyleMedium2" defaultPivotStyle="PivotStyleLight16"/>
  <colors>
    <mruColors>
      <color rgb="FFFF66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96"/>
  <sheetViews>
    <sheetView tabSelected="1" topLeftCell="K1" zoomScale="80" zoomScaleNormal="80" workbookViewId="0">
      <selection activeCell="S14" sqref="S14"/>
    </sheetView>
  </sheetViews>
  <sheetFormatPr defaultColWidth="10.7109375" defaultRowHeight="15"/>
  <cols>
    <col min="1" max="1" width="25.28515625" style="8" customWidth="1"/>
    <col min="2" max="2" width="17" style="8" bestFit="1" customWidth="1"/>
    <col min="3" max="3" width="25.140625" style="9" bestFit="1" customWidth="1"/>
    <col min="4" max="4" width="23.7109375" style="9" bestFit="1" customWidth="1"/>
    <col min="5" max="5" width="12.28515625" style="66" bestFit="1" customWidth="1"/>
    <col min="6" max="6" width="14" style="8" customWidth="1"/>
    <col min="7" max="7" width="12.140625" style="8" customWidth="1"/>
    <col min="8" max="9" width="11" style="8" bestFit="1" customWidth="1"/>
    <col min="10" max="10" width="2.42578125" style="8" customWidth="1"/>
    <col min="11" max="11" width="23.7109375" style="8" bestFit="1" customWidth="1"/>
    <col min="12" max="12" width="13.42578125" style="8" bestFit="1" customWidth="1"/>
    <col min="13" max="14" width="12.85546875" style="8" customWidth="1"/>
    <col min="15" max="16" width="10.7109375" style="8"/>
    <col min="17" max="17" width="3" style="8" customWidth="1"/>
    <col min="18" max="18" width="12.7109375" style="8" bestFit="1" customWidth="1"/>
    <col min="19" max="19" width="7.5703125" style="8" bestFit="1" customWidth="1"/>
    <col min="20" max="20" width="9.140625" style="8" bestFit="1" customWidth="1"/>
    <col min="21" max="22" width="7.5703125" style="8" customWidth="1"/>
    <col min="23" max="23" width="10.42578125" style="8" customWidth="1"/>
    <col min="24" max="24" width="2.5703125" style="9" customWidth="1"/>
    <col min="25" max="25" width="74.42578125" style="10" bestFit="1" customWidth="1"/>
    <col min="26" max="26" width="31.28515625" style="9" bestFit="1" customWidth="1"/>
    <col min="27" max="27" width="39.42578125" style="9" bestFit="1" customWidth="1"/>
    <col min="28" max="28" width="25.140625" style="9" bestFit="1" customWidth="1"/>
    <col min="29" max="34" width="10.7109375" style="9"/>
    <col min="35" max="16384" width="10.7109375" style="8"/>
  </cols>
  <sheetData>
    <row r="1" spans="1:28" ht="17.25">
      <c r="F1" s="1" t="s">
        <v>292</v>
      </c>
      <c r="N1" s="1" t="s">
        <v>293</v>
      </c>
    </row>
    <row r="2" spans="1:28">
      <c r="H2" s="1"/>
      <c r="O2" s="1"/>
    </row>
    <row r="3" spans="1:28">
      <c r="C3" s="142" t="s">
        <v>178</v>
      </c>
      <c r="E3" s="84" t="s">
        <v>164</v>
      </c>
      <c r="F3" s="73"/>
      <c r="G3" s="79" t="s">
        <v>205</v>
      </c>
      <c r="H3" s="74" t="s">
        <v>291</v>
      </c>
      <c r="I3" s="74" t="s">
        <v>2</v>
      </c>
      <c r="K3" s="9"/>
      <c r="L3" s="84" t="s">
        <v>164</v>
      </c>
      <c r="M3" s="105" t="s">
        <v>205</v>
      </c>
      <c r="N3" s="79"/>
      <c r="O3" s="74" t="s">
        <v>291</v>
      </c>
      <c r="P3" s="74" t="s">
        <v>2</v>
      </c>
      <c r="T3" s="74" t="s">
        <v>291</v>
      </c>
      <c r="Y3" s="11"/>
      <c r="AB3" s="142"/>
    </row>
    <row r="4" spans="1:28" ht="18" thickBot="1">
      <c r="A4" s="5" t="s">
        <v>142</v>
      </c>
      <c r="B4" s="5" t="s">
        <v>140</v>
      </c>
      <c r="C4" s="143"/>
      <c r="D4" s="75" t="s">
        <v>163</v>
      </c>
      <c r="E4" s="75" t="s">
        <v>43</v>
      </c>
      <c r="F4" s="80" t="s">
        <v>283</v>
      </c>
      <c r="G4" s="80" t="s">
        <v>206</v>
      </c>
      <c r="H4" s="77" t="s">
        <v>3</v>
      </c>
      <c r="I4" s="76" t="s">
        <v>287</v>
      </c>
      <c r="K4" s="75" t="s">
        <v>163</v>
      </c>
      <c r="L4" s="75" t="s">
        <v>43</v>
      </c>
      <c r="M4" s="106" t="s">
        <v>206</v>
      </c>
      <c r="N4" s="106" t="s">
        <v>180</v>
      </c>
      <c r="O4" s="77" t="s">
        <v>3</v>
      </c>
      <c r="P4" s="76" t="s">
        <v>287</v>
      </c>
      <c r="R4" s="5" t="s">
        <v>295</v>
      </c>
      <c r="S4" s="75" t="s">
        <v>298</v>
      </c>
      <c r="T4" s="75" t="s">
        <v>308</v>
      </c>
      <c r="U4" s="144" t="s">
        <v>302</v>
      </c>
      <c r="V4" s="145"/>
      <c r="W4" s="76" t="s">
        <v>296</v>
      </c>
      <c r="X4" s="23"/>
      <c r="Y4" s="5" t="s">
        <v>190</v>
      </c>
      <c r="Z4" s="5" t="s">
        <v>179</v>
      </c>
      <c r="AA4" s="23" t="s">
        <v>270</v>
      </c>
      <c r="AB4" s="142"/>
    </row>
    <row r="5" spans="1:28">
      <c r="A5" s="10" t="s">
        <v>289</v>
      </c>
      <c r="B5" s="39" t="s">
        <v>147</v>
      </c>
      <c r="C5" s="37" t="s">
        <v>174</v>
      </c>
      <c r="D5" s="52" t="s">
        <v>158</v>
      </c>
      <c r="E5" s="52">
        <v>15338</v>
      </c>
      <c r="F5" s="6">
        <v>186011</v>
      </c>
      <c r="G5" s="53">
        <v>42816</v>
      </c>
      <c r="H5" s="110">
        <v>82.91839761627908</v>
      </c>
      <c r="I5" s="110">
        <v>0.14364190036754665</v>
      </c>
      <c r="K5" s="55" t="s">
        <v>158</v>
      </c>
      <c r="L5" s="54">
        <v>15338</v>
      </c>
      <c r="M5" s="56">
        <v>42695</v>
      </c>
      <c r="N5" s="28" t="s">
        <v>181</v>
      </c>
      <c r="O5" s="125">
        <v>83.490709169387756</v>
      </c>
      <c r="P5" s="125">
        <v>0.42216742868781781</v>
      </c>
      <c r="R5" s="115">
        <f>O5-H5</f>
        <v>0.57231155310867621</v>
      </c>
      <c r="S5" s="115">
        <f>1.96*SQRT((P5*P5)+(I5*I5))</f>
        <v>0.87403327942131592</v>
      </c>
      <c r="T5" s="115">
        <f>P5/O5*100</f>
        <v>0.50564599688728884</v>
      </c>
      <c r="U5" s="115">
        <f>R5-S5</f>
        <v>-0.30172172631263972</v>
      </c>
      <c r="V5" s="115">
        <f>R5+S5</f>
        <v>1.4463448325299921</v>
      </c>
      <c r="W5" s="115">
        <f>(O5-H5)/SQRT((P5*P5)+(I5*I5))</f>
        <v>1.2833958048321525</v>
      </c>
      <c r="X5" s="24"/>
      <c r="Y5" s="18" t="s">
        <v>199</v>
      </c>
      <c r="Z5" s="9" t="s">
        <v>166</v>
      </c>
      <c r="AA5" s="4" t="s">
        <v>279</v>
      </c>
      <c r="AB5" s="25"/>
    </row>
    <row r="6" spans="1:28">
      <c r="A6" s="12" t="s">
        <v>289</v>
      </c>
      <c r="B6" s="9" t="s">
        <v>147</v>
      </c>
      <c r="C6" s="25" t="s">
        <v>174</v>
      </c>
      <c r="D6" s="6" t="s">
        <v>159</v>
      </c>
      <c r="E6" s="6">
        <v>15331</v>
      </c>
      <c r="F6" s="6">
        <v>186012</v>
      </c>
      <c r="G6" s="26">
        <v>42816</v>
      </c>
      <c r="H6" s="111">
        <v>77.226833140537281</v>
      </c>
      <c r="I6" s="111">
        <v>0.12799900848506213</v>
      </c>
      <c r="K6" s="55" t="s">
        <v>159</v>
      </c>
      <c r="L6" s="54">
        <v>15331</v>
      </c>
      <c r="M6" s="56">
        <v>42695</v>
      </c>
      <c r="N6" s="28" t="s">
        <v>181</v>
      </c>
      <c r="O6" s="125">
        <v>78.323380628571442</v>
      </c>
      <c r="P6" s="125">
        <v>0.51088929928813243</v>
      </c>
      <c r="R6" s="115">
        <f t="shared" ref="R6:R69" si="0">O6-H6</f>
        <v>1.0965474880341617</v>
      </c>
      <c r="S6" s="115">
        <f t="shared" ref="S6:S69" si="1">1.96*SQRT((P6*P6)+(I6*I6))</f>
        <v>1.0322924276719014</v>
      </c>
      <c r="T6" s="115">
        <f t="shared" ref="T6:T69" si="2">P6/O6*100</f>
        <v>0.65228198168678897</v>
      </c>
      <c r="U6" s="137">
        <f t="shared" ref="U6:U69" si="3">R6-S6</f>
        <v>6.4255060362260252E-2</v>
      </c>
      <c r="V6" s="137">
        <f t="shared" ref="V6:V69" si="4">R6+S6</f>
        <v>2.1288399157060631</v>
      </c>
      <c r="W6" s="137">
        <f t="shared" ref="W6:W69" si="5">(O6-H6)/SQRT((P6*P6)+(I6*I6))</f>
        <v>2.0820002345595605</v>
      </c>
      <c r="X6" s="24"/>
      <c r="Y6" s="18" t="s">
        <v>199</v>
      </c>
      <c r="Z6" s="9" t="s">
        <v>166</v>
      </c>
      <c r="AA6" s="4" t="s">
        <v>279</v>
      </c>
      <c r="AB6" s="25"/>
    </row>
    <row r="7" spans="1:28">
      <c r="A7" s="12" t="s">
        <v>289</v>
      </c>
      <c r="B7" s="9" t="s">
        <v>147</v>
      </c>
      <c r="C7" s="25" t="s">
        <v>174</v>
      </c>
      <c r="D7" s="6" t="s">
        <v>160</v>
      </c>
      <c r="E7" s="6">
        <v>15342</v>
      </c>
      <c r="F7" s="6">
        <v>186013</v>
      </c>
      <c r="G7" s="26">
        <v>42816</v>
      </c>
      <c r="H7" s="111">
        <v>94.642198222734564</v>
      </c>
      <c r="I7" s="111">
        <v>0.1430851225907325</v>
      </c>
      <c r="K7" s="55" t="s">
        <v>160</v>
      </c>
      <c r="L7" s="54">
        <v>15342</v>
      </c>
      <c r="M7" s="56">
        <v>42695</v>
      </c>
      <c r="N7" s="28" t="s">
        <v>181</v>
      </c>
      <c r="O7" s="125">
        <v>95.618936369387768</v>
      </c>
      <c r="P7" s="125">
        <v>0.4984602586123329</v>
      </c>
      <c r="R7" s="115">
        <f t="shared" si="0"/>
        <v>0.97673814665320435</v>
      </c>
      <c r="S7" s="115">
        <f t="shared" si="1"/>
        <v>1.0164371438440465</v>
      </c>
      <c r="T7" s="115">
        <f t="shared" si="2"/>
        <v>0.52129868574015437</v>
      </c>
      <c r="U7" s="115">
        <f t="shared" si="3"/>
        <v>-3.9698997190842134E-2</v>
      </c>
      <c r="V7" s="115">
        <f t="shared" si="4"/>
        <v>1.9931752904972508</v>
      </c>
      <c r="W7" s="115">
        <f t="shared" si="5"/>
        <v>1.8834482575087899</v>
      </c>
      <c r="X7" s="24"/>
      <c r="Y7" s="18" t="s">
        <v>199</v>
      </c>
      <c r="Z7" s="9" t="s">
        <v>166</v>
      </c>
      <c r="AA7" s="4" t="s">
        <v>279</v>
      </c>
      <c r="AB7" s="25"/>
    </row>
    <row r="8" spans="1:28">
      <c r="A8" s="13" t="s">
        <v>289</v>
      </c>
      <c r="B8" s="29" t="s">
        <v>147</v>
      </c>
      <c r="C8" s="30" t="s">
        <v>175</v>
      </c>
      <c r="D8" s="31" t="s">
        <v>157</v>
      </c>
      <c r="E8" s="31">
        <v>15360</v>
      </c>
      <c r="F8" s="31">
        <v>186015</v>
      </c>
      <c r="G8" s="32">
        <v>42816</v>
      </c>
      <c r="H8" s="112">
        <v>88.776689479751397</v>
      </c>
      <c r="I8" s="112">
        <v>0.13565857914532789</v>
      </c>
      <c r="K8" s="31" t="s">
        <v>157</v>
      </c>
      <c r="L8" s="33">
        <v>15360</v>
      </c>
      <c r="M8" s="32">
        <v>42695</v>
      </c>
      <c r="N8" s="34" t="s">
        <v>181</v>
      </c>
      <c r="O8" s="112">
        <v>89.052302283673484</v>
      </c>
      <c r="P8" s="112">
        <v>0.41614191491029923</v>
      </c>
      <c r="R8" s="116">
        <f t="shared" si="0"/>
        <v>0.27561280392208687</v>
      </c>
      <c r="S8" s="116">
        <f t="shared" si="1"/>
        <v>0.85788316370162832</v>
      </c>
      <c r="T8" s="116">
        <f t="shared" si="2"/>
        <v>0.46730056858574126</v>
      </c>
      <c r="U8" s="116">
        <f t="shared" si="3"/>
        <v>-0.58227035977954145</v>
      </c>
      <c r="V8" s="116">
        <f t="shared" si="4"/>
        <v>1.1334959676237153</v>
      </c>
      <c r="W8" s="116">
        <f t="shared" si="5"/>
        <v>0.62969075340796898</v>
      </c>
      <c r="X8" s="35"/>
      <c r="Y8" s="19" t="s">
        <v>199</v>
      </c>
      <c r="Z8" s="29" t="s">
        <v>166</v>
      </c>
      <c r="AA8" s="109" t="s">
        <v>279</v>
      </c>
      <c r="AB8" s="25"/>
    </row>
    <row r="9" spans="1:28">
      <c r="A9" s="13" t="s">
        <v>152</v>
      </c>
      <c r="B9" s="29" t="s">
        <v>299</v>
      </c>
      <c r="C9" s="57" t="s">
        <v>39</v>
      </c>
      <c r="D9" s="58" t="s">
        <v>288</v>
      </c>
      <c r="E9" s="21">
        <v>13468</v>
      </c>
      <c r="F9" s="21">
        <v>163843</v>
      </c>
      <c r="G9" s="32">
        <v>42287</v>
      </c>
      <c r="H9" s="113">
        <v>90.007016124186279</v>
      </c>
      <c r="I9" s="113">
        <v>0.126576622728305</v>
      </c>
      <c r="K9" s="58" t="s">
        <v>288</v>
      </c>
      <c r="L9" s="103" t="s">
        <v>229</v>
      </c>
      <c r="M9" s="34">
        <v>42186</v>
      </c>
      <c r="N9" s="34" t="s">
        <v>181</v>
      </c>
      <c r="O9" s="126">
        <v>90.69</v>
      </c>
      <c r="P9" s="126">
        <v>0.51</v>
      </c>
      <c r="R9" s="116">
        <f t="shared" si="0"/>
        <v>0.68298387581371856</v>
      </c>
      <c r="S9" s="116">
        <f t="shared" si="1"/>
        <v>1.0299266467492141</v>
      </c>
      <c r="T9" s="116">
        <f t="shared" si="2"/>
        <v>0.56235527621567982</v>
      </c>
      <c r="U9" s="116">
        <f t="shared" si="3"/>
        <v>-0.34694277093549553</v>
      </c>
      <c r="V9" s="116">
        <f t="shared" si="4"/>
        <v>1.7129105225629326</v>
      </c>
      <c r="W9" s="116">
        <f t="shared" si="5"/>
        <v>1.2997512015249837</v>
      </c>
      <c r="X9" s="35"/>
      <c r="Y9" s="19" t="s">
        <v>172</v>
      </c>
      <c r="Z9" s="29" t="s">
        <v>166</v>
      </c>
      <c r="AA9" s="109" t="s">
        <v>279</v>
      </c>
      <c r="AB9" s="36"/>
    </row>
    <row r="10" spans="1:28">
      <c r="A10" s="13" t="s">
        <v>289</v>
      </c>
      <c r="B10" s="59" t="s">
        <v>148</v>
      </c>
      <c r="C10" s="30" t="s">
        <v>117</v>
      </c>
      <c r="D10" s="38" t="s">
        <v>49</v>
      </c>
      <c r="E10" s="31" t="s">
        <v>109</v>
      </c>
      <c r="F10" s="31">
        <v>214208</v>
      </c>
      <c r="G10" s="32">
        <v>43514</v>
      </c>
      <c r="H10" s="112">
        <v>32.753315832243793</v>
      </c>
      <c r="I10" s="112">
        <v>0.20498077457335576</v>
      </c>
      <c r="K10" s="31" t="s">
        <v>49</v>
      </c>
      <c r="L10" s="33">
        <v>17265</v>
      </c>
      <c r="M10" s="34">
        <v>43366</v>
      </c>
      <c r="N10" s="34" t="s">
        <v>182</v>
      </c>
      <c r="O10" s="112">
        <v>32.521713000912136</v>
      </c>
      <c r="P10" s="112">
        <v>0.39559144507406074</v>
      </c>
      <c r="R10" s="116">
        <f t="shared" si="0"/>
        <v>-0.23160283133165649</v>
      </c>
      <c r="S10" s="116">
        <f t="shared" si="1"/>
        <v>0.87326679742173097</v>
      </c>
      <c r="T10" s="116">
        <f t="shared" si="2"/>
        <v>1.2163917843533198</v>
      </c>
      <c r="U10" s="116">
        <f t="shared" si="3"/>
        <v>-1.1048696287533875</v>
      </c>
      <c r="V10" s="116">
        <f t="shared" si="4"/>
        <v>0.64166396609007448</v>
      </c>
      <c r="W10" s="116">
        <f t="shared" si="5"/>
        <v>-0.51982000317690136</v>
      </c>
      <c r="X10" s="35"/>
      <c r="Y10" s="22" t="s">
        <v>172</v>
      </c>
      <c r="Z10" s="29" t="s">
        <v>166</v>
      </c>
      <c r="AA10" s="109" t="s">
        <v>279</v>
      </c>
      <c r="AB10" s="25"/>
    </row>
    <row r="11" spans="1:28">
      <c r="A11" s="13" t="s">
        <v>289</v>
      </c>
      <c r="B11" s="29" t="s">
        <v>148</v>
      </c>
      <c r="C11" s="30" t="s">
        <v>121</v>
      </c>
      <c r="D11" s="31" t="s">
        <v>137</v>
      </c>
      <c r="E11" s="31" t="s">
        <v>135</v>
      </c>
      <c r="F11" s="31">
        <v>217141</v>
      </c>
      <c r="G11" s="32">
        <v>43591</v>
      </c>
      <c r="H11" s="112">
        <v>40.195615040080163</v>
      </c>
      <c r="I11" s="112">
        <v>0.10672542569844898</v>
      </c>
      <c r="K11" s="31" t="s">
        <v>137</v>
      </c>
      <c r="L11" s="33" t="s">
        <v>135</v>
      </c>
      <c r="M11" s="32">
        <v>43591</v>
      </c>
      <c r="N11" s="34" t="s">
        <v>182</v>
      </c>
      <c r="O11" s="113">
        <v>40.644491553584025</v>
      </c>
      <c r="P11" s="113">
        <v>0.30294195607136543</v>
      </c>
      <c r="R11" s="116">
        <f t="shared" si="0"/>
        <v>0.44887651350386193</v>
      </c>
      <c r="S11" s="116">
        <f t="shared" si="1"/>
        <v>0.62953584516658423</v>
      </c>
      <c r="T11" s="116">
        <f t="shared" si="2"/>
        <v>0.74534566553004911</v>
      </c>
      <c r="U11" s="116">
        <f t="shared" si="3"/>
        <v>-0.1806593316627223</v>
      </c>
      <c r="V11" s="116">
        <f t="shared" si="4"/>
        <v>1.0784123586704462</v>
      </c>
      <c r="W11" s="116">
        <f t="shared" si="5"/>
        <v>1.3975343472852799</v>
      </c>
      <c r="X11" s="35"/>
      <c r="Y11" s="71" t="s">
        <v>173</v>
      </c>
      <c r="Z11" s="13" t="s">
        <v>166</v>
      </c>
      <c r="AA11" s="109" t="s">
        <v>279</v>
      </c>
      <c r="AB11" s="25"/>
    </row>
    <row r="12" spans="1:28">
      <c r="A12" s="12" t="s">
        <v>289</v>
      </c>
      <c r="B12" s="3" t="s">
        <v>192</v>
      </c>
      <c r="C12" s="85" t="s">
        <v>193</v>
      </c>
      <c r="D12" s="82">
        <v>22885</v>
      </c>
      <c r="E12" s="27" t="s">
        <v>229</v>
      </c>
      <c r="F12" s="8" t="s">
        <v>194</v>
      </c>
      <c r="G12" s="87">
        <v>42166</v>
      </c>
      <c r="H12" s="114">
        <v>66.47</v>
      </c>
      <c r="I12" s="114">
        <v>0.17</v>
      </c>
      <c r="J12" s="88"/>
      <c r="K12" s="82" t="s">
        <v>242</v>
      </c>
      <c r="L12" s="102" t="s">
        <v>229</v>
      </c>
      <c r="M12" s="87">
        <v>43327</v>
      </c>
      <c r="N12" s="28" t="s">
        <v>182</v>
      </c>
      <c r="O12" s="115">
        <v>65.27</v>
      </c>
      <c r="P12" s="114">
        <v>0.61</v>
      </c>
      <c r="Q12" s="89"/>
      <c r="R12" s="115">
        <f t="shared" si="0"/>
        <v>-1.2000000000000028</v>
      </c>
      <c r="S12" s="115">
        <f t="shared" si="1"/>
        <v>1.241161391600625</v>
      </c>
      <c r="T12" s="115">
        <f t="shared" si="2"/>
        <v>0.93457943925233655</v>
      </c>
      <c r="U12" s="115">
        <f t="shared" si="3"/>
        <v>-2.4411613916006276</v>
      </c>
      <c r="V12" s="115">
        <f t="shared" si="4"/>
        <v>4.1161391600622155E-2</v>
      </c>
      <c r="W12" s="115">
        <f t="shared" si="5"/>
        <v>-1.8949993255646005</v>
      </c>
      <c r="X12" s="24"/>
      <c r="Y12" s="12" t="s">
        <v>172</v>
      </c>
      <c r="Z12" s="39" t="s">
        <v>166</v>
      </c>
      <c r="AA12" s="60" t="s">
        <v>279</v>
      </c>
      <c r="AB12" s="85"/>
    </row>
    <row r="13" spans="1:28">
      <c r="A13" s="12" t="s">
        <v>289</v>
      </c>
      <c r="B13" s="3" t="s">
        <v>192</v>
      </c>
      <c r="C13" s="85" t="s">
        <v>193</v>
      </c>
      <c r="D13" s="82">
        <v>22885</v>
      </c>
      <c r="E13" s="27" t="s">
        <v>229</v>
      </c>
      <c r="F13" s="8" t="s">
        <v>194</v>
      </c>
      <c r="G13" s="87">
        <v>42166</v>
      </c>
      <c r="H13" s="115">
        <v>66.47</v>
      </c>
      <c r="I13" s="115">
        <v>0.17</v>
      </c>
      <c r="J13" s="88"/>
      <c r="K13" s="82" t="s">
        <v>242</v>
      </c>
      <c r="L13" s="27" t="s">
        <v>229</v>
      </c>
      <c r="M13" s="87">
        <v>43327</v>
      </c>
      <c r="N13" s="28" t="s">
        <v>182</v>
      </c>
      <c r="O13" s="115">
        <v>65.12</v>
      </c>
      <c r="P13" s="115">
        <v>0.53</v>
      </c>
      <c r="Q13" s="89"/>
      <c r="R13" s="115">
        <f t="shared" si="0"/>
        <v>-1.3499999999999943</v>
      </c>
      <c r="S13" s="115">
        <f t="shared" si="1"/>
        <v>1.0909297319259386</v>
      </c>
      <c r="T13" s="115">
        <f t="shared" si="2"/>
        <v>0.81388206388206386</v>
      </c>
      <c r="U13" s="137">
        <f t="shared" si="3"/>
        <v>-2.4409297319259329</v>
      </c>
      <c r="V13" s="137">
        <f t="shared" si="4"/>
        <v>-0.25907026807405575</v>
      </c>
      <c r="W13" s="137">
        <f t="shared" si="5"/>
        <v>-2.425454108147473</v>
      </c>
      <c r="X13" s="24"/>
      <c r="Y13" s="12" t="s">
        <v>172</v>
      </c>
      <c r="Z13" s="9" t="s">
        <v>166</v>
      </c>
      <c r="AA13" s="60" t="s">
        <v>279</v>
      </c>
      <c r="AB13" s="85"/>
    </row>
    <row r="14" spans="1:28">
      <c r="A14" s="12" t="s">
        <v>289</v>
      </c>
      <c r="B14" s="3" t="s">
        <v>192</v>
      </c>
      <c r="C14" s="85" t="s">
        <v>193</v>
      </c>
      <c r="D14" s="82">
        <v>22915</v>
      </c>
      <c r="E14" s="27" t="s">
        <v>229</v>
      </c>
      <c r="F14" s="8" t="s">
        <v>195</v>
      </c>
      <c r="G14" s="87">
        <v>42166</v>
      </c>
      <c r="H14" s="115">
        <v>94.45</v>
      </c>
      <c r="I14" s="115">
        <v>0.25</v>
      </c>
      <c r="J14" s="88"/>
      <c r="K14" s="82" t="s">
        <v>243</v>
      </c>
      <c r="L14" s="27" t="s">
        <v>229</v>
      </c>
      <c r="M14" s="87">
        <v>43327</v>
      </c>
      <c r="N14" s="28" t="s">
        <v>182</v>
      </c>
      <c r="O14" s="115">
        <v>93.78</v>
      </c>
      <c r="P14" s="115">
        <v>0.6</v>
      </c>
      <c r="Q14" s="89"/>
      <c r="R14" s="115">
        <f t="shared" si="0"/>
        <v>-0.67000000000000171</v>
      </c>
      <c r="S14" s="115">
        <f t="shared" si="1"/>
        <v>1.274</v>
      </c>
      <c r="T14" s="115">
        <f t="shared" si="2"/>
        <v>0.63979526551503518</v>
      </c>
      <c r="U14" s="115">
        <f t="shared" si="3"/>
        <v>-1.9440000000000017</v>
      </c>
      <c r="V14" s="115">
        <f t="shared" si="4"/>
        <v>0.60399999999999832</v>
      </c>
      <c r="W14" s="115">
        <f t="shared" si="5"/>
        <v>-1.0307692307692333</v>
      </c>
      <c r="X14" s="24"/>
      <c r="Y14" s="12" t="s">
        <v>172</v>
      </c>
      <c r="Z14" s="9" t="s">
        <v>166</v>
      </c>
      <c r="AA14" s="60" t="s">
        <v>279</v>
      </c>
      <c r="AB14" s="85"/>
    </row>
    <row r="15" spans="1:28">
      <c r="A15" s="12" t="s">
        <v>289</v>
      </c>
      <c r="B15" s="3" t="s">
        <v>192</v>
      </c>
      <c r="C15" s="85" t="s">
        <v>193</v>
      </c>
      <c r="D15" s="82">
        <v>22915</v>
      </c>
      <c r="E15" s="27" t="s">
        <v>229</v>
      </c>
      <c r="F15" s="8" t="s">
        <v>195</v>
      </c>
      <c r="G15" s="87">
        <v>42166</v>
      </c>
      <c r="H15" s="115">
        <v>94.45</v>
      </c>
      <c r="I15" s="115">
        <v>0.25</v>
      </c>
      <c r="J15" s="88"/>
      <c r="K15" s="82" t="s">
        <v>243</v>
      </c>
      <c r="L15" s="27" t="s">
        <v>229</v>
      </c>
      <c r="M15" s="87">
        <v>43327</v>
      </c>
      <c r="N15" s="28" t="s">
        <v>182</v>
      </c>
      <c r="O15" s="115">
        <v>93.95</v>
      </c>
      <c r="P15" s="115">
        <v>0.57999999999999996</v>
      </c>
      <c r="Q15" s="89"/>
      <c r="R15" s="115">
        <f t="shared" si="0"/>
        <v>-0.5</v>
      </c>
      <c r="S15" s="115">
        <f t="shared" si="1"/>
        <v>1.237907201691629</v>
      </c>
      <c r="T15" s="115">
        <f t="shared" si="2"/>
        <v>0.61734965407131448</v>
      </c>
      <c r="U15" s="115">
        <f t="shared" si="3"/>
        <v>-1.737907201691629</v>
      </c>
      <c r="V15" s="115">
        <f t="shared" si="4"/>
        <v>0.73790720169162904</v>
      </c>
      <c r="W15" s="115">
        <f t="shared" si="5"/>
        <v>-0.79165869514355125</v>
      </c>
      <c r="X15" s="24"/>
      <c r="Y15" s="12" t="s">
        <v>172</v>
      </c>
      <c r="Z15" s="9" t="s">
        <v>166</v>
      </c>
      <c r="AA15" s="60" t="s">
        <v>279</v>
      </c>
      <c r="AB15" s="85"/>
    </row>
    <row r="16" spans="1:28">
      <c r="A16" s="12" t="s">
        <v>289</v>
      </c>
      <c r="B16" s="3" t="s">
        <v>192</v>
      </c>
      <c r="C16" s="85" t="s">
        <v>193</v>
      </c>
      <c r="D16" s="82">
        <v>22958</v>
      </c>
      <c r="E16" s="27" t="s">
        <v>229</v>
      </c>
      <c r="F16" s="8" t="s">
        <v>196</v>
      </c>
      <c r="G16" s="87">
        <v>42166</v>
      </c>
      <c r="H16" s="115">
        <v>77.239999999999995</v>
      </c>
      <c r="I16" s="115">
        <v>0.22999999999999998</v>
      </c>
      <c r="J16" s="88"/>
      <c r="K16" s="82" t="s">
        <v>244</v>
      </c>
      <c r="L16" s="27" t="s">
        <v>229</v>
      </c>
      <c r="M16" s="87">
        <v>43327</v>
      </c>
      <c r="N16" s="28" t="s">
        <v>182</v>
      </c>
      <c r="O16" s="115">
        <v>75.69</v>
      </c>
      <c r="P16" s="115">
        <v>0.57000000000000006</v>
      </c>
      <c r="Q16" s="89"/>
      <c r="R16" s="115">
        <f t="shared" si="0"/>
        <v>-1.5499999999999972</v>
      </c>
      <c r="S16" s="115">
        <f t="shared" si="1"/>
        <v>1.204722573873338</v>
      </c>
      <c r="T16" s="115">
        <f t="shared" si="2"/>
        <v>0.753071739992073</v>
      </c>
      <c r="U16" s="137">
        <f t="shared" si="3"/>
        <v>-2.7547225738733352</v>
      </c>
      <c r="V16" s="137">
        <f t="shared" si="4"/>
        <v>-0.34527742612665913</v>
      </c>
      <c r="W16" s="137">
        <f t="shared" si="5"/>
        <v>-2.521742404338315</v>
      </c>
      <c r="X16" s="24"/>
      <c r="Y16" s="12" t="s">
        <v>172</v>
      </c>
      <c r="Z16" s="9" t="s">
        <v>166</v>
      </c>
      <c r="AA16" s="60" t="s">
        <v>279</v>
      </c>
      <c r="AB16" s="85"/>
    </row>
    <row r="17" spans="1:28">
      <c r="A17" s="12" t="s">
        <v>289</v>
      </c>
      <c r="B17" s="3" t="s">
        <v>192</v>
      </c>
      <c r="C17" s="85" t="s">
        <v>193</v>
      </c>
      <c r="D17" s="82">
        <v>22035</v>
      </c>
      <c r="E17" s="27" t="s">
        <v>229</v>
      </c>
      <c r="F17" s="8" t="s">
        <v>246</v>
      </c>
      <c r="G17" s="87">
        <v>42166</v>
      </c>
      <c r="H17" s="115">
        <v>65.91</v>
      </c>
      <c r="I17" s="115">
        <v>0.5</v>
      </c>
      <c r="J17" s="88"/>
      <c r="K17" s="82" t="s">
        <v>255</v>
      </c>
      <c r="L17" s="27" t="s">
        <v>229</v>
      </c>
      <c r="M17" s="87">
        <v>43327</v>
      </c>
      <c r="N17" s="28" t="s">
        <v>182</v>
      </c>
      <c r="O17" s="115">
        <v>66.44</v>
      </c>
      <c r="P17" s="115">
        <v>0.18</v>
      </c>
      <c r="Q17" s="89"/>
      <c r="R17" s="115">
        <f t="shared" si="0"/>
        <v>0.53000000000000114</v>
      </c>
      <c r="S17" s="115">
        <f t="shared" si="1"/>
        <v>1.0415698920379755</v>
      </c>
      <c r="T17" s="115">
        <f t="shared" si="2"/>
        <v>0.27092113184828415</v>
      </c>
      <c r="U17" s="115">
        <f t="shared" si="3"/>
        <v>-0.51156989203797432</v>
      </c>
      <c r="V17" s="115">
        <f t="shared" si="4"/>
        <v>1.5715698920379766</v>
      </c>
      <c r="W17" s="115">
        <f t="shared" si="5"/>
        <v>0.99734065658085258</v>
      </c>
      <c r="X17" s="81"/>
      <c r="Y17" s="12" t="s">
        <v>172</v>
      </c>
      <c r="Z17" s="9" t="s">
        <v>166</v>
      </c>
      <c r="AA17" s="60" t="s">
        <v>279</v>
      </c>
      <c r="AB17" s="85"/>
    </row>
    <row r="18" spans="1:28" s="9" customFormat="1">
      <c r="A18" s="12" t="s">
        <v>289</v>
      </c>
      <c r="B18" s="3" t="s">
        <v>192</v>
      </c>
      <c r="C18" s="85" t="s">
        <v>193</v>
      </c>
      <c r="D18" s="82">
        <v>22887</v>
      </c>
      <c r="E18" s="27" t="s">
        <v>229</v>
      </c>
      <c r="F18" s="9" t="s">
        <v>247</v>
      </c>
      <c r="G18" s="87">
        <v>42814</v>
      </c>
      <c r="H18" s="115">
        <v>69.14</v>
      </c>
      <c r="I18" s="115">
        <v>0.21</v>
      </c>
      <c r="J18" s="98"/>
      <c r="K18" s="82" t="s">
        <v>256</v>
      </c>
      <c r="L18" s="27" t="s">
        <v>229</v>
      </c>
      <c r="M18" s="87">
        <v>43327</v>
      </c>
      <c r="N18" s="28" t="s">
        <v>182</v>
      </c>
      <c r="O18" s="115">
        <v>68.86</v>
      </c>
      <c r="P18" s="115">
        <v>0.6</v>
      </c>
      <c r="Q18" s="73"/>
      <c r="R18" s="115">
        <f t="shared" si="0"/>
        <v>-0.28000000000000114</v>
      </c>
      <c r="S18" s="115">
        <f t="shared" si="1"/>
        <v>1.2459496619045249</v>
      </c>
      <c r="T18" s="115">
        <f t="shared" si="2"/>
        <v>0.87133313970374671</v>
      </c>
      <c r="U18" s="115">
        <f t="shared" si="3"/>
        <v>-1.5259496619045261</v>
      </c>
      <c r="V18" s="115">
        <f t="shared" si="4"/>
        <v>0.9659496619045238</v>
      </c>
      <c r="W18" s="115">
        <f t="shared" si="5"/>
        <v>-0.44046723297080992</v>
      </c>
      <c r="X18" s="81"/>
      <c r="Y18" s="12" t="s">
        <v>172</v>
      </c>
      <c r="Z18" s="9" t="s">
        <v>166</v>
      </c>
      <c r="AA18" s="60" t="s">
        <v>279</v>
      </c>
      <c r="AB18" s="85"/>
    </row>
    <row r="19" spans="1:28">
      <c r="A19" s="12" t="s">
        <v>289</v>
      </c>
      <c r="B19" s="3" t="s">
        <v>192</v>
      </c>
      <c r="C19" s="85" t="s">
        <v>193</v>
      </c>
      <c r="D19" s="82">
        <v>22887</v>
      </c>
      <c r="E19" s="27" t="s">
        <v>229</v>
      </c>
      <c r="F19" s="9" t="s">
        <v>247</v>
      </c>
      <c r="G19" s="87">
        <v>42814</v>
      </c>
      <c r="H19" s="115">
        <v>69.14</v>
      </c>
      <c r="I19" s="115">
        <v>0.21</v>
      </c>
      <c r="J19" s="98"/>
      <c r="K19" s="82" t="s">
        <v>256</v>
      </c>
      <c r="L19" s="27" t="s">
        <v>229</v>
      </c>
      <c r="M19" s="87">
        <v>43327</v>
      </c>
      <c r="N19" s="28" t="s">
        <v>182</v>
      </c>
      <c r="O19" s="115">
        <v>68.86</v>
      </c>
      <c r="P19" s="115">
        <v>0.59</v>
      </c>
      <c r="Q19" s="73"/>
      <c r="R19" s="115">
        <f t="shared" si="0"/>
        <v>-0.28000000000000114</v>
      </c>
      <c r="S19" s="115">
        <f t="shared" si="1"/>
        <v>1.2274671156491319</v>
      </c>
      <c r="T19" s="115">
        <f t="shared" si="2"/>
        <v>0.85681092070868436</v>
      </c>
      <c r="U19" s="115">
        <f t="shared" si="3"/>
        <v>-1.507467115649133</v>
      </c>
      <c r="V19" s="115">
        <f t="shared" si="4"/>
        <v>0.94746711564913078</v>
      </c>
      <c r="W19" s="115">
        <f t="shared" si="5"/>
        <v>-0.44709955403552754</v>
      </c>
      <c r="X19" s="81"/>
      <c r="Y19" s="12" t="s">
        <v>172</v>
      </c>
      <c r="Z19" s="9" t="s">
        <v>166</v>
      </c>
      <c r="AA19" s="60" t="s">
        <v>279</v>
      </c>
      <c r="AB19" s="85"/>
    </row>
    <row r="20" spans="1:28">
      <c r="A20" s="12" t="s">
        <v>289</v>
      </c>
      <c r="B20" s="3" t="s">
        <v>192</v>
      </c>
      <c r="C20" s="85" t="s">
        <v>193</v>
      </c>
      <c r="D20" s="82">
        <v>23037</v>
      </c>
      <c r="E20" s="27" t="s">
        <v>229</v>
      </c>
      <c r="F20" s="9" t="s">
        <v>248</v>
      </c>
      <c r="G20" s="87">
        <v>42814</v>
      </c>
      <c r="H20" s="115">
        <v>68.05</v>
      </c>
      <c r="I20" s="115">
        <v>0.2</v>
      </c>
      <c r="J20" s="98"/>
      <c r="K20" s="82" t="s">
        <v>257</v>
      </c>
      <c r="L20" s="27" t="s">
        <v>229</v>
      </c>
      <c r="M20" s="87">
        <v>43327</v>
      </c>
      <c r="N20" s="28" t="s">
        <v>182</v>
      </c>
      <c r="O20" s="115">
        <v>68.81</v>
      </c>
      <c r="P20" s="115">
        <v>0.54999999999999993</v>
      </c>
      <c r="Q20" s="73"/>
      <c r="R20" s="115">
        <f t="shared" si="0"/>
        <v>0.76000000000000512</v>
      </c>
      <c r="S20" s="115">
        <f t="shared" si="1"/>
        <v>1.147060591250523</v>
      </c>
      <c r="T20" s="115">
        <f t="shared" si="2"/>
        <v>0.79930242697282361</v>
      </c>
      <c r="U20" s="115">
        <f t="shared" si="3"/>
        <v>-0.38706059125051784</v>
      </c>
      <c r="V20" s="115">
        <f t="shared" si="4"/>
        <v>1.9070605912505281</v>
      </c>
      <c r="W20" s="115">
        <f t="shared" si="5"/>
        <v>1.2986236397294857</v>
      </c>
      <c r="X20" s="81"/>
      <c r="Y20" s="12" t="s">
        <v>172</v>
      </c>
      <c r="Z20" s="9" t="s">
        <v>166</v>
      </c>
      <c r="AA20" s="60" t="s">
        <v>279</v>
      </c>
      <c r="AB20" s="85"/>
    </row>
    <row r="21" spans="1:28">
      <c r="A21" s="12" t="s">
        <v>289</v>
      </c>
      <c r="B21" s="3" t="s">
        <v>192</v>
      </c>
      <c r="C21" s="85" t="s">
        <v>193</v>
      </c>
      <c r="D21" s="82">
        <v>23037</v>
      </c>
      <c r="E21" s="27" t="s">
        <v>229</v>
      </c>
      <c r="F21" s="9" t="s">
        <v>248</v>
      </c>
      <c r="G21" s="87">
        <v>42814</v>
      </c>
      <c r="H21" s="115">
        <v>68.05</v>
      </c>
      <c r="I21" s="115">
        <v>0.2</v>
      </c>
      <c r="J21" s="98"/>
      <c r="K21" s="82" t="s">
        <v>257</v>
      </c>
      <c r="L21" s="27" t="s">
        <v>229</v>
      </c>
      <c r="M21" s="87">
        <v>43327</v>
      </c>
      <c r="N21" s="28" t="s">
        <v>182</v>
      </c>
      <c r="O21" s="115">
        <v>68.69</v>
      </c>
      <c r="P21" s="115">
        <v>0.53</v>
      </c>
      <c r="Q21" s="73"/>
      <c r="R21" s="115">
        <f t="shared" si="0"/>
        <v>0.64000000000000057</v>
      </c>
      <c r="S21" s="115">
        <f t="shared" si="1"/>
        <v>1.1103015086002541</v>
      </c>
      <c r="T21" s="115">
        <f t="shared" si="2"/>
        <v>0.77158247197554231</v>
      </c>
      <c r="U21" s="115">
        <f t="shared" si="3"/>
        <v>-0.47030150860025355</v>
      </c>
      <c r="V21" s="115">
        <f t="shared" si="4"/>
        <v>1.7503015086002547</v>
      </c>
      <c r="W21" s="115">
        <f t="shared" si="5"/>
        <v>1.1297832077895764</v>
      </c>
      <c r="X21" s="81"/>
      <c r="Y21" s="12" t="s">
        <v>172</v>
      </c>
      <c r="Z21" s="9" t="s">
        <v>166</v>
      </c>
      <c r="AA21" s="60" t="s">
        <v>279</v>
      </c>
      <c r="AB21" s="85"/>
    </row>
    <row r="22" spans="1:28">
      <c r="A22" s="12" t="s">
        <v>289</v>
      </c>
      <c r="B22" s="3" t="s">
        <v>192</v>
      </c>
      <c r="C22" s="85" t="s">
        <v>193</v>
      </c>
      <c r="D22" s="82">
        <v>22948</v>
      </c>
      <c r="E22" s="27" t="s">
        <v>229</v>
      </c>
      <c r="F22" s="9" t="s">
        <v>249</v>
      </c>
      <c r="G22" s="87">
        <v>42814</v>
      </c>
      <c r="H22" s="115">
        <v>80.510000000000005</v>
      </c>
      <c r="I22" s="115">
        <v>0.22999999999999998</v>
      </c>
      <c r="J22" s="98"/>
      <c r="K22" s="82" t="s">
        <v>258</v>
      </c>
      <c r="L22" s="27" t="s">
        <v>229</v>
      </c>
      <c r="M22" s="87">
        <v>43327</v>
      </c>
      <c r="N22" s="28" t="s">
        <v>182</v>
      </c>
      <c r="O22" s="115">
        <v>79.959999999999994</v>
      </c>
      <c r="P22" s="115">
        <v>0.57999999999999996</v>
      </c>
      <c r="Q22" s="73"/>
      <c r="R22" s="115">
        <f t="shared" si="0"/>
        <v>-0.55000000000001137</v>
      </c>
      <c r="S22" s="115">
        <f t="shared" si="1"/>
        <v>1.2229206352008295</v>
      </c>
      <c r="T22" s="115">
        <f t="shared" si="2"/>
        <v>0.72536268134067028</v>
      </c>
      <c r="U22" s="115">
        <f t="shared" si="3"/>
        <v>-1.7729206352008409</v>
      </c>
      <c r="V22" s="115">
        <f t="shared" si="4"/>
        <v>0.67292063520081813</v>
      </c>
      <c r="W22" s="115">
        <f t="shared" si="5"/>
        <v>-0.88149628763357313</v>
      </c>
      <c r="X22" s="81"/>
      <c r="Y22" s="12" t="s">
        <v>172</v>
      </c>
      <c r="Z22" s="9" t="s">
        <v>166</v>
      </c>
      <c r="AA22" s="60" t="s">
        <v>279</v>
      </c>
      <c r="AB22" s="85"/>
    </row>
    <row r="23" spans="1:28">
      <c r="A23" s="12" t="s">
        <v>289</v>
      </c>
      <c r="B23" s="3" t="s">
        <v>192</v>
      </c>
      <c r="C23" s="85" t="s">
        <v>193</v>
      </c>
      <c r="D23" s="82">
        <v>22948</v>
      </c>
      <c r="E23" s="27" t="s">
        <v>229</v>
      </c>
      <c r="F23" s="9" t="s">
        <v>249</v>
      </c>
      <c r="G23" s="87">
        <v>42814</v>
      </c>
      <c r="H23" s="115">
        <v>80.510000000000005</v>
      </c>
      <c r="I23" s="115">
        <v>0.22999999999999998</v>
      </c>
      <c r="J23" s="98"/>
      <c r="K23" s="82" t="s">
        <v>258</v>
      </c>
      <c r="L23" s="27" t="s">
        <v>229</v>
      </c>
      <c r="M23" s="87">
        <v>43327</v>
      </c>
      <c r="N23" s="28" t="s">
        <v>182</v>
      </c>
      <c r="O23" s="115">
        <v>79.77</v>
      </c>
      <c r="P23" s="115">
        <v>0.63</v>
      </c>
      <c r="Q23" s="73"/>
      <c r="R23" s="115">
        <f t="shared" si="0"/>
        <v>-0.74000000000000909</v>
      </c>
      <c r="S23" s="115">
        <f t="shared" si="1"/>
        <v>1.3145157587492058</v>
      </c>
      <c r="T23" s="115">
        <f t="shared" si="2"/>
        <v>0.78977059044753672</v>
      </c>
      <c r="U23" s="115">
        <f t="shared" si="3"/>
        <v>-2.0545157587492149</v>
      </c>
      <c r="V23" s="115">
        <f t="shared" si="4"/>
        <v>0.57451575874919669</v>
      </c>
      <c r="W23" s="115">
        <f t="shared" si="5"/>
        <v>-1.103372089947487</v>
      </c>
      <c r="X23" s="81"/>
      <c r="Y23" s="12" t="s">
        <v>172</v>
      </c>
      <c r="Z23" s="9" t="s">
        <v>166</v>
      </c>
      <c r="AA23" s="60" t="s">
        <v>279</v>
      </c>
      <c r="AB23" s="85"/>
    </row>
    <row r="24" spans="1:28">
      <c r="A24" s="12" t="s">
        <v>289</v>
      </c>
      <c r="B24" s="3" t="s">
        <v>192</v>
      </c>
      <c r="C24" s="85" t="s">
        <v>193</v>
      </c>
      <c r="D24" s="82">
        <v>23027</v>
      </c>
      <c r="E24" s="27" t="s">
        <v>229</v>
      </c>
      <c r="F24" s="9" t="s">
        <v>250</v>
      </c>
      <c r="G24" s="87">
        <v>42814</v>
      </c>
      <c r="H24" s="115">
        <v>61.5</v>
      </c>
      <c r="I24" s="115">
        <v>0.18</v>
      </c>
      <c r="J24" s="98"/>
      <c r="K24" s="82" t="s">
        <v>259</v>
      </c>
      <c r="L24" s="27" t="s">
        <v>229</v>
      </c>
      <c r="M24" s="87">
        <v>43327</v>
      </c>
      <c r="N24" s="28" t="s">
        <v>182</v>
      </c>
      <c r="O24" s="115">
        <v>61.929999999999993</v>
      </c>
      <c r="P24" s="115">
        <v>0.54999999999999993</v>
      </c>
      <c r="Q24" s="73"/>
      <c r="R24" s="115">
        <f t="shared" si="0"/>
        <v>0.42999999999999261</v>
      </c>
      <c r="S24" s="115">
        <f t="shared" si="1"/>
        <v>1.1342626856244544</v>
      </c>
      <c r="T24" s="115">
        <f t="shared" si="2"/>
        <v>0.88809946714031962</v>
      </c>
      <c r="U24" s="115">
        <f t="shared" si="3"/>
        <v>-0.70426268562446181</v>
      </c>
      <c r="V24" s="115">
        <f t="shared" si="4"/>
        <v>1.564262685624447</v>
      </c>
      <c r="W24" s="115">
        <f t="shared" si="5"/>
        <v>0.7430377554349259</v>
      </c>
      <c r="X24" s="81"/>
      <c r="Y24" s="12" t="s">
        <v>172</v>
      </c>
      <c r="Z24" s="9" t="s">
        <v>166</v>
      </c>
      <c r="AA24" s="60" t="s">
        <v>279</v>
      </c>
      <c r="AB24" s="85"/>
    </row>
    <row r="25" spans="1:28">
      <c r="A25" s="12" t="s">
        <v>289</v>
      </c>
      <c r="B25" s="3" t="s">
        <v>192</v>
      </c>
      <c r="C25" s="85" t="s">
        <v>193</v>
      </c>
      <c r="D25" s="82">
        <v>23027</v>
      </c>
      <c r="E25" s="27" t="s">
        <v>229</v>
      </c>
      <c r="F25" s="9" t="s">
        <v>250</v>
      </c>
      <c r="G25" s="87">
        <v>42814</v>
      </c>
      <c r="H25" s="115">
        <v>61.5</v>
      </c>
      <c r="I25" s="115">
        <v>0.18</v>
      </c>
      <c r="J25" s="98"/>
      <c r="K25" s="82" t="s">
        <v>259</v>
      </c>
      <c r="L25" s="27" t="s">
        <v>229</v>
      </c>
      <c r="M25" s="87">
        <v>43327</v>
      </c>
      <c r="N25" s="28" t="s">
        <v>182</v>
      </c>
      <c r="O25" s="115">
        <v>61.160000000000004</v>
      </c>
      <c r="P25" s="115">
        <v>0.57999999999999996</v>
      </c>
      <c r="Q25" s="73"/>
      <c r="R25" s="115">
        <f t="shared" si="0"/>
        <v>-0.33999999999999631</v>
      </c>
      <c r="S25" s="115">
        <f t="shared" si="1"/>
        <v>1.1902865537340157</v>
      </c>
      <c r="T25" s="115">
        <f t="shared" si="2"/>
        <v>0.94833224329627197</v>
      </c>
      <c r="U25" s="115">
        <f t="shared" si="3"/>
        <v>-1.530286553734012</v>
      </c>
      <c r="V25" s="115">
        <f t="shared" si="4"/>
        <v>0.8502865537340194</v>
      </c>
      <c r="W25" s="115">
        <f t="shared" si="5"/>
        <v>-0.55986518364796056</v>
      </c>
      <c r="X25" s="81"/>
      <c r="Y25" s="12" t="s">
        <v>172</v>
      </c>
      <c r="Z25" s="9" t="s">
        <v>166</v>
      </c>
      <c r="AA25" s="60" t="s">
        <v>279</v>
      </c>
      <c r="AB25" s="85"/>
    </row>
    <row r="26" spans="1:28">
      <c r="A26" s="12" t="s">
        <v>289</v>
      </c>
      <c r="B26" s="3" t="s">
        <v>192</v>
      </c>
      <c r="C26" s="85" t="s">
        <v>193</v>
      </c>
      <c r="D26" s="82">
        <v>23034</v>
      </c>
      <c r="E26" s="27" t="s">
        <v>229</v>
      </c>
      <c r="F26" s="9" t="s">
        <v>251</v>
      </c>
      <c r="G26" s="87">
        <v>42814</v>
      </c>
      <c r="H26" s="115">
        <v>82.240000000000009</v>
      </c>
      <c r="I26" s="115">
        <v>0.25</v>
      </c>
      <c r="J26" s="98"/>
      <c r="K26" s="82" t="s">
        <v>260</v>
      </c>
      <c r="L26" s="27" t="s">
        <v>229</v>
      </c>
      <c r="M26" s="87">
        <v>43327</v>
      </c>
      <c r="N26" s="28" t="s">
        <v>182</v>
      </c>
      <c r="O26" s="115">
        <v>81.45</v>
      </c>
      <c r="P26" s="115">
        <v>0.61</v>
      </c>
      <c r="Q26" s="73"/>
      <c r="R26" s="115">
        <f t="shared" si="0"/>
        <v>-0.79000000000000625</v>
      </c>
      <c r="S26" s="115">
        <f t="shared" si="1"/>
        <v>1.2921142983498015</v>
      </c>
      <c r="T26" s="115">
        <f t="shared" si="2"/>
        <v>0.74892572130141188</v>
      </c>
      <c r="U26" s="115">
        <f t="shared" si="3"/>
        <v>-2.0821142983498078</v>
      </c>
      <c r="V26" s="115">
        <f t="shared" si="4"/>
        <v>0.50211429834979526</v>
      </c>
      <c r="W26" s="115">
        <f t="shared" si="5"/>
        <v>-1.1983459992490766</v>
      </c>
      <c r="X26" s="81"/>
      <c r="Y26" s="12" t="s">
        <v>172</v>
      </c>
      <c r="Z26" s="9" t="s">
        <v>166</v>
      </c>
      <c r="AA26" s="60" t="s">
        <v>279</v>
      </c>
      <c r="AB26" s="85"/>
    </row>
    <row r="27" spans="1:28">
      <c r="A27" s="12" t="s">
        <v>289</v>
      </c>
      <c r="B27" s="3" t="s">
        <v>192</v>
      </c>
      <c r="C27" s="85" t="s">
        <v>193</v>
      </c>
      <c r="D27" s="82">
        <v>23034</v>
      </c>
      <c r="E27" s="27" t="s">
        <v>229</v>
      </c>
      <c r="F27" s="9" t="s">
        <v>251</v>
      </c>
      <c r="G27" s="87">
        <v>42814</v>
      </c>
      <c r="H27" s="115">
        <v>82.240000000000009</v>
      </c>
      <c r="I27" s="115">
        <v>0.25</v>
      </c>
      <c r="J27" s="98"/>
      <c r="K27" s="82" t="s">
        <v>260</v>
      </c>
      <c r="L27" s="27" t="s">
        <v>229</v>
      </c>
      <c r="M27" s="87">
        <v>43327</v>
      </c>
      <c r="N27" s="28" t="s">
        <v>182</v>
      </c>
      <c r="O27" s="115">
        <v>82.63000000000001</v>
      </c>
      <c r="P27" s="115">
        <v>0.62</v>
      </c>
      <c r="Q27" s="73"/>
      <c r="R27" s="115">
        <f t="shared" si="0"/>
        <v>0.39000000000000057</v>
      </c>
      <c r="S27" s="115">
        <f t="shared" si="1"/>
        <v>1.3102713612072883</v>
      </c>
      <c r="T27" s="115">
        <f t="shared" si="2"/>
        <v>0.75033280890717646</v>
      </c>
      <c r="U27" s="115">
        <f t="shared" si="3"/>
        <v>-0.9202713612072877</v>
      </c>
      <c r="V27" s="115">
        <f t="shared" si="4"/>
        <v>1.7002713612072888</v>
      </c>
      <c r="W27" s="115">
        <f t="shared" si="5"/>
        <v>0.58339060337522797</v>
      </c>
      <c r="X27" s="81"/>
      <c r="Y27" s="12" t="s">
        <v>172</v>
      </c>
      <c r="Z27" s="9" t="s">
        <v>166</v>
      </c>
      <c r="AA27" s="60" t="s">
        <v>279</v>
      </c>
      <c r="AB27" s="85"/>
    </row>
    <row r="28" spans="1:28">
      <c r="A28" s="12" t="s">
        <v>289</v>
      </c>
      <c r="B28" s="3" t="s">
        <v>192</v>
      </c>
      <c r="C28" s="85" t="s">
        <v>193</v>
      </c>
      <c r="D28" s="82">
        <v>23069</v>
      </c>
      <c r="E28" s="27" t="s">
        <v>229</v>
      </c>
      <c r="F28" s="9" t="s">
        <v>252</v>
      </c>
      <c r="G28" s="87">
        <v>42814</v>
      </c>
      <c r="H28" s="115">
        <v>88.22</v>
      </c>
      <c r="I28" s="115">
        <v>0.27</v>
      </c>
      <c r="J28" s="98"/>
      <c r="K28" s="82" t="s">
        <v>261</v>
      </c>
      <c r="L28" s="27" t="s">
        <v>229</v>
      </c>
      <c r="M28" s="87">
        <v>43327</v>
      </c>
      <c r="N28" s="28" t="s">
        <v>182</v>
      </c>
      <c r="O28" s="115">
        <v>87.63</v>
      </c>
      <c r="P28" s="115">
        <v>0.62</v>
      </c>
      <c r="Q28" s="73"/>
      <c r="R28" s="115">
        <f t="shared" si="0"/>
        <v>-0.59000000000000341</v>
      </c>
      <c r="S28" s="115">
        <f t="shared" si="1"/>
        <v>1.3254296209154224</v>
      </c>
      <c r="T28" s="115">
        <f t="shared" si="2"/>
        <v>0.70752025562022147</v>
      </c>
      <c r="U28" s="115">
        <f t="shared" si="3"/>
        <v>-1.9154296209154258</v>
      </c>
      <c r="V28" s="115">
        <f t="shared" si="4"/>
        <v>0.73542962091541897</v>
      </c>
      <c r="W28" s="115">
        <f t="shared" si="5"/>
        <v>-0.87247182479694885</v>
      </c>
      <c r="X28" s="81"/>
      <c r="Y28" s="12" t="s">
        <v>172</v>
      </c>
      <c r="Z28" s="9" t="s">
        <v>166</v>
      </c>
      <c r="AA28" s="60" t="s">
        <v>279</v>
      </c>
      <c r="AB28" s="85"/>
    </row>
    <row r="29" spans="1:28">
      <c r="A29" s="12" t="s">
        <v>289</v>
      </c>
      <c r="B29" s="3" t="s">
        <v>192</v>
      </c>
      <c r="C29" s="85" t="s">
        <v>193</v>
      </c>
      <c r="D29" s="82">
        <v>23069</v>
      </c>
      <c r="E29" s="27" t="s">
        <v>229</v>
      </c>
      <c r="F29" s="9" t="s">
        <v>252</v>
      </c>
      <c r="G29" s="87">
        <v>42814</v>
      </c>
      <c r="H29" s="115">
        <v>88.22</v>
      </c>
      <c r="I29" s="115">
        <v>0.27</v>
      </c>
      <c r="J29" s="98"/>
      <c r="K29" s="82" t="s">
        <v>261</v>
      </c>
      <c r="L29" s="27" t="s">
        <v>229</v>
      </c>
      <c r="M29" s="87">
        <v>43327</v>
      </c>
      <c r="N29" s="28" t="s">
        <v>182</v>
      </c>
      <c r="O29" s="115">
        <v>87.36</v>
      </c>
      <c r="P29" s="115">
        <v>0.84</v>
      </c>
      <c r="Q29" s="73"/>
      <c r="R29" s="115">
        <f t="shared" si="0"/>
        <v>-0.85999999999999943</v>
      </c>
      <c r="S29" s="115">
        <f t="shared" si="1"/>
        <v>1.7293598815746825</v>
      </c>
      <c r="T29" s="115">
        <f t="shared" si="2"/>
        <v>0.96153846153846156</v>
      </c>
      <c r="U29" s="115">
        <f t="shared" si="3"/>
        <v>-2.5893598815746817</v>
      </c>
      <c r="V29" s="115">
        <f t="shared" si="4"/>
        <v>0.86935988157468302</v>
      </c>
      <c r="W29" s="115">
        <f t="shared" si="5"/>
        <v>-0.97469590798253192</v>
      </c>
      <c r="X29" s="81"/>
      <c r="Y29" s="12" t="s">
        <v>172</v>
      </c>
      <c r="Z29" s="9" t="s">
        <v>166</v>
      </c>
      <c r="AA29" s="60" t="s">
        <v>279</v>
      </c>
      <c r="AB29" s="85"/>
    </row>
    <row r="30" spans="1:28">
      <c r="A30" s="12" t="s">
        <v>289</v>
      </c>
      <c r="B30" s="3" t="s">
        <v>192</v>
      </c>
      <c r="C30" s="85" t="s">
        <v>193</v>
      </c>
      <c r="D30" s="82">
        <v>23110</v>
      </c>
      <c r="E30" s="27" t="s">
        <v>229</v>
      </c>
      <c r="F30" s="9" t="s">
        <v>253</v>
      </c>
      <c r="G30" s="87">
        <v>42814</v>
      </c>
      <c r="H30" s="115">
        <v>47.03</v>
      </c>
      <c r="I30" s="115">
        <v>0.13999999999999999</v>
      </c>
      <c r="J30" s="98"/>
      <c r="K30" s="82" t="s">
        <v>262</v>
      </c>
      <c r="L30" s="27" t="s">
        <v>229</v>
      </c>
      <c r="M30" s="87">
        <v>43327</v>
      </c>
      <c r="N30" s="28" t="s">
        <v>182</v>
      </c>
      <c r="O30" s="115">
        <v>47.83</v>
      </c>
      <c r="P30" s="115">
        <v>0.49</v>
      </c>
      <c r="Q30" s="73"/>
      <c r="R30" s="115">
        <f t="shared" si="0"/>
        <v>0.79999999999999716</v>
      </c>
      <c r="S30" s="115">
        <f t="shared" si="1"/>
        <v>0.99883107680928718</v>
      </c>
      <c r="T30" s="115">
        <f t="shared" si="2"/>
        <v>1.02446163495714</v>
      </c>
      <c r="U30" s="115">
        <f t="shared" si="3"/>
        <v>-0.19883107680929002</v>
      </c>
      <c r="V30" s="115">
        <f t="shared" si="4"/>
        <v>1.7988310768092843</v>
      </c>
      <c r="W30" s="115">
        <f t="shared" si="5"/>
        <v>1.5698350165564403</v>
      </c>
      <c r="X30" s="81"/>
      <c r="Y30" s="12" t="s">
        <v>172</v>
      </c>
      <c r="Z30" s="9" t="s">
        <v>166</v>
      </c>
      <c r="AA30" s="60" t="s">
        <v>279</v>
      </c>
      <c r="AB30" s="85"/>
    </row>
    <row r="31" spans="1:28">
      <c r="A31" s="12" t="s">
        <v>289</v>
      </c>
      <c r="B31" s="3" t="s">
        <v>192</v>
      </c>
      <c r="C31" s="85" t="s">
        <v>193</v>
      </c>
      <c r="D31" s="82">
        <v>23110</v>
      </c>
      <c r="E31" s="27" t="s">
        <v>229</v>
      </c>
      <c r="F31" s="9" t="s">
        <v>253</v>
      </c>
      <c r="G31" s="87">
        <v>42814</v>
      </c>
      <c r="H31" s="115">
        <v>47.03</v>
      </c>
      <c r="I31" s="115">
        <v>0.13999999999999999</v>
      </c>
      <c r="J31" s="98"/>
      <c r="K31" s="82" t="s">
        <v>262</v>
      </c>
      <c r="L31" s="27" t="s">
        <v>229</v>
      </c>
      <c r="M31" s="87">
        <v>43327</v>
      </c>
      <c r="N31" s="28" t="s">
        <v>182</v>
      </c>
      <c r="O31" s="115">
        <v>47.510000000000005</v>
      </c>
      <c r="P31" s="115">
        <v>0.51</v>
      </c>
      <c r="Q31" s="73"/>
      <c r="R31" s="115">
        <f t="shared" si="0"/>
        <v>0.48000000000000398</v>
      </c>
      <c r="S31" s="115">
        <f t="shared" si="1"/>
        <v>1.0365787572587044</v>
      </c>
      <c r="T31" s="115">
        <f t="shared" si="2"/>
        <v>1.0734582193222479</v>
      </c>
      <c r="U31" s="115">
        <f t="shared" si="3"/>
        <v>-0.55657875725870043</v>
      </c>
      <c r="V31" s="115">
        <f t="shared" si="4"/>
        <v>1.5165787572587084</v>
      </c>
      <c r="W31" s="115">
        <f t="shared" si="5"/>
        <v>0.90760108039258947</v>
      </c>
      <c r="X31" s="81"/>
      <c r="Y31" s="12" t="s">
        <v>172</v>
      </c>
      <c r="Z31" s="9" t="s">
        <v>166</v>
      </c>
      <c r="AA31" s="60" t="s">
        <v>279</v>
      </c>
      <c r="AB31" s="85"/>
    </row>
    <row r="32" spans="1:28">
      <c r="A32" s="12" t="s">
        <v>289</v>
      </c>
      <c r="B32" s="3" t="s">
        <v>192</v>
      </c>
      <c r="C32" s="85" t="s">
        <v>193</v>
      </c>
      <c r="D32" s="82">
        <v>23078</v>
      </c>
      <c r="E32" s="27" t="s">
        <v>229</v>
      </c>
      <c r="F32" s="9" t="s">
        <v>197</v>
      </c>
      <c r="G32" s="87">
        <v>42814</v>
      </c>
      <c r="H32" s="115">
        <v>91.62</v>
      </c>
      <c r="I32" s="115">
        <v>0.25</v>
      </c>
      <c r="J32" s="98"/>
      <c r="K32" s="82" t="s">
        <v>245</v>
      </c>
      <c r="L32" s="27" t="s">
        <v>229</v>
      </c>
      <c r="M32" s="87">
        <v>43327</v>
      </c>
      <c r="N32" s="28" t="s">
        <v>182</v>
      </c>
      <c r="O32" s="115">
        <v>90.77</v>
      </c>
      <c r="P32" s="115">
        <v>0.57000000000000006</v>
      </c>
      <c r="Q32" s="73"/>
      <c r="R32" s="115">
        <f t="shared" si="0"/>
        <v>-0.85000000000000853</v>
      </c>
      <c r="S32" s="115">
        <f t="shared" si="1"/>
        <v>1.2199327194562821</v>
      </c>
      <c r="T32" s="115">
        <f t="shared" si="2"/>
        <v>0.62796077999338995</v>
      </c>
      <c r="U32" s="115">
        <f t="shared" si="3"/>
        <v>-2.0699327194562906</v>
      </c>
      <c r="V32" s="115">
        <f t="shared" si="4"/>
        <v>0.3699327194562736</v>
      </c>
      <c r="W32" s="115">
        <f t="shared" si="5"/>
        <v>-1.3656490832892361</v>
      </c>
      <c r="X32" s="81"/>
      <c r="Y32" s="12" t="s">
        <v>172</v>
      </c>
      <c r="Z32" s="9" t="s">
        <v>166</v>
      </c>
      <c r="AA32" s="60" t="s">
        <v>279</v>
      </c>
      <c r="AB32" s="85"/>
    </row>
    <row r="33" spans="1:28">
      <c r="A33" s="12" t="s">
        <v>289</v>
      </c>
      <c r="B33" s="3" t="s">
        <v>192</v>
      </c>
      <c r="C33" s="85" t="s">
        <v>193</v>
      </c>
      <c r="D33" s="82">
        <v>23078</v>
      </c>
      <c r="E33" s="27" t="s">
        <v>229</v>
      </c>
      <c r="F33" s="9" t="s">
        <v>197</v>
      </c>
      <c r="G33" s="87">
        <v>43327</v>
      </c>
      <c r="H33" s="115">
        <v>91.53</v>
      </c>
      <c r="I33" s="115">
        <v>0.31</v>
      </c>
      <c r="J33" s="98"/>
      <c r="K33" s="82" t="s">
        <v>245</v>
      </c>
      <c r="L33" s="27" t="s">
        <v>229</v>
      </c>
      <c r="M33" s="87">
        <v>43327</v>
      </c>
      <c r="N33" s="28" t="s">
        <v>182</v>
      </c>
      <c r="O33" s="115">
        <v>92.47</v>
      </c>
      <c r="P33" s="115">
        <v>0.8</v>
      </c>
      <c r="Q33" s="73"/>
      <c r="R33" s="115">
        <f t="shared" si="0"/>
        <v>0.93999999999999773</v>
      </c>
      <c r="S33" s="115">
        <f t="shared" si="1"/>
        <v>1.6816068981780494</v>
      </c>
      <c r="T33" s="115">
        <f t="shared" si="2"/>
        <v>0.86514545257921482</v>
      </c>
      <c r="U33" s="115">
        <f t="shared" si="3"/>
        <v>-0.7416068981780517</v>
      </c>
      <c r="V33" s="115">
        <f t="shared" si="4"/>
        <v>2.6216068981780474</v>
      </c>
      <c r="W33" s="115">
        <f t="shared" si="5"/>
        <v>1.0956187215907349</v>
      </c>
      <c r="X33" s="81"/>
      <c r="Y33" s="12" t="s">
        <v>172</v>
      </c>
      <c r="Z33" s="9" t="s">
        <v>166</v>
      </c>
      <c r="AA33" s="60" t="s">
        <v>279</v>
      </c>
      <c r="AB33" s="85"/>
    </row>
    <row r="34" spans="1:28">
      <c r="A34" s="12" t="s">
        <v>289</v>
      </c>
      <c r="B34" s="3" t="s">
        <v>192</v>
      </c>
      <c r="C34" s="85" t="s">
        <v>193</v>
      </c>
      <c r="D34" s="82">
        <v>23085</v>
      </c>
      <c r="E34" s="27" t="s">
        <v>229</v>
      </c>
      <c r="F34" s="9" t="s">
        <v>254</v>
      </c>
      <c r="G34" s="87">
        <v>43327</v>
      </c>
      <c r="H34" s="115">
        <v>51.470000000000006</v>
      </c>
      <c r="I34" s="115">
        <v>0.11</v>
      </c>
      <c r="J34" s="98"/>
      <c r="K34" s="82" t="s">
        <v>263</v>
      </c>
      <c r="L34" s="27" t="s">
        <v>229</v>
      </c>
      <c r="M34" s="87">
        <v>43327</v>
      </c>
      <c r="N34" s="28" t="s">
        <v>182</v>
      </c>
      <c r="O34" s="115">
        <v>51.629999999999995</v>
      </c>
      <c r="P34" s="115">
        <v>0.82000000000000006</v>
      </c>
      <c r="Q34" s="73"/>
      <c r="R34" s="115">
        <f t="shared" si="0"/>
        <v>0.15999999999998948</v>
      </c>
      <c r="S34" s="115">
        <f t="shared" si="1"/>
        <v>1.6215964972828476</v>
      </c>
      <c r="T34" s="115">
        <f t="shared" si="2"/>
        <v>1.5882239008328494</v>
      </c>
      <c r="U34" s="115">
        <f t="shared" si="3"/>
        <v>-1.4615964972828581</v>
      </c>
      <c r="V34" s="115">
        <f t="shared" si="4"/>
        <v>1.7815964972828371</v>
      </c>
      <c r="W34" s="115">
        <f t="shared" si="5"/>
        <v>0.19338966291888798</v>
      </c>
      <c r="X34" s="81"/>
      <c r="Y34" s="12" t="s">
        <v>172</v>
      </c>
      <c r="Z34" s="9" t="s">
        <v>166</v>
      </c>
      <c r="AA34" s="60" t="s">
        <v>279</v>
      </c>
      <c r="AB34" s="85"/>
    </row>
    <row r="35" spans="1:28">
      <c r="A35" s="13" t="s">
        <v>289</v>
      </c>
      <c r="B35" s="2" t="s">
        <v>192</v>
      </c>
      <c r="C35" s="86" t="s">
        <v>193</v>
      </c>
      <c r="D35" s="83">
        <v>23085</v>
      </c>
      <c r="E35" s="33" t="s">
        <v>229</v>
      </c>
      <c r="F35" s="29" t="s">
        <v>254</v>
      </c>
      <c r="G35" s="90">
        <v>43327</v>
      </c>
      <c r="H35" s="116">
        <v>51.470000000000006</v>
      </c>
      <c r="I35" s="116">
        <v>0.11</v>
      </c>
      <c r="J35" s="98"/>
      <c r="K35" s="83" t="s">
        <v>264</v>
      </c>
      <c r="L35" s="33" t="s">
        <v>229</v>
      </c>
      <c r="M35" s="90">
        <v>43327</v>
      </c>
      <c r="N35" s="34" t="s">
        <v>182</v>
      </c>
      <c r="O35" s="116">
        <v>51.370000000000005</v>
      </c>
      <c r="P35" s="116">
        <v>0.6</v>
      </c>
      <c r="Q35" s="73"/>
      <c r="R35" s="116">
        <f t="shared" si="0"/>
        <v>-0.10000000000000142</v>
      </c>
      <c r="S35" s="116">
        <f t="shared" si="1"/>
        <v>1.1956</v>
      </c>
      <c r="T35" s="116">
        <f t="shared" si="2"/>
        <v>1.1679968853416389</v>
      </c>
      <c r="U35" s="116">
        <f t="shared" si="3"/>
        <v>-1.2956000000000014</v>
      </c>
      <c r="V35" s="116">
        <f t="shared" si="4"/>
        <v>1.0955999999999986</v>
      </c>
      <c r="W35" s="116">
        <f t="shared" si="5"/>
        <v>-0.16393442622951054</v>
      </c>
      <c r="X35" s="129"/>
      <c r="Y35" s="13" t="s">
        <v>172</v>
      </c>
      <c r="Z35" s="29" t="s">
        <v>166</v>
      </c>
      <c r="AA35" s="58" t="s">
        <v>279</v>
      </c>
      <c r="AB35" s="85"/>
    </row>
    <row r="36" spans="1:28">
      <c r="A36" s="12" t="s">
        <v>289</v>
      </c>
      <c r="B36" s="8" t="s">
        <v>149</v>
      </c>
      <c r="C36" s="36" t="s">
        <v>118</v>
      </c>
      <c r="D36" s="16" t="s">
        <v>0</v>
      </c>
      <c r="E36" s="16">
        <v>14150</v>
      </c>
      <c r="F36" s="16">
        <v>168173</v>
      </c>
      <c r="G36" s="26">
        <v>42402</v>
      </c>
      <c r="H36" s="117">
        <v>74.012062881746274</v>
      </c>
      <c r="I36" s="117">
        <v>0.11676157822170993</v>
      </c>
      <c r="K36" s="16" t="s">
        <v>0</v>
      </c>
      <c r="L36" s="16">
        <v>14150</v>
      </c>
      <c r="M36" s="28">
        <v>42402</v>
      </c>
      <c r="N36" s="28" t="s">
        <v>181</v>
      </c>
      <c r="O36" s="117">
        <v>76.798190707070702</v>
      </c>
      <c r="P36" s="117">
        <v>0.49093538802149828</v>
      </c>
      <c r="R36" s="115">
        <f t="shared" si="0"/>
        <v>2.7861278253244279</v>
      </c>
      <c r="S36" s="115">
        <f t="shared" si="1"/>
        <v>0.98907360461143068</v>
      </c>
      <c r="T36" s="115">
        <f t="shared" si="2"/>
        <v>0.63925384634914129</v>
      </c>
      <c r="U36" s="137">
        <f t="shared" si="3"/>
        <v>1.7970542207129974</v>
      </c>
      <c r="V36" s="137">
        <f t="shared" si="4"/>
        <v>3.7752014299358585</v>
      </c>
      <c r="W36" s="137">
        <f t="shared" si="5"/>
        <v>5.5211366597749043</v>
      </c>
      <c r="X36" s="24"/>
      <c r="Y36" s="14" t="s">
        <v>200</v>
      </c>
      <c r="Z36" s="9" t="s">
        <v>166</v>
      </c>
      <c r="AA36" s="4" t="s">
        <v>279</v>
      </c>
      <c r="AB36" s="36"/>
    </row>
    <row r="37" spans="1:28">
      <c r="A37" s="12" t="s">
        <v>289</v>
      </c>
      <c r="B37" s="8" t="s">
        <v>149</v>
      </c>
      <c r="C37" s="36" t="s">
        <v>118</v>
      </c>
      <c r="D37" s="16" t="s">
        <v>1</v>
      </c>
      <c r="E37" s="16">
        <v>14149</v>
      </c>
      <c r="F37" s="16">
        <v>168172</v>
      </c>
      <c r="G37" s="26">
        <v>42402</v>
      </c>
      <c r="H37" s="117">
        <v>75.270695103634736</v>
      </c>
      <c r="I37" s="117">
        <v>0.11318798514460186</v>
      </c>
      <c r="K37" s="16" t="s">
        <v>1</v>
      </c>
      <c r="L37" s="16">
        <v>14149</v>
      </c>
      <c r="M37" s="28">
        <v>42402</v>
      </c>
      <c r="N37" s="28" t="s">
        <v>181</v>
      </c>
      <c r="O37" s="117">
        <v>76.280113131313129</v>
      </c>
      <c r="P37" s="117">
        <v>0.44386101421912394</v>
      </c>
      <c r="R37" s="115">
        <f t="shared" si="0"/>
        <v>1.0094180276783931</v>
      </c>
      <c r="S37" s="115">
        <f t="shared" si="1"/>
        <v>0.89780863167092551</v>
      </c>
      <c r="T37" s="115">
        <f t="shared" si="2"/>
        <v>0.58188300462406917</v>
      </c>
      <c r="U37" s="137">
        <f t="shared" si="3"/>
        <v>0.11160939600746755</v>
      </c>
      <c r="V37" s="137">
        <f t="shared" si="4"/>
        <v>1.9072266593493186</v>
      </c>
      <c r="W37" s="137">
        <f t="shared" si="5"/>
        <v>2.2036537235864051</v>
      </c>
      <c r="X37" s="24"/>
      <c r="Y37" s="14" t="s">
        <v>200</v>
      </c>
      <c r="Z37" s="9" t="s">
        <v>166</v>
      </c>
      <c r="AA37" s="4" t="s">
        <v>279</v>
      </c>
      <c r="AB37" s="36"/>
    </row>
    <row r="38" spans="1:28">
      <c r="A38" s="12" t="s">
        <v>289</v>
      </c>
      <c r="B38" s="9" t="s">
        <v>149</v>
      </c>
      <c r="C38" s="36" t="s">
        <v>118</v>
      </c>
      <c r="D38" s="16" t="s">
        <v>6</v>
      </c>
      <c r="E38" s="16">
        <v>14151</v>
      </c>
      <c r="F38" s="16">
        <v>168174</v>
      </c>
      <c r="G38" s="26">
        <v>42402</v>
      </c>
      <c r="H38" s="117">
        <v>51.448540702913782</v>
      </c>
      <c r="I38" s="117">
        <v>8.0003512267312782E-2</v>
      </c>
      <c r="K38" s="16" t="s">
        <v>6</v>
      </c>
      <c r="L38" s="16">
        <v>14151</v>
      </c>
      <c r="M38" s="28">
        <v>42402</v>
      </c>
      <c r="N38" s="28" t="s">
        <v>181</v>
      </c>
      <c r="O38" s="117">
        <v>52.351772121212129</v>
      </c>
      <c r="P38" s="117">
        <v>0.38483990529274892</v>
      </c>
      <c r="R38" s="115">
        <f t="shared" si="0"/>
        <v>0.90323141829834697</v>
      </c>
      <c r="S38" s="115">
        <f t="shared" si="1"/>
        <v>0.77041293607902728</v>
      </c>
      <c r="T38" s="115">
        <f t="shared" si="2"/>
        <v>0.73510387461519711</v>
      </c>
      <c r="U38" s="137">
        <f t="shared" si="3"/>
        <v>0.13281848221931969</v>
      </c>
      <c r="V38" s="137">
        <f t="shared" si="4"/>
        <v>1.6736443543773742</v>
      </c>
      <c r="W38" s="137">
        <f t="shared" si="5"/>
        <v>2.2979021988841102</v>
      </c>
      <c r="X38" s="24"/>
      <c r="Y38" s="14" t="s">
        <v>200</v>
      </c>
      <c r="Z38" s="9" t="s">
        <v>166</v>
      </c>
      <c r="AA38" s="4" t="s">
        <v>279</v>
      </c>
      <c r="AB38" s="36"/>
    </row>
    <row r="39" spans="1:28">
      <c r="A39" s="12" t="s">
        <v>289</v>
      </c>
      <c r="B39" s="9" t="s">
        <v>149</v>
      </c>
      <c r="C39" s="36" t="s">
        <v>118</v>
      </c>
      <c r="D39" s="16" t="s">
        <v>4</v>
      </c>
      <c r="E39" s="16">
        <v>14147</v>
      </c>
      <c r="F39" s="16">
        <v>168170</v>
      </c>
      <c r="G39" s="26">
        <v>42402</v>
      </c>
      <c r="H39" s="117">
        <v>50.543000300390503</v>
      </c>
      <c r="I39" s="117">
        <v>7.8475381651801734E-2</v>
      </c>
      <c r="K39" s="16" t="s">
        <v>4</v>
      </c>
      <c r="L39" s="16">
        <v>14147</v>
      </c>
      <c r="M39" s="28">
        <v>42402</v>
      </c>
      <c r="N39" s="28" t="s">
        <v>181</v>
      </c>
      <c r="O39" s="117">
        <v>52.410000000000004</v>
      </c>
      <c r="P39" s="117">
        <v>0.49</v>
      </c>
      <c r="R39" s="115">
        <f t="shared" si="0"/>
        <v>1.8669996996095009</v>
      </c>
      <c r="S39" s="115">
        <f t="shared" si="1"/>
        <v>0.9726387889830227</v>
      </c>
      <c r="T39" s="115">
        <f t="shared" si="2"/>
        <v>0.93493608090059133</v>
      </c>
      <c r="U39" s="137">
        <f t="shared" si="3"/>
        <v>0.89436091062647816</v>
      </c>
      <c r="V39" s="137">
        <f t="shared" si="4"/>
        <v>2.8396384885925237</v>
      </c>
      <c r="W39" s="137">
        <f t="shared" si="5"/>
        <v>3.7622593841448109</v>
      </c>
      <c r="X39" s="24"/>
      <c r="Y39" s="14" t="s">
        <v>200</v>
      </c>
      <c r="Z39" s="9" t="s">
        <v>166</v>
      </c>
      <c r="AA39" s="4" t="s">
        <v>279</v>
      </c>
      <c r="AB39" s="36"/>
    </row>
    <row r="40" spans="1:28">
      <c r="A40" s="12" t="s">
        <v>289</v>
      </c>
      <c r="B40" s="9" t="s">
        <v>149</v>
      </c>
      <c r="C40" s="36" t="s">
        <v>118</v>
      </c>
      <c r="D40" s="16" t="s">
        <v>5</v>
      </c>
      <c r="E40" s="16">
        <v>14148</v>
      </c>
      <c r="F40" s="16">
        <v>168171</v>
      </c>
      <c r="G40" s="26">
        <v>42402</v>
      </c>
      <c r="H40" s="117">
        <v>50.890489636527484</v>
      </c>
      <c r="I40" s="117">
        <v>7.9229678792885977E-2</v>
      </c>
      <c r="K40" s="16" t="s">
        <v>5</v>
      </c>
      <c r="L40" s="16">
        <v>14148</v>
      </c>
      <c r="M40" s="28">
        <v>42402</v>
      </c>
      <c r="N40" s="28" t="s">
        <v>181</v>
      </c>
      <c r="O40" s="117">
        <v>52.42</v>
      </c>
      <c r="P40" s="117">
        <v>0.44</v>
      </c>
      <c r="R40" s="115">
        <f t="shared" si="0"/>
        <v>1.529510363472518</v>
      </c>
      <c r="S40" s="115">
        <f t="shared" si="1"/>
        <v>0.8762698197663995</v>
      </c>
      <c r="T40" s="115">
        <f t="shared" si="2"/>
        <v>0.83937428462418917</v>
      </c>
      <c r="U40" s="137">
        <f t="shared" si="3"/>
        <v>0.6532405437061185</v>
      </c>
      <c r="V40" s="137">
        <f t="shared" si="4"/>
        <v>2.4057801832389174</v>
      </c>
      <c r="W40" s="137">
        <f t="shared" si="5"/>
        <v>3.4211383808760125</v>
      </c>
      <c r="X40" s="24"/>
      <c r="Y40" s="14" t="s">
        <v>200</v>
      </c>
      <c r="Z40" s="9" t="s">
        <v>166</v>
      </c>
      <c r="AA40" s="4" t="s">
        <v>279</v>
      </c>
      <c r="AB40" s="36"/>
    </row>
    <row r="41" spans="1:28">
      <c r="A41" s="13" t="s">
        <v>289</v>
      </c>
      <c r="B41" s="29" t="s">
        <v>149</v>
      </c>
      <c r="C41" s="57" t="s">
        <v>118</v>
      </c>
      <c r="D41" s="31" t="s">
        <v>50</v>
      </c>
      <c r="E41" s="31">
        <v>16439</v>
      </c>
      <c r="F41" s="31">
        <v>201133</v>
      </c>
      <c r="G41" s="32">
        <v>43179</v>
      </c>
      <c r="H41" s="112">
        <v>55.497704987963893</v>
      </c>
      <c r="I41" s="112">
        <v>0.12229712217886196</v>
      </c>
      <c r="K41" s="31" t="s">
        <v>50</v>
      </c>
      <c r="L41" s="33">
        <v>16439</v>
      </c>
      <c r="M41" s="34">
        <v>43134</v>
      </c>
      <c r="N41" s="34" t="s">
        <v>181</v>
      </c>
      <c r="O41" s="112">
        <v>54.543021681957185</v>
      </c>
      <c r="P41" s="112">
        <v>0.43564121147809892</v>
      </c>
      <c r="R41" s="116">
        <f t="shared" si="0"/>
        <v>-0.95468330600670726</v>
      </c>
      <c r="S41" s="116">
        <f t="shared" si="1"/>
        <v>0.88686448372358717</v>
      </c>
      <c r="T41" s="116">
        <f t="shared" si="2"/>
        <v>0.79871117888983567</v>
      </c>
      <c r="U41" s="138">
        <f t="shared" si="3"/>
        <v>-1.8415477897302943</v>
      </c>
      <c r="V41" s="138">
        <f t="shared" si="4"/>
        <v>-6.7818822283120084E-2</v>
      </c>
      <c r="W41" s="138">
        <f t="shared" si="5"/>
        <v>-2.1098818524300547</v>
      </c>
      <c r="X41" s="35"/>
      <c r="Y41" s="15" t="s">
        <v>200</v>
      </c>
      <c r="Z41" s="29" t="s">
        <v>166</v>
      </c>
      <c r="AA41" s="109" t="s">
        <v>279</v>
      </c>
      <c r="AB41" s="36"/>
    </row>
    <row r="42" spans="1:28">
      <c r="A42" s="12" t="s">
        <v>289</v>
      </c>
      <c r="B42" s="39" t="s">
        <v>146</v>
      </c>
      <c r="C42" s="47" t="s">
        <v>191</v>
      </c>
      <c r="D42" s="6" t="s">
        <v>21</v>
      </c>
      <c r="E42" s="6" t="s">
        <v>20</v>
      </c>
      <c r="F42" s="6">
        <v>176693</v>
      </c>
      <c r="G42" s="26">
        <v>42593</v>
      </c>
      <c r="H42" s="111">
        <v>93.155098969278498</v>
      </c>
      <c r="I42" s="111">
        <v>0.16387423409584254</v>
      </c>
      <c r="K42" s="6" t="s">
        <v>21</v>
      </c>
      <c r="L42" s="12" t="s">
        <v>20</v>
      </c>
      <c r="M42" s="28">
        <v>42593</v>
      </c>
      <c r="N42" s="28" t="s">
        <v>181</v>
      </c>
      <c r="O42" s="111">
        <v>91.521080492233196</v>
      </c>
      <c r="P42" s="111">
        <v>0.61768616361580619</v>
      </c>
      <c r="R42" s="115">
        <f t="shared" si="0"/>
        <v>-1.6340184770453021</v>
      </c>
      <c r="S42" s="115">
        <f t="shared" si="1"/>
        <v>1.2525472913299907</v>
      </c>
      <c r="T42" s="115">
        <f t="shared" si="2"/>
        <v>0.67491135407675307</v>
      </c>
      <c r="U42" s="137">
        <f t="shared" si="3"/>
        <v>-2.8865657683752928</v>
      </c>
      <c r="V42" s="137">
        <f t="shared" si="4"/>
        <v>-0.38147118571531147</v>
      </c>
      <c r="W42" s="137">
        <f t="shared" si="5"/>
        <v>-2.5569303747470471</v>
      </c>
      <c r="X42" s="24"/>
      <c r="Y42" s="18" t="s">
        <v>170</v>
      </c>
      <c r="Z42" s="9" t="s">
        <v>166</v>
      </c>
      <c r="AA42" s="4" t="s">
        <v>279</v>
      </c>
      <c r="AB42" s="47"/>
    </row>
    <row r="43" spans="1:28">
      <c r="A43" s="12" t="s">
        <v>289</v>
      </c>
      <c r="B43" s="9" t="s">
        <v>146</v>
      </c>
      <c r="C43" s="47" t="s">
        <v>191</v>
      </c>
      <c r="D43" s="6" t="s">
        <v>23</v>
      </c>
      <c r="E43" s="6" t="s">
        <v>22</v>
      </c>
      <c r="F43" s="6">
        <v>176694</v>
      </c>
      <c r="G43" s="26">
        <v>42593</v>
      </c>
      <c r="H43" s="111">
        <v>79.020715300710492</v>
      </c>
      <c r="I43" s="111">
        <v>0.15672589251835589</v>
      </c>
      <c r="K43" s="6" t="s">
        <v>23</v>
      </c>
      <c r="L43" s="12" t="s">
        <v>22</v>
      </c>
      <c r="M43" s="28">
        <v>42593</v>
      </c>
      <c r="N43" s="28" t="s">
        <v>181</v>
      </c>
      <c r="O43" s="111">
        <v>79.624703651402058</v>
      </c>
      <c r="P43" s="111">
        <v>0.55036356722298774</v>
      </c>
      <c r="R43" s="115">
        <f t="shared" si="0"/>
        <v>0.60398835069156576</v>
      </c>
      <c r="S43" s="115">
        <f t="shared" si="1"/>
        <v>1.1215980104764962</v>
      </c>
      <c r="T43" s="115">
        <f t="shared" si="2"/>
        <v>0.69119700543249274</v>
      </c>
      <c r="U43" s="115">
        <f t="shared" si="3"/>
        <v>-0.51760965978493045</v>
      </c>
      <c r="V43" s="115">
        <f t="shared" si="4"/>
        <v>1.725586361168062</v>
      </c>
      <c r="W43" s="115">
        <f t="shared" si="5"/>
        <v>1.0554736690844695</v>
      </c>
      <c r="X43" s="24"/>
      <c r="Y43" s="18" t="s">
        <v>170</v>
      </c>
      <c r="Z43" s="9" t="s">
        <v>166</v>
      </c>
      <c r="AA43" s="4" t="s">
        <v>279</v>
      </c>
      <c r="AB43" s="47"/>
    </row>
    <row r="44" spans="1:28">
      <c r="A44" s="12" t="s">
        <v>289</v>
      </c>
      <c r="B44" s="9" t="s">
        <v>146</v>
      </c>
      <c r="C44" s="47" t="s">
        <v>191</v>
      </c>
      <c r="D44" s="6" t="s">
        <v>25</v>
      </c>
      <c r="E44" s="6" t="s">
        <v>138</v>
      </c>
      <c r="F44" s="6">
        <v>176695</v>
      </c>
      <c r="G44" s="26">
        <v>42593</v>
      </c>
      <c r="H44" s="111">
        <v>77.693276493545497</v>
      </c>
      <c r="I44" s="111">
        <v>0.13686529230051767</v>
      </c>
      <c r="K44" s="6" t="s">
        <v>25</v>
      </c>
      <c r="L44" s="12" t="s">
        <v>24</v>
      </c>
      <c r="M44" s="28">
        <v>42593</v>
      </c>
      <c r="N44" s="28" t="s">
        <v>181</v>
      </c>
      <c r="O44" s="111">
        <v>78.00146863021989</v>
      </c>
      <c r="P44" s="111">
        <v>0.39329532192434752</v>
      </c>
      <c r="R44" s="115">
        <f t="shared" si="0"/>
        <v>0.30819213667439271</v>
      </c>
      <c r="S44" s="115">
        <f t="shared" si="1"/>
        <v>0.81620132583110305</v>
      </c>
      <c r="T44" s="115">
        <f t="shared" si="2"/>
        <v>0.50421527803384747</v>
      </c>
      <c r="U44" s="115">
        <f t="shared" si="3"/>
        <v>-0.50800918915671034</v>
      </c>
      <c r="V44" s="115">
        <f t="shared" si="4"/>
        <v>1.1243934625054957</v>
      </c>
      <c r="W44" s="115">
        <f t="shared" si="5"/>
        <v>0.74008283099359662</v>
      </c>
      <c r="X44" s="24"/>
      <c r="Y44" s="18" t="s">
        <v>170</v>
      </c>
      <c r="Z44" s="9" t="s">
        <v>166</v>
      </c>
      <c r="AA44" s="4" t="s">
        <v>279</v>
      </c>
      <c r="AB44" s="47"/>
    </row>
    <row r="45" spans="1:28">
      <c r="A45" s="12" t="s">
        <v>289</v>
      </c>
      <c r="B45" s="9" t="s">
        <v>146</v>
      </c>
      <c r="C45" s="47" t="s">
        <v>191</v>
      </c>
      <c r="D45" s="6" t="s">
        <v>29</v>
      </c>
      <c r="E45" s="6" t="s">
        <v>139</v>
      </c>
      <c r="F45" s="6">
        <v>176696</v>
      </c>
      <c r="G45" s="26">
        <v>42593</v>
      </c>
      <c r="H45" s="111">
        <v>70.873184829380563</v>
      </c>
      <c r="I45" s="111">
        <v>0.12517902048403606</v>
      </c>
      <c r="K45" s="6" t="s">
        <v>29</v>
      </c>
      <c r="L45" s="12" t="s">
        <v>28</v>
      </c>
      <c r="M45" s="28">
        <v>42593</v>
      </c>
      <c r="N45" s="28" t="s">
        <v>181</v>
      </c>
      <c r="O45" s="111">
        <v>70.602289287875735</v>
      </c>
      <c r="P45" s="111">
        <v>0.37737957535956101</v>
      </c>
      <c r="R45" s="115">
        <f t="shared" si="0"/>
        <v>-0.27089554150482797</v>
      </c>
      <c r="S45" s="115">
        <f t="shared" si="1"/>
        <v>0.77929444981371776</v>
      </c>
      <c r="T45" s="115">
        <f t="shared" si="2"/>
        <v>0.53451464416518146</v>
      </c>
      <c r="U45" s="115">
        <f t="shared" si="3"/>
        <v>-1.0501899913185457</v>
      </c>
      <c r="V45" s="115">
        <f t="shared" si="4"/>
        <v>0.50839890830888979</v>
      </c>
      <c r="W45" s="115">
        <f t="shared" si="5"/>
        <v>-0.68132816995730194</v>
      </c>
      <c r="X45" s="24"/>
      <c r="Y45" s="18" t="s">
        <v>170</v>
      </c>
      <c r="Z45" s="9" t="s">
        <v>166</v>
      </c>
      <c r="AA45" s="4" t="s">
        <v>279</v>
      </c>
      <c r="AB45" s="47"/>
    </row>
    <row r="46" spans="1:28">
      <c r="A46" s="13" t="s">
        <v>289</v>
      </c>
      <c r="B46" s="29" t="s">
        <v>146</v>
      </c>
      <c r="C46" s="48" t="s">
        <v>191</v>
      </c>
      <c r="D46" s="31" t="s">
        <v>27</v>
      </c>
      <c r="E46" s="31" t="s">
        <v>26</v>
      </c>
      <c r="F46" s="31">
        <v>176697</v>
      </c>
      <c r="G46" s="32">
        <v>42593</v>
      </c>
      <c r="H46" s="112">
        <v>71.005201240868615</v>
      </c>
      <c r="I46" s="112">
        <v>0.16408909876651701</v>
      </c>
      <c r="K46" s="31" t="s">
        <v>27</v>
      </c>
      <c r="L46" s="13" t="s">
        <v>26</v>
      </c>
      <c r="M46" s="34">
        <v>42593</v>
      </c>
      <c r="N46" s="34" t="s">
        <v>181</v>
      </c>
      <c r="O46" s="112">
        <v>71.523393181359708</v>
      </c>
      <c r="P46" s="112">
        <v>0.38397211194562564</v>
      </c>
      <c r="R46" s="116">
        <f t="shared" si="0"/>
        <v>0.51819194049109285</v>
      </c>
      <c r="S46" s="116">
        <f t="shared" si="1"/>
        <v>0.81842572395688196</v>
      </c>
      <c r="T46" s="116">
        <f t="shared" si="2"/>
        <v>0.53684828818453723</v>
      </c>
      <c r="U46" s="116">
        <f t="shared" si="3"/>
        <v>-0.30023378346578911</v>
      </c>
      <c r="V46" s="116">
        <f t="shared" si="4"/>
        <v>1.3366176644479748</v>
      </c>
      <c r="W46" s="116">
        <f t="shared" si="5"/>
        <v>1.2409876347142419</v>
      </c>
      <c r="X46" s="35"/>
      <c r="Y46" s="19" t="s">
        <v>170</v>
      </c>
      <c r="Z46" s="29" t="s">
        <v>166</v>
      </c>
      <c r="AA46" s="109" t="s">
        <v>279</v>
      </c>
      <c r="AB46" s="47"/>
    </row>
    <row r="47" spans="1:28">
      <c r="A47" s="12" t="s">
        <v>289</v>
      </c>
      <c r="B47" s="9" t="s">
        <v>147</v>
      </c>
      <c r="C47" s="25" t="s">
        <v>154</v>
      </c>
      <c r="D47" s="6">
        <v>6672</v>
      </c>
      <c r="E47" s="6">
        <v>14132</v>
      </c>
      <c r="F47" s="6">
        <v>169771</v>
      </c>
      <c r="G47" s="26">
        <v>42497</v>
      </c>
      <c r="H47" s="111">
        <v>85.743581433009325</v>
      </c>
      <c r="I47" s="111">
        <v>0.14369747045583081</v>
      </c>
      <c r="K47" s="55">
        <v>6672</v>
      </c>
      <c r="L47" s="54">
        <v>14132</v>
      </c>
      <c r="M47" s="26">
        <v>42497</v>
      </c>
      <c r="N47" s="28" t="s">
        <v>181</v>
      </c>
      <c r="O47" s="125">
        <v>85.471832803229063</v>
      </c>
      <c r="P47" s="125">
        <v>0.40104898986034709</v>
      </c>
      <c r="R47" s="115">
        <f t="shared" si="0"/>
        <v>-0.27174862978026226</v>
      </c>
      <c r="S47" s="115">
        <f t="shared" si="1"/>
        <v>0.8349904928181785</v>
      </c>
      <c r="T47" s="115">
        <f t="shared" si="2"/>
        <v>0.46921772554431029</v>
      </c>
      <c r="U47" s="115">
        <f t="shared" si="3"/>
        <v>-1.1067391225984409</v>
      </c>
      <c r="V47" s="115">
        <f t="shared" si="4"/>
        <v>0.56324186303791623</v>
      </c>
      <c r="W47" s="115">
        <f t="shared" si="5"/>
        <v>-0.63788428604934444</v>
      </c>
      <c r="X47" s="24"/>
      <c r="Y47" s="20" t="s">
        <v>201</v>
      </c>
      <c r="Z47" s="9" t="s">
        <v>166</v>
      </c>
      <c r="AA47" s="4" t="s">
        <v>279</v>
      </c>
      <c r="AB47" s="25"/>
    </row>
    <row r="48" spans="1:28">
      <c r="A48" s="12" t="s">
        <v>289</v>
      </c>
      <c r="B48" s="9" t="s">
        <v>147</v>
      </c>
      <c r="C48" s="25" t="s">
        <v>154</v>
      </c>
      <c r="D48" s="6">
        <v>6660</v>
      </c>
      <c r="E48" s="6">
        <v>14128</v>
      </c>
      <c r="F48" s="6">
        <v>169770</v>
      </c>
      <c r="G48" s="26">
        <v>42497</v>
      </c>
      <c r="H48" s="111">
        <v>85.994262948191206</v>
      </c>
      <c r="I48" s="111">
        <v>0.14976131995922431</v>
      </c>
      <c r="K48" s="55">
        <v>6660</v>
      </c>
      <c r="L48" s="54">
        <v>14128</v>
      </c>
      <c r="M48" s="26">
        <v>42497</v>
      </c>
      <c r="N48" s="28" t="s">
        <v>181</v>
      </c>
      <c r="O48" s="125">
        <v>86.264903267406666</v>
      </c>
      <c r="P48" s="125">
        <v>0.37933628984971224</v>
      </c>
      <c r="R48" s="115">
        <f t="shared" si="0"/>
        <v>0.27064031921545961</v>
      </c>
      <c r="S48" s="115">
        <f t="shared" si="1"/>
        <v>0.79934479317065721</v>
      </c>
      <c r="T48" s="115">
        <f t="shared" si="2"/>
        <v>0.43973420879385172</v>
      </c>
      <c r="U48" s="115">
        <f t="shared" si="3"/>
        <v>-0.5287044739551976</v>
      </c>
      <c r="V48" s="115">
        <f t="shared" si="4"/>
        <v>1.0699851123861168</v>
      </c>
      <c r="W48" s="115">
        <f t="shared" si="5"/>
        <v>0.66361228620532287</v>
      </c>
      <c r="X48" s="24"/>
      <c r="Y48" s="20" t="s">
        <v>201</v>
      </c>
      <c r="Z48" s="9" t="s">
        <v>166</v>
      </c>
      <c r="AA48" s="4" t="s">
        <v>279</v>
      </c>
      <c r="AB48" s="25"/>
    </row>
    <row r="49" spans="1:28">
      <c r="A49" s="12" t="s">
        <v>289</v>
      </c>
      <c r="B49" s="9" t="s">
        <v>147</v>
      </c>
      <c r="C49" s="25" t="s">
        <v>154</v>
      </c>
      <c r="D49" s="6" t="s">
        <v>161</v>
      </c>
      <c r="E49" s="6">
        <v>15299</v>
      </c>
      <c r="F49" s="6">
        <v>186016</v>
      </c>
      <c r="G49" s="26">
        <v>42816</v>
      </c>
      <c r="H49" s="111">
        <v>93.252928758019252</v>
      </c>
      <c r="I49" s="111">
        <v>0.14985585966656034</v>
      </c>
      <c r="K49" s="55" t="s">
        <v>161</v>
      </c>
      <c r="L49" s="54">
        <v>15299</v>
      </c>
      <c r="M49" s="56">
        <v>42695</v>
      </c>
      <c r="N49" s="28" t="s">
        <v>181</v>
      </c>
      <c r="O49" s="125">
        <v>94.060191049079762</v>
      </c>
      <c r="P49" s="125">
        <v>0.54282148109536821</v>
      </c>
      <c r="R49" s="115">
        <f t="shared" si="0"/>
        <v>0.80726229106051051</v>
      </c>
      <c r="S49" s="115">
        <f t="shared" si="1"/>
        <v>1.1037287823192437</v>
      </c>
      <c r="T49" s="115">
        <f t="shared" si="2"/>
        <v>0.57710012603751659</v>
      </c>
      <c r="U49" s="115">
        <f t="shared" si="3"/>
        <v>-0.29646649125873314</v>
      </c>
      <c r="V49" s="115">
        <f t="shared" si="4"/>
        <v>1.9109910733797542</v>
      </c>
      <c r="W49" s="115">
        <f t="shared" si="5"/>
        <v>1.4335352269729555</v>
      </c>
      <c r="X49" s="24"/>
      <c r="Y49" s="20" t="s">
        <v>201</v>
      </c>
      <c r="Z49" s="9" t="s">
        <v>166</v>
      </c>
      <c r="AA49" s="4" t="s">
        <v>279</v>
      </c>
      <c r="AB49" s="25"/>
    </row>
    <row r="50" spans="1:28">
      <c r="A50" s="12" t="s">
        <v>289</v>
      </c>
      <c r="B50" s="9" t="s">
        <v>147</v>
      </c>
      <c r="C50" s="25" t="s">
        <v>154</v>
      </c>
      <c r="D50" s="6" t="s">
        <v>162</v>
      </c>
      <c r="E50" s="6">
        <v>15325</v>
      </c>
      <c r="F50" s="6">
        <v>186014</v>
      </c>
      <c r="G50" s="26">
        <v>42816</v>
      </c>
      <c r="H50" s="111">
        <v>77.444347469927834</v>
      </c>
      <c r="I50" s="111">
        <v>0.13730545598426472</v>
      </c>
      <c r="K50" s="55" t="s">
        <v>162</v>
      </c>
      <c r="L50" s="54">
        <v>15325</v>
      </c>
      <c r="M50" s="56">
        <v>42695</v>
      </c>
      <c r="N50" s="28" t="s">
        <v>181</v>
      </c>
      <c r="O50" s="125">
        <v>78.041753981632652</v>
      </c>
      <c r="P50" s="125">
        <v>0.49021055630320659</v>
      </c>
      <c r="R50" s="115">
        <f t="shared" si="0"/>
        <v>0.5974065117048184</v>
      </c>
      <c r="S50" s="115">
        <f t="shared" si="1"/>
        <v>0.99779050770205668</v>
      </c>
      <c r="T50" s="115">
        <f t="shared" si="2"/>
        <v>0.62813882478676608</v>
      </c>
      <c r="U50" s="115">
        <f t="shared" si="3"/>
        <v>-0.40038399599723828</v>
      </c>
      <c r="V50" s="115">
        <f t="shared" si="4"/>
        <v>1.595197019406875</v>
      </c>
      <c r="W50" s="115">
        <f t="shared" si="5"/>
        <v>1.1735096234159439</v>
      </c>
      <c r="X50" s="24"/>
      <c r="Y50" s="20" t="s">
        <v>201</v>
      </c>
      <c r="Z50" s="9" t="s">
        <v>166</v>
      </c>
      <c r="AA50" s="4" t="s">
        <v>279</v>
      </c>
      <c r="AB50" s="25"/>
    </row>
    <row r="51" spans="1:28">
      <c r="A51" s="12" t="s">
        <v>289</v>
      </c>
      <c r="B51" s="9" t="s">
        <v>147</v>
      </c>
      <c r="C51" s="25" t="s">
        <v>154</v>
      </c>
      <c r="D51" s="6">
        <v>6699</v>
      </c>
      <c r="E51" s="6" t="s">
        <v>156</v>
      </c>
      <c r="F51" s="6">
        <v>169772</v>
      </c>
      <c r="G51" s="26">
        <v>42497</v>
      </c>
      <c r="H51" s="111">
        <v>103.26493561479107</v>
      </c>
      <c r="I51" s="111">
        <v>0.16658469078264895</v>
      </c>
      <c r="K51" s="55">
        <v>6699</v>
      </c>
      <c r="L51" s="12" t="s">
        <v>156</v>
      </c>
      <c r="M51" s="26">
        <v>42497</v>
      </c>
      <c r="N51" s="28" t="s">
        <v>181</v>
      </c>
      <c r="O51" s="111">
        <v>100.79913533400607</v>
      </c>
      <c r="P51" s="111">
        <v>0.34492777277272452</v>
      </c>
      <c r="R51" s="115">
        <f t="shared" si="0"/>
        <v>-2.4658002807850039</v>
      </c>
      <c r="S51" s="115">
        <f t="shared" si="1"/>
        <v>0.75077371498696499</v>
      </c>
      <c r="T51" s="115">
        <f t="shared" si="2"/>
        <v>0.34219318611194283</v>
      </c>
      <c r="U51" s="137">
        <f t="shared" si="3"/>
        <v>-3.2165739957719688</v>
      </c>
      <c r="V51" s="137">
        <f t="shared" si="4"/>
        <v>-1.715026565798039</v>
      </c>
      <c r="W51" s="137">
        <f t="shared" si="5"/>
        <v>-6.4373172020580363</v>
      </c>
      <c r="X51" s="24"/>
      <c r="Y51" s="20" t="s">
        <v>201</v>
      </c>
      <c r="Z51" s="9" t="s">
        <v>166</v>
      </c>
      <c r="AA51" s="4" t="s">
        <v>279</v>
      </c>
      <c r="AB51" s="25"/>
    </row>
    <row r="52" spans="1:28">
      <c r="A52" s="13" t="s">
        <v>289</v>
      </c>
      <c r="B52" s="29" t="s">
        <v>147</v>
      </c>
      <c r="C52" s="30" t="s">
        <v>154</v>
      </c>
      <c r="D52" s="31">
        <v>6699</v>
      </c>
      <c r="E52" s="31" t="s">
        <v>155</v>
      </c>
      <c r="F52" s="31">
        <v>169772</v>
      </c>
      <c r="G52" s="32">
        <v>42497</v>
      </c>
      <c r="H52" s="112">
        <v>103.26493561479107</v>
      </c>
      <c r="I52" s="112">
        <v>0.16658469078264895</v>
      </c>
      <c r="K52" s="31">
        <v>6699</v>
      </c>
      <c r="L52" s="13" t="s">
        <v>155</v>
      </c>
      <c r="M52" s="32">
        <v>42497</v>
      </c>
      <c r="N52" s="34" t="s">
        <v>181</v>
      </c>
      <c r="O52" s="112">
        <v>104.82978205852676</v>
      </c>
      <c r="P52" s="112">
        <v>0.40926163086826828</v>
      </c>
      <c r="R52" s="116">
        <f t="shared" si="0"/>
        <v>1.5648464437356893</v>
      </c>
      <c r="S52" s="116">
        <f t="shared" si="1"/>
        <v>0.8660573150839912</v>
      </c>
      <c r="T52" s="116">
        <f t="shared" si="2"/>
        <v>0.39040587782561292</v>
      </c>
      <c r="U52" s="138">
        <f t="shared" si="3"/>
        <v>0.69878912865169807</v>
      </c>
      <c r="V52" s="138">
        <f t="shared" si="4"/>
        <v>2.4309037588196807</v>
      </c>
      <c r="W52" s="138">
        <f t="shared" si="5"/>
        <v>3.541450405536382</v>
      </c>
      <c r="X52" s="35"/>
      <c r="Y52" s="21" t="s">
        <v>201</v>
      </c>
      <c r="Z52" s="29" t="s">
        <v>166</v>
      </c>
      <c r="AA52" s="109" t="s">
        <v>279</v>
      </c>
      <c r="AB52" s="25"/>
    </row>
    <row r="53" spans="1:28">
      <c r="A53" s="10" t="s">
        <v>144</v>
      </c>
      <c r="B53" s="9" t="s">
        <v>148</v>
      </c>
      <c r="C53" s="49" t="s">
        <v>183</v>
      </c>
      <c r="D53" s="60">
        <v>1</v>
      </c>
      <c r="E53" s="20" t="s">
        <v>41</v>
      </c>
      <c r="F53" s="20">
        <v>180860</v>
      </c>
      <c r="G53" s="61">
        <v>42690</v>
      </c>
      <c r="H53" s="118">
        <v>74.869567986778847</v>
      </c>
      <c r="I53" s="118">
        <v>0.11521218653419021</v>
      </c>
      <c r="K53" s="60">
        <v>1</v>
      </c>
      <c r="L53" s="62" t="s">
        <v>41</v>
      </c>
      <c r="M53" s="28">
        <v>42652</v>
      </c>
      <c r="N53" s="28" t="s">
        <v>181</v>
      </c>
      <c r="O53" s="118">
        <v>75.131721512639032</v>
      </c>
      <c r="P53" s="118">
        <v>0.42065285485286075</v>
      </c>
      <c r="R53" s="115">
        <f t="shared" si="0"/>
        <v>0.26215352586018525</v>
      </c>
      <c r="S53" s="115">
        <f t="shared" si="1"/>
        <v>0.85484467455056568</v>
      </c>
      <c r="T53" s="115">
        <f t="shared" si="2"/>
        <v>0.5598871507051737</v>
      </c>
      <c r="U53" s="115">
        <f t="shared" si="3"/>
        <v>-0.59269114869038042</v>
      </c>
      <c r="V53" s="115">
        <f t="shared" si="4"/>
        <v>1.1169982004107508</v>
      </c>
      <c r="W53" s="115">
        <f t="shared" si="5"/>
        <v>0.60106932403375413</v>
      </c>
      <c r="X53" s="24"/>
      <c r="Y53" s="20" t="s">
        <v>202</v>
      </c>
      <c r="Z53" s="9" t="s">
        <v>166</v>
      </c>
      <c r="AA53" s="9" t="s">
        <v>274</v>
      </c>
      <c r="AB53" s="49"/>
    </row>
    <row r="54" spans="1:28">
      <c r="A54" s="10" t="s">
        <v>144</v>
      </c>
      <c r="B54" s="9" t="s">
        <v>148</v>
      </c>
      <c r="C54" s="49" t="s">
        <v>183</v>
      </c>
      <c r="D54" s="60">
        <v>15</v>
      </c>
      <c r="E54" s="20" t="s">
        <v>42</v>
      </c>
      <c r="F54" s="20">
        <v>180861</v>
      </c>
      <c r="G54" s="61">
        <v>42690</v>
      </c>
      <c r="H54" s="118">
        <v>58.981655192307691</v>
      </c>
      <c r="I54" s="118">
        <v>9.5046073413735832E-2</v>
      </c>
      <c r="K54" s="60">
        <v>15</v>
      </c>
      <c r="L54" s="62" t="s">
        <v>42</v>
      </c>
      <c r="M54" s="28">
        <v>42652</v>
      </c>
      <c r="N54" s="28" t="s">
        <v>181</v>
      </c>
      <c r="O54" s="118">
        <v>59.69447642669364</v>
      </c>
      <c r="P54" s="118">
        <v>0.32113938752382665</v>
      </c>
      <c r="R54" s="115">
        <f t="shared" si="0"/>
        <v>0.7128212343859488</v>
      </c>
      <c r="S54" s="115">
        <f t="shared" si="1"/>
        <v>0.65642229548924391</v>
      </c>
      <c r="T54" s="115">
        <f t="shared" si="2"/>
        <v>0.53797169645703169</v>
      </c>
      <c r="U54" s="115">
        <f t="shared" si="3"/>
        <v>5.6398938896704887E-2</v>
      </c>
      <c r="V54" s="115">
        <f t="shared" si="4"/>
        <v>1.3692435298751926</v>
      </c>
      <c r="W54" s="137">
        <f t="shared" si="5"/>
        <v>2.1284006180124524</v>
      </c>
      <c r="X54" s="24"/>
      <c r="Y54" s="20" t="s">
        <v>202</v>
      </c>
      <c r="Z54" s="9" t="s">
        <v>166</v>
      </c>
      <c r="AA54" s="9" t="s">
        <v>274</v>
      </c>
      <c r="AB54" s="49"/>
    </row>
    <row r="55" spans="1:28">
      <c r="A55" s="13" t="s">
        <v>144</v>
      </c>
      <c r="B55" s="29" t="s">
        <v>148</v>
      </c>
      <c r="C55" s="63" t="s">
        <v>183</v>
      </c>
      <c r="D55" s="58">
        <v>22</v>
      </c>
      <c r="E55" s="21" t="s">
        <v>40</v>
      </c>
      <c r="F55" s="21">
        <v>180862</v>
      </c>
      <c r="G55" s="64">
        <v>42690</v>
      </c>
      <c r="H55" s="113">
        <v>95.145386790865388</v>
      </c>
      <c r="I55" s="113">
        <v>0.18626346782180386</v>
      </c>
      <c r="K55" s="58">
        <v>22</v>
      </c>
      <c r="L55" s="65" t="s">
        <v>40</v>
      </c>
      <c r="M55" s="34">
        <v>42652</v>
      </c>
      <c r="N55" s="34" t="s">
        <v>181</v>
      </c>
      <c r="O55" s="113">
        <v>95.335256299292226</v>
      </c>
      <c r="P55" s="113">
        <v>0.49141728186278888</v>
      </c>
      <c r="R55" s="116">
        <f t="shared" si="0"/>
        <v>0.18986950842683825</v>
      </c>
      <c r="S55" s="116">
        <f t="shared" si="1"/>
        <v>1.0300448483319988</v>
      </c>
      <c r="T55" s="116">
        <f t="shared" si="2"/>
        <v>0.51546227590771909</v>
      </c>
      <c r="U55" s="116">
        <f t="shared" si="3"/>
        <v>-0.84017533990516058</v>
      </c>
      <c r="V55" s="116">
        <f t="shared" si="4"/>
        <v>1.2199143567588371</v>
      </c>
      <c r="W55" s="116">
        <f t="shared" si="5"/>
        <v>0.36128935271045143</v>
      </c>
      <c r="X55" s="35"/>
      <c r="Y55" s="21" t="s">
        <v>202</v>
      </c>
      <c r="Z55" s="29" t="s">
        <v>166</v>
      </c>
      <c r="AA55" s="29" t="s">
        <v>274</v>
      </c>
      <c r="AB55" s="49"/>
    </row>
    <row r="56" spans="1:28">
      <c r="A56" s="12" t="s">
        <v>290</v>
      </c>
      <c r="B56" s="9" t="s">
        <v>294</v>
      </c>
      <c r="C56" s="25" t="s">
        <v>107</v>
      </c>
      <c r="D56" s="7" t="s">
        <v>104</v>
      </c>
      <c r="E56" s="6">
        <v>17996</v>
      </c>
      <c r="F56" s="6">
        <v>214197</v>
      </c>
      <c r="G56" s="26">
        <v>43514</v>
      </c>
      <c r="H56" s="111">
        <v>94.729981345670311</v>
      </c>
      <c r="I56" s="111">
        <v>0.17840010894150729</v>
      </c>
      <c r="K56" s="20" t="s">
        <v>47</v>
      </c>
      <c r="L56" s="27">
        <v>17372</v>
      </c>
      <c r="M56" s="40">
        <v>43393</v>
      </c>
      <c r="N56" s="28" t="s">
        <v>182</v>
      </c>
      <c r="O56" s="118">
        <v>92.234610936170213</v>
      </c>
      <c r="P56" s="118">
        <v>0.58320912677983905</v>
      </c>
      <c r="R56" s="115">
        <f t="shared" si="0"/>
        <v>-2.4953704095000973</v>
      </c>
      <c r="S56" s="115">
        <f t="shared" si="1"/>
        <v>1.195374232357767</v>
      </c>
      <c r="T56" s="115">
        <f t="shared" si="2"/>
        <v>0.63231049696023711</v>
      </c>
      <c r="U56" s="137">
        <f t="shared" si="3"/>
        <v>-3.6907446418578642</v>
      </c>
      <c r="V56" s="137">
        <f t="shared" si="4"/>
        <v>-1.2999961771423303</v>
      </c>
      <c r="W56" s="137">
        <f t="shared" si="5"/>
        <v>-4.0915437778621717</v>
      </c>
      <c r="X56" s="24"/>
      <c r="Y56" s="12" t="s">
        <v>203</v>
      </c>
      <c r="Z56" s="9" t="s">
        <v>166</v>
      </c>
      <c r="AA56" s="16" t="s">
        <v>275</v>
      </c>
      <c r="AB56" s="25"/>
    </row>
    <row r="57" spans="1:28">
      <c r="A57" s="12" t="s">
        <v>290</v>
      </c>
      <c r="B57" s="9" t="s">
        <v>294</v>
      </c>
      <c r="C57" s="25" t="s">
        <v>107</v>
      </c>
      <c r="D57" s="7" t="s">
        <v>105</v>
      </c>
      <c r="E57" s="6">
        <v>17997</v>
      </c>
      <c r="F57" s="6">
        <v>214198</v>
      </c>
      <c r="G57" s="26">
        <v>43514</v>
      </c>
      <c r="H57" s="111">
        <v>59.339441221764886</v>
      </c>
      <c r="I57" s="111">
        <v>0.15723249017264426</v>
      </c>
      <c r="K57" s="20" t="s">
        <v>46</v>
      </c>
      <c r="L57" s="27">
        <v>17625</v>
      </c>
      <c r="M57" s="40">
        <v>43431</v>
      </c>
      <c r="N57" s="28" t="s">
        <v>182</v>
      </c>
      <c r="O57" s="118">
        <v>59.723811932721702</v>
      </c>
      <c r="P57" s="118">
        <v>0.59849213264494994</v>
      </c>
      <c r="R57" s="115">
        <f t="shared" si="0"/>
        <v>0.38437071095681574</v>
      </c>
      <c r="S57" s="115">
        <f t="shared" si="1"/>
        <v>1.2128502944834716</v>
      </c>
      <c r="T57" s="115">
        <f t="shared" si="2"/>
        <v>1.0020996873393573</v>
      </c>
      <c r="U57" s="115">
        <f t="shared" si="3"/>
        <v>-0.82847958352665585</v>
      </c>
      <c r="V57" s="115">
        <f t="shared" si="4"/>
        <v>1.5972210054402873</v>
      </c>
      <c r="W57" s="115">
        <f t="shared" si="5"/>
        <v>0.62115381997429653</v>
      </c>
      <c r="X57" s="24"/>
      <c r="Y57" s="12" t="s">
        <v>203</v>
      </c>
      <c r="Z57" s="9" t="s">
        <v>166</v>
      </c>
      <c r="AA57" s="16" t="s">
        <v>275</v>
      </c>
      <c r="AB57" s="25"/>
    </row>
    <row r="58" spans="1:28">
      <c r="A58" s="13" t="s">
        <v>290</v>
      </c>
      <c r="B58" s="29" t="s">
        <v>294</v>
      </c>
      <c r="C58" s="30" t="s">
        <v>107</v>
      </c>
      <c r="D58" s="38" t="s">
        <v>106</v>
      </c>
      <c r="E58" s="31">
        <v>17999</v>
      </c>
      <c r="F58" s="31">
        <v>214200</v>
      </c>
      <c r="G58" s="32">
        <v>43514</v>
      </c>
      <c r="H58" s="112">
        <v>71.452244458412935</v>
      </c>
      <c r="I58" s="112">
        <v>0.18327149800725703</v>
      </c>
      <c r="K58" s="31" t="s">
        <v>45</v>
      </c>
      <c r="L58" s="33">
        <v>17674</v>
      </c>
      <c r="M58" s="34">
        <v>43461</v>
      </c>
      <c r="N58" s="34" t="s">
        <v>182</v>
      </c>
      <c r="O58" s="112">
        <v>71.200553969150121</v>
      </c>
      <c r="P58" s="112">
        <v>0.33845904577536323</v>
      </c>
      <c r="R58" s="116">
        <f t="shared" si="0"/>
        <v>-0.25169048926281334</v>
      </c>
      <c r="S58" s="116">
        <f t="shared" si="1"/>
        <v>0.75439116148081498</v>
      </c>
      <c r="T58" s="116">
        <f t="shared" si="2"/>
        <v>0.4753601298130507</v>
      </c>
      <c r="U58" s="116">
        <f t="shared" si="3"/>
        <v>-1.0060816507436283</v>
      </c>
      <c r="V58" s="116">
        <f t="shared" si="4"/>
        <v>0.50270067221800163</v>
      </c>
      <c r="W58" s="116">
        <f t="shared" si="5"/>
        <v>-0.6539225061793883</v>
      </c>
      <c r="X58" s="35"/>
      <c r="Y58" s="13" t="s">
        <v>203</v>
      </c>
      <c r="Z58" s="29" t="s">
        <v>166</v>
      </c>
      <c r="AA58" s="17" t="s">
        <v>275</v>
      </c>
      <c r="AB58" s="25"/>
    </row>
    <row r="59" spans="1:28">
      <c r="A59" s="12" t="s">
        <v>289</v>
      </c>
      <c r="B59" s="9" t="s">
        <v>148</v>
      </c>
      <c r="C59" s="25" t="s">
        <v>107</v>
      </c>
      <c r="D59" s="7" t="s">
        <v>48</v>
      </c>
      <c r="E59" s="6" t="s">
        <v>108</v>
      </c>
      <c r="F59" s="6">
        <v>214207</v>
      </c>
      <c r="G59" s="26">
        <v>43514</v>
      </c>
      <c r="H59" s="111">
        <v>20.505765813134872</v>
      </c>
      <c r="I59" s="111">
        <v>0.22426236065289806</v>
      </c>
      <c r="K59" s="20" t="s">
        <v>48</v>
      </c>
      <c r="L59" s="27">
        <v>17189</v>
      </c>
      <c r="M59" s="40">
        <v>43352</v>
      </c>
      <c r="N59" s="28" t="s">
        <v>182</v>
      </c>
      <c r="O59" s="118">
        <v>20.843195775530837</v>
      </c>
      <c r="P59" s="118">
        <v>0.45096871177899223</v>
      </c>
      <c r="R59" s="115">
        <f t="shared" si="0"/>
        <v>0.33742996239596579</v>
      </c>
      <c r="S59" s="115">
        <f t="shared" si="1"/>
        <v>0.98715995977756177</v>
      </c>
      <c r="T59" s="115">
        <f t="shared" si="2"/>
        <v>2.1636255622010387</v>
      </c>
      <c r="U59" s="115">
        <f t="shared" si="3"/>
        <v>-0.64972999738159598</v>
      </c>
      <c r="V59" s="115">
        <f t="shared" si="4"/>
        <v>1.3245899221735276</v>
      </c>
      <c r="W59" s="115">
        <f t="shared" si="5"/>
        <v>0.66996510519441932</v>
      </c>
      <c r="X59" s="24"/>
      <c r="Y59" s="12" t="s">
        <v>204</v>
      </c>
      <c r="Z59" s="12" t="s">
        <v>166</v>
      </c>
      <c r="AA59" s="16" t="s">
        <v>275</v>
      </c>
      <c r="AB59" s="25"/>
    </row>
    <row r="60" spans="1:28">
      <c r="A60" s="13" t="s">
        <v>289</v>
      </c>
      <c r="B60" s="29" t="s">
        <v>148</v>
      </c>
      <c r="C60" s="30" t="s">
        <v>107</v>
      </c>
      <c r="D60" s="38" t="s">
        <v>44</v>
      </c>
      <c r="E60" s="31" t="s">
        <v>110</v>
      </c>
      <c r="F60" s="31">
        <v>214209</v>
      </c>
      <c r="G60" s="32">
        <v>43514</v>
      </c>
      <c r="H60" s="112">
        <v>39.683290711053012</v>
      </c>
      <c r="I60" s="112">
        <v>0.19789267612324757</v>
      </c>
      <c r="K60" s="31" t="s">
        <v>44</v>
      </c>
      <c r="L60" s="33">
        <v>17285</v>
      </c>
      <c r="M60" s="34">
        <v>43383</v>
      </c>
      <c r="N60" s="34" t="s">
        <v>182</v>
      </c>
      <c r="O60" s="112">
        <v>39.690993527272731</v>
      </c>
      <c r="P60" s="112">
        <v>0.36667791612484352</v>
      </c>
      <c r="R60" s="116">
        <f t="shared" si="0"/>
        <v>7.7028162197194661E-3</v>
      </c>
      <c r="S60" s="116">
        <f t="shared" si="1"/>
        <v>0.81667394448844266</v>
      </c>
      <c r="T60" s="116">
        <f t="shared" si="2"/>
        <v>0.92383153843929211</v>
      </c>
      <c r="U60" s="116">
        <f t="shared" si="3"/>
        <v>-0.80897112826872319</v>
      </c>
      <c r="V60" s="116">
        <f t="shared" si="4"/>
        <v>0.82437676070816213</v>
      </c>
      <c r="W60" s="116">
        <f t="shared" si="5"/>
        <v>1.8486594181851983E-2</v>
      </c>
      <c r="X60" s="35"/>
      <c r="Y60" s="13" t="s">
        <v>204</v>
      </c>
      <c r="Z60" s="13" t="s">
        <v>166</v>
      </c>
      <c r="AA60" s="17" t="s">
        <v>275</v>
      </c>
      <c r="AB60" s="25"/>
    </row>
    <row r="61" spans="1:28">
      <c r="A61" s="12" t="s">
        <v>289</v>
      </c>
      <c r="B61" s="9" t="s">
        <v>149</v>
      </c>
      <c r="C61" s="41" t="s">
        <v>10</v>
      </c>
      <c r="D61" s="16" t="s">
        <v>9</v>
      </c>
      <c r="E61" s="16">
        <v>13150</v>
      </c>
      <c r="F61" s="16">
        <v>163840</v>
      </c>
      <c r="G61" s="42">
        <v>42287</v>
      </c>
      <c r="H61" s="117">
        <v>79.386454882323505</v>
      </c>
      <c r="I61" s="117">
        <v>0.11729352195086257</v>
      </c>
      <c r="K61" s="16" t="s">
        <v>9</v>
      </c>
      <c r="L61" s="16">
        <v>13150</v>
      </c>
      <c r="M61" s="43">
        <v>42226</v>
      </c>
      <c r="N61" s="28" t="s">
        <v>181</v>
      </c>
      <c r="O61" s="117">
        <v>80.781905454545466</v>
      </c>
      <c r="P61" s="117">
        <v>0.53512240695291657</v>
      </c>
      <c r="R61" s="115">
        <f t="shared" si="0"/>
        <v>1.3954505722219608</v>
      </c>
      <c r="S61" s="115">
        <f t="shared" si="1"/>
        <v>1.0737397371624418</v>
      </c>
      <c r="T61" s="115">
        <f t="shared" si="2"/>
        <v>0.66242855246094723</v>
      </c>
      <c r="U61" s="137">
        <f t="shared" si="3"/>
        <v>0.32171083505951903</v>
      </c>
      <c r="V61" s="137">
        <f t="shared" si="4"/>
        <v>2.4691903093844028</v>
      </c>
      <c r="W61" s="137">
        <f t="shared" si="5"/>
        <v>2.5472496051818032</v>
      </c>
      <c r="X61" s="24"/>
      <c r="Y61" s="16" t="s">
        <v>167</v>
      </c>
      <c r="Z61" s="16" t="s">
        <v>169</v>
      </c>
      <c r="AA61" s="4" t="s">
        <v>282</v>
      </c>
      <c r="AB61" s="41"/>
    </row>
    <row r="62" spans="1:28">
      <c r="A62" s="12" t="s">
        <v>289</v>
      </c>
      <c r="B62" s="9" t="s">
        <v>149</v>
      </c>
      <c r="C62" s="41" t="s">
        <v>10</v>
      </c>
      <c r="D62" s="16" t="s">
        <v>11</v>
      </c>
      <c r="E62" s="16">
        <v>13142</v>
      </c>
      <c r="F62" s="16">
        <v>163832</v>
      </c>
      <c r="G62" s="42">
        <v>42287</v>
      </c>
      <c r="H62" s="117">
        <v>76.072526389584382</v>
      </c>
      <c r="I62" s="117">
        <v>0.10797054879534279</v>
      </c>
      <c r="K62" s="16" t="s">
        <v>11</v>
      </c>
      <c r="L62" s="16">
        <v>13142</v>
      </c>
      <c r="M62" s="43">
        <v>42226</v>
      </c>
      <c r="N62" s="28" t="s">
        <v>181</v>
      </c>
      <c r="O62" s="117">
        <v>77.25483474747476</v>
      </c>
      <c r="P62" s="117">
        <v>0.35511894554182788</v>
      </c>
      <c r="R62" s="115">
        <f t="shared" si="0"/>
        <v>1.1823083578903777</v>
      </c>
      <c r="S62" s="115">
        <f t="shared" si="1"/>
        <v>0.72749303099415841</v>
      </c>
      <c r="T62" s="115">
        <f t="shared" si="2"/>
        <v>0.45967213146286057</v>
      </c>
      <c r="U62" s="137">
        <f t="shared" si="3"/>
        <v>0.45481532689621929</v>
      </c>
      <c r="V62" s="137">
        <f t="shared" si="4"/>
        <v>1.909801388884536</v>
      </c>
      <c r="W62" s="137">
        <f t="shared" si="5"/>
        <v>3.1853561240282837</v>
      </c>
      <c r="X62" s="24"/>
      <c r="Y62" s="16" t="s">
        <v>167</v>
      </c>
      <c r="Z62" s="16" t="s">
        <v>169</v>
      </c>
      <c r="AA62" s="4" t="s">
        <v>282</v>
      </c>
      <c r="AB62" s="41"/>
    </row>
    <row r="63" spans="1:28">
      <c r="A63" s="12" t="s">
        <v>289</v>
      </c>
      <c r="B63" s="9" t="s">
        <v>149</v>
      </c>
      <c r="C63" s="41" t="s">
        <v>10</v>
      </c>
      <c r="D63" s="16" t="s">
        <v>12</v>
      </c>
      <c r="E63" s="16">
        <v>13144</v>
      </c>
      <c r="F63" s="16">
        <v>163834</v>
      </c>
      <c r="G63" s="42">
        <v>42287</v>
      </c>
      <c r="H63" s="117">
        <v>74.816766750125197</v>
      </c>
      <c r="I63" s="117">
        <v>0.10635116023706472</v>
      </c>
      <c r="K63" s="16" t="s">
        <v>12</v>
      </c>
      <c r="L63" s="16">
        <v>13144</v>
      </c>
      <c r="M63" s="43">
        <v>42226</v>
      </c>
      <c r="N63" s="28" t="s">
        <v>181</v>
      </c>
      <c r="O63" s="117">
        <v>74.655444040404049</v>
      </c>
      <c r="P63" s="117">
        <v>0.39593582430822466</v>
      </c>
      <c r="R63" s="115">
        <f t="shared" si="0"/>
        <v>-0.16132270972114782</v>
      </c>
      <c r="S63" s="115">
        <f t="shared" si="1"/>
        <v>0.80354202554123777</v>
      </c>
      <c r="T63" s="115">
        <f t="shared" si="2"/>
        <v>0.5303509066183324</v>
      </c>
      <c r="U63" s="115">
        <f t="shared" si="3"/>
        <v>-0.96486473526238559</v>
      </c>
      <c r="V63" s="115">
        <f t="shared" si="4"/>
        <v>0.64221931582008995</v>
      </c>
      <c r="W63" s="115">
        <f t="shared" si="5"/>
        <v>-0.39349841203448388</v>
      </c>
      <c r="X63" s="24"/>
      <c r="Y63" s="16" t="s">
        <v>167</v>
      </c>
      <c r="Z63" s="16" t="s">
        <v>169</v>
      </c>
      <c r="AA63" s="4" t="s">
        <v>282</v>
      </c>
      <c r="AB63" s="41"/>
    </row>
    <row r="64" spans="1:28">
      <c r="A64" s="12" t="s">
        <v>289</v>
      </c>
      <c r="B64" s="9" t="s">
        <v>149</v>
      </c>
      <c r="C64" s="41" t="s">
        <v>10</v>
      </c>
      <c r="D64" s="16" t="s">
        <v>16</v>
      </c>
      <c r="E64" s="16">
        <v>13146</v>
      </c>
      <c r="F64" s="16">
        <v>163836</v>
      </c>
      <c r="G64" s="42">
        <v>42287</v>
      </c>
      <c r="H64" s="117">
        <v>59.905156134201306</v>
      </c>
      <c r="I64" s="117">
        <v>9.3643960279411576E-2</v>
      </c>
      <c r="K64" s="16" t="s">
        <v>16</v>
      </c>
      <c r="L64" s="16">
        <v>13146</v>
      </c>
      <c r="M64" s="43">
        <v>42226</v>
      </c>
      <c r="N64" s="28" t="s">
        <v>181</v>
      </c>
      <c r="O64" s="117">
        <v>59.901184646464642</v>
      </c>
      <c r="P64" s="117">
        <v>0.43155888990792818</v>
      </c>
      <c r="R64" s="115">
        <f t="shared" si="0"/>
        <v>-3.9714877366634482E-3</v>
      </c>
      <c r="S64" s="115">
        <f t="shared" si="1"/>
        <v>0.86553978762818851</v>
      </c>
      <c r="T64" s="115">
        <f t="shared" si="2"/>
        <v>0.72045134408439226</v>
      </c>
      <c r="U64" s="115">
        <f t="shared" si="3"/>
        <v>-0.86951127536485195</v>
      </c>
      <c r="V64" s="115">
        <f t="shared" si="4"/>
        <v>0.86156829989152506</v>
      </c>
      <c r="W64" s="115">
        <f t="shared" si="5"/>
        <v>-8.9933658453656157E-3</v>
      </c>
      <c r="X64" s="24"/>
      <c r="Y64" s="16" t="s">
        <v>167</v>
      </c>
      <c r="Z64" s="16" t="s">
        <v>169</v>
      </c>
      <c r="AA64" s="4" t="s">
        <v>282</v>
      </c>
      <c r="AB64" s="41"/>
    </row>
    <row r="65" spans="1:28">
      <c r="A65" s="12" t="s">
        <v>289</v>
      </c>
      <c r="B65" s="9" t="s">
        <v>149</v>
      </c>
      <c r="C65" s="41" t="s">
        <v>10</v>
      </c>
      <c r="D65" s="16" t="s">
        <v>13</v>
      </c>
      <c r="E65" s="16">
        <v>13143</v>
      </c>
      <c r="F65" s="16">
        <v>163833</v>
      </c>
      <c r="G65" s="42">
        <v>42287</v>
      </c>
      <c r="H65" s="117">
        <v>68.534406409614419</v>
      </c>
      <c r="I65" s="117">
        <v>9.8038318097808219E-2</v>
      </c>
      <c r="K65" s="16" t="s">
        <v>13</v>
      </c>
      <c r="L65" s="16">
        <v>13143</v>
      </c>
      <c r="M65" s="43">
        <v>42226</v>
      </c>
      <c r="N65" s="28" t="s">
        <v>181</v>
      </c>
      <c r="O65" s="117">
        <v>67.142241624365482</v>
      </c>
      <c r="P65" s="117">
        <v>0.8085704728430444</v>
      </c>
      <c r="R65" s="115">
        <f t="shared" si="0"/>
        <v>-1.3921647852489372</v>
      </c>
      <c r="S65" s="115">
        <f t="shared" si="1"/>
        <v>1.5964049255785402</v>
      </c>
      <c r="T65" s="115">
        <f t="shared" si="2"/>
        <v>1.2042649355776343</v>
      </c>
      <c r="U65" s="115">
        <f t="shared" si="3"/>
        <v>-2.9885697108274774</v>
      </c>
      <c r="V65" s="115">
        <f t="shared" si="4"/>
        <v>0.20424014032960303</v>
      </c>
      <c r="W65" s="115">
        <f t="shared" si="5"/>
        <v>-1.7092423954398983</v>
      </c>
      <c r="X65" s="24"/>
      <c r="Y65" s="16" t="s">
        <v>167</v>
      </c>
      <c r="Z65" s="16" t="s">
        <v>169</v>
      </c>
      <c r="AA65" s="4" t="s">
        <v>282</v>
      </c>
      <c r="AB65" s="41"/>
    </row>
    <row r="66" spans="1:28">
      <c r="A66" s="12" t="s">
        <v>289</v>
      </c>
      <c r="B66" s="9" t="s">
        <v>149</v>
      </c>
      <c r="C66" s="41" t="s">
        <v>10</v>
      </c>
      <c r="D66" s="16" t="s">
        <v>14</v>
      </c>
      <c r="E66" s="16">
        <v>13141</v>
      </c>
      <c r="F66" s="16">
        <v>163831</v>
      </c>
      <c r="G66" s="42">
        <v>42287</v>
      </c>
      <c r="H66" s="117">
        <v>65.167504056084127</v>
      </c>
      <c r="I66" s="117">
        <v>9.7827193279276789E-2</v>
      </c>
      <c r="K66" s="16" t="s">
        <v>14</v>
      </c>
      <c r="L66" s="16">
        <v>13141</v>
      </c>
      <c r="M66" s="43">
        <v>42226</v>
      </c>
      <c r="N66" s="28" t="s">
        <v>181</v>
      </c>
      <c r="O66" s="117">
        <v>65.713030303030308</v>
      </c>
      <c r="P66" s="117">
        <v>0.38326558890137524</v>
      </c>
      <c r="R66" s="115">
        <f t="shared" si="0"/>
        <v>0.54552624694618146</v>
      </c>
      <c r="S66" s="115">
        <f t="shared" si="1"/>
        <v>0.7752851078000621</v>
      </c>
      <c r="T66" s="115">
        <f t="shared" si="2"/>
        <v>0.58324138627297673</v>
      </c>
      <c r="U66" s="115">
        <f t="shared" si="3"/>
        <v>-0.22975886085388064</v>
      </c>
      <c r="V66" s="115">
        <f t="shared" si="4"/>
        <v>1.3208113547462434</v>
      </c>
      <c r="W66" s="115">
        <f t="shared" si="5"/>
        <v>1.3791461144514325</v>
      </c>
      <c r="X66" s="24"/>
      <c r="Y66" s="16" t="s">
        <v>167</v>
      </c>
      <c r="Z66" s="16" t="s">
        <v>169</v>
      </c>
      <c r="AA66" s="4" t="s">
        <v>282</v>
      </c>
      <c r="AB66" s="41"/>
    </row>
    <row r="67" spans="1:28">
      <c r="A67" s="12" t="s">
        <v>289</v>
      </c>
      <c r="B67" s="9" t="s">
        <v>149</v>
      </c>
      <c r="C67" s="41" t="s">
        <v>10</v>
      </c>
      <c r="D67" s="16" t="s">
        <v>15</v>
      </c>
      <c r="E67" s="16">
        <v>13147</v>
      </c>
      <c r="F67" s="16">
        <v>163837</v>
      </c>
      <c r="G67" s="42">
        <v>42287</v>
      </c>
      <c r="H67" s="117">
        <v>61.647262894341523</v>
      </c>
      <c r="I67" s="117">
        <v>8.9365949705557557E-2</v>
      </c>
      <c r="K67" s="16" t="s">
        <v>15</v>
      </c>
      <c r="L67" s="16">
        <v>13147</v>
      </c>
      <c r="M67" s="43">
        <v>42226</v>
      </c>
      <c r="N67" s="28" t="s">
        <v>181</v>
      </c>
      <c r="O67" s="117">
        <v>62.445907070707072</v>
      </c>
      <c r="P67" s="117">
        <v>0.37845593815541295</v>
      </c>
      <c r="R67" s="115">
        <f t="shared" si="0"/>
        <v>0.79864417636554919</v>
      </c>
      <c r="S67" s="115">
        <f t="shared" si="1"/>
        <v>0.76217333817506883</v>
      </c>
      <c r="T67" s="115">
        <f t="shared" si="2"/>
        <v>0.60605403285581216</v>
      </c>
      <c r="U67" s="137">
        <f t="shared" si="3"/>
        <v>3.6470838190480359E-2</v>
      </c>
      <c r="V67" s="137">
        <f t="shared" si="4"/>
        <v>1.560817514540618</v>
      </c>
      <c r="W67" s="137">
        <f t="shared" si="5"/>
        <v>2.0537881703189704</v>
      </c>
      <c r="X67" s="24"/>
      <c r="Y67" s="16" t="s">
        <v>167</v>
      </c>
      <c r="Z67" s="16" t="s">
        <v>169</v>
      </c>
      <c r="AA67" s="4" t="s">
        <v>282</v>
      </c>
      <c r="AB67" s="41"/>
    </row>
    <row r="68" spans="1:28">
      <c r="A68" s="12" t="s">
        <v>289</v>
      </c>
      <c r="B68" s="9" t="s">
        <v>149</v>
      </c>
      <c r="C68" s="41" t="s">
        <v>10</v>
      </c>
      <c r="D68" s="16" t="s">
        <v>17</v>
      </c>
      <c r="E68" s="16">
        <v>13149</v>
      </c>
      <c r="F68" s="16">
        <v>163839</v>
      </c>
      <c r="G68" s="42">
        <v>42287</v>
      </c>
      <c r="H68" s="117">
        <v>52.303375863795701</v>
      </c>
      <c r="I68" s="117">
        <v>7.8388193999347697E-2</v>
      </c>
      <c r="K68" s="16" t="s">
        <v>17</v>
      </c>
      <c r="L68" s="16">
        <v>13149</v>
      </c>
      <c r="M68" s="43">
        <v>42226</v>
      </c>
      <c r="N68" s="28" t="s">
        <v>181</v>
      </c>
      <c r="O68" s="117">
        <v>53.257013333333333</v>
      </c>
      <c r="P68" s="117">
        <v>0.40815060956622712</v>
      </c>
      <c r="R68" s="115">
        <f t="shared" si="0"/>
        <v>0.9536374695376324</v>
      </c>
      <c r="S68" s="115">
        <f t="shared" si="1"/>
        <v>0.81459549848368495</v>
      </c>
      <c r="T68" s="115">
        <f t="shared" si="2"/>
        <v>0.76637908140216238</v>
      </c>
      <c r="U68" s="137">
        <f t="shared" si="3"/>
        <v>0.13904197105394744</v>
      </c>
      <c r="V68" s="137">
        <f t="shared" si="4"/>
        <v>1.7682329680213174</v>
      </c>
      <c r="W68" s="137">
        <f t="shared" si="5"/>
        <v>2.2945491888587881</v>
      </c>
      <c r="X68" s="24"/>
      <c r="Y68" s="16" t="s">
        <v>167</v>
      </c>
      <c r="Z68" s="16" t="s">
        <v>169</v>
      </c>
      <c r="AA68" s="4" t="s">
        <v>282</v>
      </c>
      <c r="AB68" s="41"/>
    </row>
    <row r="69" spans="1:28">
      <c r="A69" s="12" t="s">
        <v>289</v>
      </c>
      <c r="B69" s="9" t="s">
        <v>149</v>
      </c>
      <c r="C69" s="41" t="s">
        <v>10</v>
      </c>
      <c r="D69" s="16" t="s">
        <v>18</v>
      </c>
      <c r="E69" s="16">
        <v>13148</v>
      </c>
      <c r="F69" s="16">
        <v>163838</v>
      </c>
      <c r="G69" s="42">
        <v>42287</v>
      </c>
      <c r="H69" s="117">
        <v>51.003933099649466</v>
      </c>
      <c r="I69" s="117">
        <v>7.6843457397196183E-2</v>
      </c>
      <c r="K69" s="16" t="s">
        <v>18</v>
      </c>
      <c r="L69" s="16">
        <v>13148</v>
      </c>
      <c r="M69" s="43">
        <v>42226</v>
      </c>
      <c r="N69" s="28" t="s">
        <v>181</v>
      </c>
      <c r="O69" s="117">
        <v>51.621933737373737</v>
      </c>
      <c r="P69" s="117">
        <v>0.5099903082879631</v>
      </c>
      <c r="R69" s="115">
        <f t="shared" si="0"/>
        <v>0.61800063772427194</v>
      </c>
      <c r="S69" s="115">
        <f t="shared" si="1"/>
        <v>1.0108642406283981</v>
      </c>
      <c r="T69" s="115">
        <f t="shared" si="2"/>
        <v>0.9879333673987023</v>
      </c>
      <c r="U69" s="115">
        <f t="shared" si="3"/>
        <v>-0.39286360290412614</v>
      </c>
      <c r="V69" s="115">
        <f t="shared" si="4"/>
        <v>1.62886487835267</v>
      </c>
      <c r="W69" s="115">
        <f t="shared" si="5"/>
        <v>1.1982630320235552</v>
      </c>
      <c r="X69" s="24"/>
      <c r="Y69" s="16" t="s">
        <v>167</v>
      </c>
      <c r="Z69" s="16" t="s">
        <v>169</v>
      </c>
      <c r="AA69" s="4" t="s">
        <v>282</v>
      </c>
      <c r="AB69" s="41"/>
    </row>
    <row r="70" spans="1:28">
      <c r="A70" s="13" t="s">
        <v>289</v>
      </c>
      <c r="B70" s="29" t="s">
        <v>149</v>
      </c>
      <c r="C70" s="44" t="s">
        <v>10</v>
      </c>
      <c r="D70" s="17" t="s">
        <v>19</v>
      </c>
      <c r="E70" s="17">
        <v>13145</v>
      </c>
      <c r="F70" s="17">
        <v>163835</v>
      </c>
      <c r="G70" s="45">
        <v>42287</v>
      </c>
      <c r="H70" s="119">
        <v>46.676002003004498</v>
      </c>
      <c r="I70" s="119">
        <v>7.2993492810958002E-2</v>
      </c>
      <c r="K70" s="17" t="s">
        <v>19</v>
      </c>
      <c r="L70" s="17">
        <v>13145</v>
      </c>
      <c r="M70" s="46">
        <v>42226</v>
      </c>
      <c r="N70" s="34" t="s">
        <v>181</v>
      </c>
      <c r="O70" s="119">
        <v>46.744953535353531</v>
      </c>
      <c r="P70" s="119">
        <v>0.35297658573661661</v>
      </c>
      <c r="R70" s="116">
        <f t="shared" ref="R70:R133" si="6">O70-H70</f>
        <v>6.8951532349032618E-2</v>
      </c>
      <c r="S70" s="116">
        <f t="shared" ref="S70:S133" si="7">1.96*SQRT((P70*P70)+(I70*I70))</f>
        <v>0.7064719880539071</v>
      </c>
      <c r="T70" s="116">
        <f t="shared" ref="T70:T114" si="8">P70/O70*100</f>
        <v>0.75511164102379091</v>
      </c>
      <c r="U70" s="116">
        <f t="shared" ref="U70:U114" si="9">R70-S70</f>
        <v>-0.63752045570487448</v>
      </c>
      <c r="V70" s="116">
        <f t="shared" ref="V70:V114" si="10">R70+S70</f>
        <v>0.77542352040293971</v>
      </c>
      <c r="W70" s="116">
        <f t="shared" ref="W70:W133" si="11">(O70-H70)/SQRT((P70*P70)+(I70*I70))</f>
        <v>0.19129562911104656</v>
      </c>
      <c r="X70" s="35"/>
      <c r="Y70" s="17" t="s">
        <v>167</v>
      </c>
      <c r="Z70" s="17" t="s">
        <v>169</v>
      </c>
      <c r="AA70" s="109" t="s">
        <v>282</v>
      </c>
      <c r="AB70" s="41"/>
    </row>
    <row r="71" spans="1:28">
      <c r="A71" s="12" t="s">
        <v>289</v>
      </c>
      <c r="B71" s="39" t="s">
        <v>150</v>
      </c>
      <c r="C71" s="25" t="s">
        <v>120</v>
      </c>
      <c r="D71" s="6" t="s">
        <v>59</v>
      </c>
      <c r="E71" s="6">
        <v>16885</v>
      </c>
      <c r="F71" s="6">
        <v>204341</v>
      </c>
      <c r="G71" s="26">
        <v>43262</v>
      </c>
      <c r="H71" s="111">
        <v>48.601295496642301</v>
      </c>
      <c r="I71" s="111">
        <v>0.10982490913636402</v>
      </c>
      <c r="K71" s="6" t="s">
        <v>59</v>
      </c>
      <c r="L71" s="27" t="s">
        <v>78</v>
      </c>
      <c r="M71" s="28">
        <v>43262</v>
      </c>
      <c r="N71" s="28" t="s">
        <v>181</v>
      </c>
      <c r="O71" s="111">
        <v>48.345950296296294</v>
      </c>
      <c r="P71" s="111">
        <v>0.73577266306029454</v>
      </c>
      <c r="R71" s="115">
        <f t="shared" si="6"/>
        <v>-0.25534520034600661</v>
      </c>
      <c r="S71" s="115">
        <f t="shared" si="7"/>
        <v>1.4580910460566607</v>
      </c>
      <c r="T71" s="115">
        <f t="shared" si="8"/>
        <v>1.5218909930428257</v>
      </c>
      <c r="U71" s="115">
        <f t="shared" si="9"/>
        <v>-1.7134362464026673</v>
      </c>
      <c r="V71" s="115">
        <f t="shared" si="10"/>
        <v>1.2027458457106541</v>
      </c>
      <c r="W71" s="115">
        <f t="shared" si="11"/>
        <v>-0.34324097526810038</v>
      </c>
      <c r="X71" s="24"/>
      <c r="Y71" s="12" t="s">
        <v>167</v>
      </c>
      <c r="Z71" s="9" t="s">
        <v>165</v>
      </c>
      <c r="AA71" s="8" t="s">
        <v>273</v>
      </c>
      <c r="AB71" s="25"/>
    </row>
    <row r="72" spans="1:28">
      <c r="A72" s="12" t="s">
        <v>289</v>
      </c>
      <c r="B72" s="9" t="s">
        <v>150</v>
      </c>
      <c r="C72" s="25" t="s">
        <v>120</v>
      </c>
      <c r="D72" s="6" t="s">
        <v>59</v>
      </c>
      <c r="E72" s="6">
        <v>16885</v>
      </c>
      <c r="F72" s="6">
        <v>204341</v>
      </c>
      <c r="G72" s="26">
        <v>43262</v>
      </c>
      <c r="H72" s="111">
        <v>48.601295496642301</v>
      </c>
      <c r="I72" s="111">
        <v>0.10982490913636402</v>
      </c>
      <c r="K72" s="6" t="s">
        <v>59</v>
      </c>
      <c r="L72" s="27" t="s">
        <v>88</v>
      </c>
      <c r="M72" s="28">
        <v>43262</v>
      </c>
      <c r="N72" s="28" t="s">
        <v>182</v>
      </c>
      <c r="O72" s="124">
        <v>48.554741366384526</v>
      </c>
      <c r="P72" s="124">
        <v>0.47320180567361142</v>
      </c>
      <c r="R72" s="115">
        <f t="shared" si="6"/>
        <v>-4.6554130257774773E-2</v>
      </c>
      <c r="S72" s="115">
        <f t="shared" si="7"/>
        <v>0.95212728930751189</v>
      </c>
      <c r="T72" s="115">
        <f t="shared" si="8"/>
        <v>0.97457383636939543</v>
      </c>
      <c r="U72" s="115">
        <f t="shared" si="9"/>
        <v>-0.99868141956528667</v>
      </c>
      <c r="V72" s="115">
        <f t="shared" si="10"/>
        <v>0.90557315904973712</v>
      </c>
      <c r="W72" s="115">
        <f t="shared" si="11"/>
        <v>-9.5833925074873552E-2</v>
      </c>
      <c r="X72" s="24"/>
      <c r="Y72" s="12" t="s">
        <v>167</v>
      </c>
      <c r="Z72" s="9" t="s">
        <v>165</v>
      </c>
      <c r="AA72" s="8" t="s">
        <v>273</v>
      </c>
      <c r="AB72" s="25"/>
    </row>
    <row r="73" spans="1:28">
      <c r="A73" s="12" t="s">
        <v>289</v>
      </c>
      <c r="B73" s="9" t="s">
        <v>151</v>
      </c>
      <c r="C73" s="25" t="s">
        <v>120</v>
      </c>
      <c r="D73" s="6" t="s">
        <v>60</v>
      </c>
      <c r="E73" s="6">
        <v>16888</v>
      </c>
      <c r="F73" s="6">
        <v>204342</v>
      </c>
      <c r="G73" s="26">
        <v>43262</v>
      </c>
      <c r="H73" s="111">
        <v>49.291573912999894</v>
      </c>
      <c r="I73" s="111">
        <v>0.110159884522535</v>
      </c>
      <c r="K73" s="6" t="s">
        <v>60</v>
      </c>
      <c r="L73" s="27" t="s">
        <v>79</v>
      </c>
      <c r="M73" s="28">
        <v>43262</v>
      </c>
      <c r="N73" s="28" t="s">
        <v>181</v>
      </c>
      <c r="O73" s="111">
        <v>49.425031629629629</v>
      </c>
      <c r="P73" s="111">
        <v>0.68076560613992443</v>
      </c>
      <c r="R73" s="115">
        <f t="shared" si="6"/>
        <v>0.13345771662973505</v>
      </c>
      <c r="S73" s="115">
        <f t="shared" si="7"/>
        <v>1.3516569994475645</v>
      </c>
      <c r="T73" s="115">
        <f t="shared" si="8"/>
        <v>1.3773700970821732</v>
      </c>
      <c r="U73" s="115">
        <f t="shared" si="9"/>
        <v>-1.2181992828178294</v>
      </c>
      <c r="V73" s="115">
        <f t="shared" si="10"/>
        <v>1.4851147160772995</v>
      </c>
      <c r="W73" s="115">
        <f t="shared" si="11"/>
        <v>0.19352330117861991</v>
      </c>
      <c r="X73" s="24"/>
      <c r="Y73" s="12" t="s">
        <v>167</v>
      </c>
      <c r="Z73" s="9" t="s">
        <v>165</v>
      </c>
      <c r="AA73" s="8" t="s">
        <v>273</v>
      </c>
      <c r="AB73" s="25"/>
    </row>
    <row r="74" spans="1:28">
      <c r="A74" s="12" t="s">
        <v>289</v>
      </c>
      <c r="B74" s="9" t="s">
        <v>151</v>
      </c>
      <c r="C74" s="25" t="s">
        <v>120</v>
      </c>
      <c r="D74" s="6" t="s">
        <v>60</v>
      </c>
      <c r="E74" s="6">
        <v>16888</v>
      </c>
      <c r="F74" s="6">
        <v>204342</v>
      </c>
      <c r="G74" s="26">
        <v>43262</v>
      </c>
      <c r="H74" s="111">
        <v>49.291573912999894</v>
      </c>
      <c r="I74" s="111">
        <v>0.110159884522535</v>
      </c>
      <c r="K74" s="6" t="s">
        <v>60</v>
      </c>
      <c r="L74" s="27" t="s">
        <v>89</v>
      </c>
      <c r="M74" s="28">
        <v>43262</v>
      </c>
      <c r="N74" s="28" t="s">
        <v>182</v>
      </c>
      <c r="O74" s="124">
        <v>49.302131668681987</v>
      </c>
      <c r="P74" s="124">
        <v>0.35356837400532443</v>
      </c>
      <c r="R74" s="115">
        <f t="shared" si="6"/>
        <v>1.0557755682093273E-2</v>
      </c>
      <c r="S74" s="115">
        <f t="shared" si="7"/>
        <v>0.725850733312842</v>
      </c>
      <c r="T74" s="115">
        <f t="shared" si="8"/>
        <v>0.71714622073820056</v>
      </c>
      <c r="U74" s="115">
        <f t="shared" si="9"/>
        <v>-0.71529297763074873</v>
      </c>
      <c r="V74" s="115">
        <f t="shared" si="10"/>
        <v>0.73640848899493527</v>
      </c>
      <c r="W74" s="115">
        <f t="shared" si="11"/>
        <v>2.8508893340173886E-2</v>
      </c>
      <c r="X74" s="24"/>
      <c r="Y74" s="12" t="s">
        <v>167</v>
      </c>
      <c r="Z74" s="9" t="s">
        <v>165</v>
      </c>
      <c r="AA74" s="8" t="s">
        <v>273</v>
      </c>
      <c r="AB74" s="25"/>
    </row>
    <row r="75" spans="1:28">
      <c r="A75" s="12" t="s">
        <v>289</v>
      </c>
      <c r="B75" s="9" t="s">
        <v>151</v>
      </c>
      <c r="C75" s="25" t="s">
        <v>120</v>
      </c>
      <c r="D75" s="6" t="s">
        <v>62</v>
      </c>
      <c r="E75" s="6">
        <v>16890</v>
      </c>
      <c r="F75" s="6">
        <v>204344</v>
      </c>
      <c r="G75" s="26">
        <v>43262</v>
      </c>
      <c r="H75" s="111">
        <v>56.076386689385608</v>
      </c>
      <c r="I75" s="111">
        <v>0.11621049467958899</v>
      </c>
      <c r="K75" s="6" t="s">
        <v>62</v>
      </c>
      <c r="L75" s="27" t="s">
        <v>81</v>
      </c>
      <c r="M75" s="28">
        <v>43262</v>
      </c>
      <c r="N75" s="28" t="s">
        <v>181</v>
      </c>
      <c r="O75" s="111">
        <v>54.91974347530865</v>
      </c>
      <c r="P75" s="111">
        <v>0.60880999816732617</v>
      </c>
      <c r="R75" s="115">
        <f t="shared" si="6"/>
        <v>-1.1566432140769578</v>
      </c>
      <c r="S75" s="115">
        <f t="shared" si="7"/>
        <v>1.2148118784761108</v>
      </c>
      <c r="T75" s="115">
        <f t="shared" si="8"/>
        <v>1.1085448686428059</v>
      </c>
      <c r="U75" s="115">
        <f t="shared" si="9"/>
        <v>-2.3714550925530684</v>
      </c>
      <c r="V75" s="115">
        <f t="shared" si="10"/>
        <v>5.8168664399153025E-2</v>
      </c>
      <c r="W75" s="115">
        <f t="shared" si="11"/>
        <v>-1.8661495987630961</v>
      </c>
      <c r="X75" s="24"/>
      <c r="Y75" s="12" t="s">
        <v>167</v>
      </c>
      <c r="Z75" s="9" t="s">
        <v>165</v>
      </c>
      <c r="AA75" s="8" t="s">
        <v>273</v>
      </c>
      <c r="AB75" s="25"/>
    </row>
    <row r="76" spans="1:28">
      <c r="A76" s="12" t="s">
        <v>289</v>
      </c>
      <c r="B76" s="9" t="s">
        <v>151</v>
      </c>
      <c r="C76" s="25" t="s">
        <v>120</v>
      </c>
      <c r="D76" s="6" t="s">
        <v>62</v>
      </c>
      <c r="E76" s="6">
        <v>16890</v>
      </c>
      <c r="F76" s="6">
        <v>204344</v>
      </c>
      <c r="G76" s="26">
        <v>43262</v>
      </c>
      <c r="H76" s="111">
        <v>56.076386689385608</v>
      </c>
      <c r="I76" s="111">
        <v>0.11621049467958899</v>
      </c>
      <c r="K76" s="6" t="s">
        <v>62</v>
      </c>
      <c r="L76" s="27" t="s">
        <v>91</v>
      </c>
      <c r="M76" s="28">
        <v>43262</v>
      </c>
      <c r="N76" s="28" t="s">
        <v>182</v>
      </c>
      <c r="O76" s="124">
        <v>55.960822690447401</v>
      </c>
      <c r="P76" s="124">
        <v>0.31202795760859908</v>
      </c>
      <c r="R76" s="115">
        <f t="shared" si="6"/>
        <v>-0.11556399893820668</v>
      </c>
      <c r="S76" s="115">
        <f t="shared" si="7"/>
        <v>0.65261326654338547</v>
      </c>
      <c r="T76" s="115">
        <f t="shared" si="8"/>
        <v>0.55758286352331043</v>
      </c>
      <c r="U76" s="115">
        <f t="shared" si="9"/>
        <v>-0.76817726548159215</v>
      </c>
      <c r="V76" s="115">
        <f t="shared" si="10"/>
        <v>0.53704926760517879</v>
      </c>
      <c r="W76" s="115">
        <f t="shared" si="11"/>
        <v>-0.34707452258607602</v>
      </c>
      <c r="X76" s="24"/>
      <c r="Y76" s="12" t="s">
        <v>167</v>
      </c>
      <c r="Z76" s="9" t="s">
        <v>165</v>
      </c>
      <c r="AA76" s="8" t="s">
        <v>273</v>
      </c>
      <c r="AB76" s="25"/>
    </row>
    <row r="77" spans="1:28">
      <c r="A77" s="12" t="s">
        <v>289</v>
      </c>
      <c r="B77" s="9" t="s">
        <v>151</v>
      </c>
      <c r="C77" s="25" t="s">
        <v>120</v>
      </c>
      <c r="D77" s="6" t="s">
        <v>57</v>
      </c>
      <c r="E77" s="6">
        <v>16883</v>
      </c>
      <c r="F77" s="6">
        <v>204339</v>
      </c>
      <c r="G77" s="26">
        <v>43262</v>
      </c>
      <c r="H77" s="111">
        <v>42.497596483913</v>
      </c>
      <c r="I77" s="111">
        <v>0.10777517782531601</v>
      </c>
      <c r="K77" s="6" t="s">
        <v>57</v>
      </c>
      <c r="L77" s="27" t="s">
        <v>76</v>
      </c>
      <c r="M77" s="28">
        <v>43262</v>
      </c>
      <c r="N77" s="28" t="s">
        <v>181</v>
      </c>
      <c r="O77" s="111">
        <v>42.239863864197531</v>
      </c>
      <c r="P77" s="111">
        <v>0.66640021760064128</v>
      </c>
      <c r="R77" s="115">
        <f t="shared" si="6"/>
        <v>-0.25773261971546901</v>
      </c>
      <c r="S77" s="115">
        <f t="shared" si="7"/>
        <v>1.3231157641115332</v>
      </c>
      <c r="T77" s="115">
        <f t="shared" si="8"/>
        <v>1.5776571149545808</v>
      </c>
      <c r="U77" s="115">
        <f t="shared" si="9"/>
        <v>-1.5808483838270022</v>
      </c>
      <c r="V77" s="115">
        <f t="shared" si="10"/>
        <v>1.0653831443960642</v>
      </c>
      <c r="W77" s="115">
        <f t="shared" si="11"/>
        <v>-0.38179269595622228</v>
      </c>
      <c r="X77" s="24"/>
      <c r="Y77" s="12" t="s">
        <v>167</v>
      </c>
      <c r="Z77" s="9" t="s">
        <v>165</v>
      </c>
      <c r="AA77" s="8" t="s">
        <v>273</v>
      </c>
      <c r="AB77" s="25"/>
    </row>
    <row r="78" spans="1:28">
      <c r="A78" s="12" t="s">
        <v>289</v>
      </c>
      <c r="B78" s="9" t="s">
        <v>151</v>
      </c>
      <c r="C78" s="25" t="s">
        <v>120</v>
      </c>
      <c r="D78" s="6" t="s">
        <v>57</v>
      </c>
      <c r="E78" s="6">
        <v>16883</v>
      </c>
      <c r="F78" s="6">
        <v>204339</v>
      </c>
      <c r="G78" s="26">
        <v>43262</v>
      </c>
      <c r="H78" s="111">
        <v>42.497596483913</v>
      </c>
      <c r="I78" s="111">
        <v>0.10777517782531601</v>
      </c>
      <c r="K78" s="6" t="s">
        <v>57</v>
      </c>
      <c r="L78" s="27" t="s">
        <v>86</v>
      </c>
      <c r="M78" s="28">
        <v>43262</v>
      </c>
      <c r="N78" s="28" t="s">
        <v>182</v>
      </c>
      <c r="O78" s="124">
        <v>43.001167889963725</v>
      </c>
      <c r="P78" s="124">
        <v>0.54353162513396525</v>
      </c>
      <c r="R78" s="115">
        <f t="shared" si="6"/>
        <v>0.50357140605072459</v>
      </c>
      <c r="S78" s="115">
        <f t="shared" si="7"/>
        <v>1.0860630712138155</v>
      </c>
      <c r="T78" s="115">
        <f t="shared" si="8"/>
        <v>1.2639927048605184</v>
      </c>
      <c r="U78" s="115">
        <f t="shared" si="9"/>
        <v>-0.58249166516309092</v>
      </c>
      <c r="V78" s="115">
        <f t="shared" si="10"/>
        <v>1.5896344772645401</v>
      </c>
      <c r="W78" s="115">
        <f t="shared" si="11"/>
        <v>0.90878695908177831</v>
      </c>
      <c r="X78" s="24"/>
      <c r="Y78" s="12" t="s">
        <v>167</v>
      </c>
      <c r="Z78" s="9" t="s">
        <v>165</v>
      </c>
      <c r="AA78" s="8" t="s">
        <v>273</v>
      </c>
      <c r="AB78" s="25"/>
    </row>
    <row r="79" spans="1:28">
      <c r="A79" s="12" t="s">
        <v>289</v>
      </c>
      <c r="B79" s="9" t="s">
        <v>151</v>
      </c>
      <c r="C79" s="25" t="s">
        <v>120</v>
      </c>
      <c r="D79" s="6" t="s">
        <v>58</v>
      </c>
      <c r="E79" s="6">
        <v>16884</v>
      </c>
      <c r="F79" s="6">
        <v>204340</v>
      </c>
      <c r="G79" s="26">
        <v>43262</v>
      </c>
      <c r="H79" s="111">
        <v>41.890028386288506</v>
      </c>
      <c r="I79" s="111">
        <v>0.107902958412914</v>
      </c>
      <c r="K79" s="6" t="s">
        <v>58</v>
      </c>
      <c r="L79" s="27" t="s">
        <v>77</v>
      </c>
      <c r="M79" s="28">
        <v>43262</v>
      </c>
      <c r="N79" s="28" t="s">
        <v>181</v>
      </c>
      <c r="O79" s="111">
        <v>41.302631790123456</v>
      </c>
      <c r="P79" s="111">
        <v>0.66765618569508633</v>
      </c>
      <c r="R79" s="115">
        <f t="shared" si="6"/>
        <v>-0.5873965961650498</v>
      </c>
      <c r="S79" s="115">
        <f t="shared" si="7"/>
        <v>1.3255858789746009</v>
      </c>
      <c r="T79" s="115">
        <f t="shared" si="8"/>
        <v>1.6164979246061999</v>
      </c>
      <c r="U79" s="115">
        <f t="shared" si="9"/>
        <v>-1.9129824751396507</v>
      </c>
      <c r="V79" s="115">
        <f t="shared" si="10"/>
        <v>0.73818928280955109</v>
      </c>
      <c r="W79" s="115">
        <f t="shared" si="11"/>
        <v>-0.86851960838182496</v>
      </c>
      <c r="X79" s="24"/>
      <c r="Y79" s="12" t="s">
        <v>167</v>
      </c>
      <c r="Z79" s="9" t="s">
        <v>165</v>
      </c>
      <c r="AA79" s="8" t="s">
        <v>273</v>
      </c>
      <c r="AB79" s="25"/>
    </row>
    <row r="80" spans="1:28">
      <c r="A80" s="12" t="s">
        <v>289</v>
      </c>
      <c r="B80" s="9" t="s">
        <v>151</v>
      </c>
      <c r="C80" s="25" t="s">
        <v>120</v>
      </c>
      <c r="D80" s="6" t="s">
        <v>58</v>
      </c>
      <c r="E80" s="6">
        <v>16884</v>
      </c>
      <c r="F80" s="6">
        <v>204340</v>
      </c>
      <c r="G80" s="26">
        <v>43262</v>
      </c>
      <c r="H80" s="111">
        <v>41.890028386288506</v>
      </c>
      <c r="I80" s="111">
        <v>0.107902958412914</v>
      </c>
      <c r="K80" s="6" t="s">
        <v>58</v>
      </c>
      <c r="L80" s="27" t="s">
        <v>87</v>
      </c>
      <c r="M80" s="28">
        <v>43262</v>
      </c>
      <c r="N80" s="28" t="s">
        <v>182</v>
      </c>
      <c r="O80" s="124">
        <v>42.01469902660218</v>
      </c>
      <c r="P80" s="124">
        <v>0.35858634006890133</v>
      </c>
      <c r="R80" s="115">
        <f t="shared" si="6"/>
        <v>0.12467064031367414</v>
      </c>
      <c r="S80" s="115">
        <f t="shared" si="7"/>
        <v>0.7339597104316431</v>
      </c>
      <c r="T80" s="115">
        <f t="shared" si="8"/>
        <v>0.85347830253849377</v>
      </c>
      <c r="U80" s="115">
        <f t="shared" si="9"/>
        <v>-0.60928907011796896</v>
      </c>
      <c r="V80" s="115">
        <f t="shared" si="10"/>
        <v>0.85863035074531724</v>
      </c>
      <c r="W80" s="115">
        <f t="shared" si="11"/>
        <v>0.33292625132120124</v>
      </c>
      <c r="X80" s="24"/>
      <c r="Y80" s="12" t="s">
        <v>167</v>
      </c>
      <c r="Z80" s="9" t="s">
        <v>165</v>
      </c>
      <c r="AA80" s="8" t="s">
        <v>273</v>
      </c>
      <c r="AB80" s="25"/>
    </row>
    <row r="81" spans="1:28" s="9" customFormat="1">
      <c r="A81" s="12" t="s">
        <v>289</v>
      </c>
      <c r="B81" s="9" t="s">
        <v>151</v>
      </c>
      <c r="C81" s="25" t="s">
        <v>120</v>
      </c>
      <c r="D81" s="6" t="s">
        <v>61</v>
      </c>
      <c r="E81" s="6">
        <v>16889</v>
      </c>
      <c r="F81" s="6">
        <v>204343</v>
      </c>
      <c r="G81" s="26">
        <v>43262</v>
      </c>
      <c r="H81" s="111">
        <v>48.220908657913199</v>
      </c>
      <c r="I81" s="111">
        <v>0.10808285941125599</v>
      </c>
      <c r="K81" s="6" t="s">
        <v>61</v>
      </c>
      <c r="L81" s="27" t="s">
        <v>80</v>
      </c>
      <c r="M81" s="28">
        <v>43262</v>
      </c>
      <c r="N81" s="28" t="s">
        <v>181</v>
      </c>
      <c r="O81" s="111">
        <v>48.842861302469132</v>
      </c>
      <c r="P81" s="111">
        <v>0.6184348470744736</v>
      </c>
      <c r="R81" s="115">
        <f t="shared" si="6"/>
        <v>0.62195264455593247</v>
      </c>
      <c r="S81" s="115">
        <f t="shared" si="7"/>
        <v>1.2305047410187238</v>
      </c>
      <c r="T81" s="115">
        <f t="shared" si="8"/>
        <v>1.2661724366324341</v>
      </c>
      <c r="U81" s="115">
        <f t="shared" si="9"/>
        <v>-0.60855209646279129</v>
      </c>
      <c r="V81" s="115">
        <f t="shared" si="10"/>
        <v>1.8524573855746562</v>
      </c>
      <c r="W81" s="115">
        <f t="shared" si="11"/>
        <v>0.99067247991292262</v>
      </c>
      <c r="X81" s="24"/>
      <c r="Y81" s="12" t="s">
        <v>167</v>
      </c>
      <c r="Z81" s="9" t="s">
        <v>165</v>
      </c>
      <c r="AA81" s="8" t="s">
        <v>273</v>
      </c>
      <c r="AB81" s="25"/>
    </row>
    <row r="82" spans="1:28">
      <c r="A82" s="13" t="s">
        <v>289</v>
      </c>
      <c r="B82" s="29" t="s">
        <v>151</v>
      </c>
      <c r="C82" s="30" t="s">
        <v>120</v>
      </c>
      <c r="D82" s="31" t="s">
        <v>61</v>
      </c>
      <c r="E82" s="31">
        <v>16889</v>
      </c>
      <c r="F82" s="31">
        <v>204343</v>
      </c>
      <c r="G82" s="32">
        <v>43262</v>
      </c>
      <c r="H82" s="112">
        <v>48.220908657913199</v>
      </c>
      <c r="I82" s="112">
        <v>0.10808285941125599</v>
      </c>
      <c r="K82" s="31" t="s">
        <v>61</v>
      </c>
      <c r="L82" s="33" t="s">
        <v>90</v>
      </c>
      <c r="M82" s="34">
        <v>43262</v>
      </c>
      <c r="N82" s="34" t="s">
        <v>182</v>
      </c>
      <c r="O82" s="123">
        <v>48.618592043530846</v>
      </c>
      <c r="P82" s="123">
        <v>0.39063364879200557</v>
      </c>
      <c r="R82" s="116">
        <f t="shared" si="6"/>
        <v>0.39768338561764693</v>
      </c>
      <c r="S82" s="116">
        <f t="shared" si="7"/>
        <v>0.79440846069314586</v>
      </c>
      <c r="T82" s="116">
        <f t="shared" si="8"/>
        <v>0.80346557226965809</v>
      </c>
      <c r="U82" s="116">
        <f t="shared" si="9"/>
        <v>-0.39672507507549892</v>
      </c>
      <c r="V82" s="116">
        <f t="shared" si="10"/>
        <v>1.1920918463107928</v>
      </c>
      <c r="W82" s="116">
        <f t="shared" si="11"/>
        <v>0.98118219326426315</v>
      </c>
      <c r="X82" s="35"/>
      <c r="Y82" s="13" t="s">
        <v>167</v>
      </c>
      <c r="Z82" s="29" t="s">
        <v>165</v>
      </c>
      <c r="AA82" s="29" t="s">
        <v>273</v>
      </c>
      <c r="AB82" s="25"/>
    </row>
    <row r="83" spans="1:28">
      <c r="A83" s="12" t="s">
        <v>289</v>
      </c>
      <c r="B83" s="8" t="s">
        <v>146</v>
      </c>
      <c r="C83" s="25" t="s">
        <v>188</v>
      </c>
      <c r="D83" s="6">
        <v>6</v>
      </c>
      <c r="E83" s="6">
        <v>15775</v>
      </c>
      <c r="F83" s="6">
        <v>188300</v>
      </c>
      <c r="G83" s="26">
        <v>42877</v>
      </c>
      <c r="H83" s="111">
        <v>67.062652861726676</v>
      </c>
      <c r="I83" s="111">
        <v>0.13820091212694466</v>
      </c>
      <c r="K83" s="6">
        <v>6</v>
      </c>
      <c r="L83" s="27">
        <v>15775</v>
      </c>
      <c r="M83" s="28">
        <v>42883</v>
      </c>
      <c r="N83" s="28" t="s">
        <v>181</v>
      </c>
      <c r="O83" s="111">
        <v>66.419792538934431</v>
      </c>
      <c r="P83" s="111">
        <v>0.64745837349781854</v>
      </c>
      <c r="R83" s="115">
        <f t="shared" si="6"/>
        <v>-0.64286032279224514</v>
      </c>
      <c r="S83" s="115">
        <f t="shared" si="7"/>
        <v>1.2976056176807556</v>
      </c>
      <c r="T83" s="115">
        <f t="shared" si="8"/>
        <v>0.97479734390661754</v>
      </c>
      <c r="U83" s="115">
        <f t="shared" si="9"/>
        <v>-1.9404659404730007</v>
      </c>
      <c r="V83" s="115">
        <f t="shared" si="10"/>
        <v>0.65474529488851041</v>
      </c>
      <c r="W83" s="115">
        <f t="shared" si="11"/>
        <v>-0.97102402725786785</v>
      </c>
      <c r="X83" s="24"/>
      <c r="Y83" s="27" t="s">
        <v>208</v>
      </c>
      <c r="Z83" s="9" t="s">
        <v>165</v>
      </c>
      <c r="AA83" s="4" t="s">
        <v>279</v>
      </c>
      <c r="AB83" s="25"/>
    </row>
    <row r="84" spans="1:28">
      <c r="A84" s="12" t="s">
        <v>289</v>
      </c>
      <c r="B84" s="9" t="s">
        <v>146</v>
      </c>
      <c r="C84" s="25" t="s">
        <v>188</v>
      </c>
      <c r="D84" s="6">
        <v>9</v>
      </c>
      <c r="E84" s="6">
        <v>15777</v>
      </c>
      <c r="F84" s="6">
        <v>188301</v>
      </c>
      <c r="G84" s="26">
        <v>42877</v>
      </c>
      <c r="H84" s="111">
        <v>70.545905192018452</v>
      </c>
      <c r="I84" s="111">
        <v>0.12813189070886924</v>
      </c>
      <c r="K84" s="6">
        <v>9</v>
      </c>
      <c r="L84" s="27">
        <v>15777</v>
      </c>
      <c r="M84" s="28">
        <v>42883</v>
      </c>
      <c r="N84" s="28" t="s">
        <v>181</v>
      </c>
      <c r="O84" s="111">
        <v>69.447656047131147</v>
      </c>
      <c r="P84" s="111">
        <v>0.49467639583082895</v>
      </c>
      <c r="R84" s="115">
        <f t="shared" si="6"/>
        <v>-1.0982491448873049</v>
      </c>
      <c r="S84" s="115">
        <f t="shared" si="7"/>
        <v>1.0015629112455389</v>
      </c>
      <c r="T84" s="115">
        <f t="shared" si="8"/>
        <v>0.71230106815284489</v>
      </c>
      <c r="U84" s="137">
        <f t="shared" si="9"/>
        <v>-2.0998120561328437</v>
      </c>
      <c r="V84" s="137">
        <f t="shared" si="10"/>
        <v>-9.6686233641765984E-2</v>
      </c>
      <c r="W84" s="137">
        <f t="shared" si="11"/>
        <v>-2.1492093005942023</v>
      </c>
      <c r="X84" s="24"/>
      <c r="Y84" s="27" t="s">
        <v>208</v>
      </c>
      <c r="Z84" s="9" t="s">
        <v>165</v>
      </c>
      <c r="AA84" s="4" t="s">
        <v>279</v>
      </c>
      <c r="AB84" s="25"/>
    </row>
    <row r="85" spans="1:28">
      <c r="A85" s="12" t="s">
        <v>289</v>
      </c>
      <c r="B85" s="9" t="s">
        <v>146</v>
      </c>
      <c r="C85" s="25" t="s">
        <v>188</v>
      </c>
      <c r="D85" s="6">
        <v>13</v>
      </c>
      <c r="E85" s="6">
        <v>15778</v>
      </c>
      <c r="F85" s="6">
        <v>188302</v>
      </c>
      <c r="G85" s="26">
        <v>42877</v>
      </c>
      <c r="H85" s="111">
        <v>70.494046362267952</v>
      </c>
      <c r="I85" s="111">
        <v>0.14533430714419562</v>
      </c>
      <c r="K85" s="6">
        <v>13</v>
      </c>
      <c r="L85" s="27">
        <v>15778</v>
      </c>
      <c r="M85" s="28">
        <v>42883</v>
      </c>
      <c r="N85" s="28" t="s">
        <v>181</v>
      </c>
      <c r="O85" s="111">
        <v>71.36476598975409</v>
      </c>
      <c r="P85" s="111">
        <v>0.5137510427510571</v>
      </c>
      <c r="R85" s="115">
        <f t="shared" si="6"/>
        <v>0.87071962748613885</v>
      </c>
      <c r="S85" s="115">
        <f t="shared" si="7"/>
        <v>1.0464678339028886</v>
      </c>
      <c r="T85" s="115">
        <f t="shared" si="8"/>
        <v>0.71989452445597157</v>
      </c>
      <c r="U85" s="115">
        <f t="shared" si="9"/>
        <v>-0.17574820641674971</v>
      </c>
      <c r="V85" s="115">
        <f t="shared" si="10"/>
        <v>1.9171874613890274</v>
      </c>
      <c r="W85" s="115">
        <f t="shared" si="11"/>
        <v>1.6308293619574399</v>
      </c>
      <c r="X85" s="24"/>
      <c r="Y85" s="27" t="s">
        <v>208</v>
      </c>
      <c r="Z85" s="9" t="s">
        <v>165</v>
      </c>
      <c r="AA85" s="4" t="s">
        <v>279</v>
      </c>
      <c r="AB85" s="25"/>
    </row>
    <row r="86" spans="1:28">
      <c r="A86" s="12" t="s">
        <v>289</v>
      </c>
      <c r="B86" s="9" t="s">
        <v>146</v>
      </c>
      <c r="C86" s="25" t="s">
        <v>188</v>
      </c>
      <c r="D86" s="6">
        <v>17</v>
      </c>
      <c r="E86" s="6">
        <v>15781</v>
      </c>
      <c r="F86" s="6">
        <v>188303</v>
      </c>
      <c r="G86" s="26">
        <v>42877</v>
      </c>
      <c r="H86" s="111">
        <v>70.124820803168546</v>
      </c>
      <c r="I86" s="111">
        <v>0.13401557669595149</v>
      </c>
      <c r="K86" s="6">
        <v>17</v>
      </c>
      <c r="L86" s="27">
        <v>15781</v>
      </c>
      <c r="M86" s="28">
        <v>42883</v>
      </c>
      <c r="N86" s="28" t="s">
        <v>181</v>
      </c>
      <c r="O86" s="111">
        <v>71.091946334016413</v>
      </c>
      <c r="P86" s="111">
        <v>0.69407134776375923</v>
      </c>
      <c r="R86" s="115">
        <f t="shared" si="6"/>
        <v>0.96712553084786634</v>
      </c>
      <c r="S86" s="115">
        <f t="shared" si="7"/>
        <v>1.3855068101523473</v>
      </c>
      <c r="T86" s="115">
        <f t="shared" si="8"/>
        <v>0.97630095046596954</v>
      </c>
      <c r="U86" s="115">
        <f t="shared" si="9"/>
        <v>-0.41838127930448099</v>
      </c>
      <c r="V86" s="115">
        <f t="shared" si="10"/>
        <v>2.3526323410002137</v>
      </c>
      <c r="W86" s="115">
        <f t="shared" si="11"/>
        <v>1.3681391001271122</v>
      </c>
      <c r="X86" s="24"/>
      <c r="Y86" s="27" t="s">
        <v>208</v>
      </c>
      <c r="Z86" s="9" t="s">
        <v>165</v>
      </c>
      <c r="AA86" s="4" t="s">
        <v>279</v>
      </c>
      <c r="AB86" s="25"/>
    </row>
    <row r="87" spans="1:28">
      <c r="A87" s="13" t="s">
        <v>289</v>
      </c>
      <c r="B87" s="29" t="s">
        <v>146</v>
      </c>
      <c r="C87" s="30" t="s">
        <v>188</v>
      </c>
      <c r="D87" s="31">
        <v>23</v>
      </c>
      <c r="E87" s="31">
        <v>15784</v>
      </c>
      <c r="F87" s="31">
        <v>188304</v>
      </c>
      <c r="G87" s="32">
        <v>42877</v>
      </c>
      <c r="H87" s="112">
        <v>68.886222643136477</v>
      </c>
      <c r="I87" s="112">
        <v>0.12645847965741291</v>
      </c>
      <c r="K87" s="31">
        <v>23</v>
      </c>
      <c r="L87" s="33">
        <v>15784</v>
      </c>
      <c r="M87" s="34">
        <v>42883</v>
      </c>
      <c r="N87" s="34" t="s">
        <v>181</v>
      </c>
      <c r="O87" s="112">
        <v>67.55300407991804</v>
      </c>
      <c r="P87" s="112">
        <v>0.57526595560344473</v>
      </c>
      <c r="R87" s="116">
        <f t="shared" si="6"/>
        <v>-1.3332185632184377</v>
      </c>
      <c r="S87" s="116">
        <f t="shared" si="7"/>
        <v>1.1544427732030129</v>
      </c>
      <c r="T87" s="116">
        <f t="shared" si="8"/>
        <v>0.85157716290881891</v>
      </c>
      <c r="U87" s="138">
        <f t="shared" si="9"/>
        <v>-2.4876613364214508</v>
      </c>
      <c r="V87" s="138">
        <f t="shared" si="10"/>
        <v>-0.17877579001542476</v>
      </c>
      <c r="W87" s="138">
        <f t="shared" si="11"/>
        <v>-2.2635235323601557</v>
      </c>
      <c r="X87" s="35"/>
      <c r="Y87" s="33" t="s">
        <v>208</v>
      </c>
      <c r="Z87" s="29" t="s">
        <v>165</v>
      </c>
      <c r="AA87" s="109" t="s">
        <v>279</v>
      </c>
      <c r="AB87" s="25"/>
    </row>
    <row r="88" spans="1:28">
      <c r="A88" s="12" t="s">
        <v>268</v>
      </c>
      <c r="B88" s="104" t="s">
        <v>192</v>
      </c>
      <c r="C88" s="93" t="s">
        <v>198</v>
      </c>
      <c r="D88" s="6">
        <v>18173</v>
      </c>
      <c r="E88" s="27" t="s">
        <v>229</v>
      </c>
      <c r="F88" s="6">
        <v>137497</v>
      </c>
      <c r="G88" s="99">
        <v>41695</v>
      </c>
      <c r="H88" s="111">
        <v>62.2</v>
      </c>
      <c r="I88" s="111">
        <v>0.12</v>
      </c>
      <c r="K88" s="6" t="s">
        <v>231</v>
      </c>
      <c r="L88" s="102" t="s">
        <v>229</v>
      </c>
      <c r="M88" s="87">
        <v>43327</v>
      </c>
      <c r="N88" s="94" t="s">
        <v>182</v>
      </c>
      <c r="O88" s="111">
        <v>61.49</v>
      </c>
      <c r="P88" s="111">
        <v>0.54</v>
      </c>
      <c r="R88" s="115">
        <f t="shared" si="6"/>
        <v>-0.71000000000000085</v>
      </c>
      <c r="S88" s="115">
        <f t="shared" si="7"/>
        <v>1.0842184281776437</v>
      </c>
      <c r="T88" s="115">
        <f t="shared" si="8"/>
        <v>0.8781915758659945</v>
      </c>
      <c r="U88" s="115">
        <f t="shared" si="9"/>
        <v>-1.7942184281776445</v>
      </c>
      <c r="V88" s="115">
        <f t="shared" si="10"/>
        <v>0.37421842817764284</v>
      </c>
      <c r="W88" s="115">
        <f t="shared" si="11"/>
        <v>-1.2835052087603838</v>
      </c>
      <c r="X88" s="24"/>
      <c r="Y88" s="10" t="s">
        <v>207</v>
      </c>
      <c r="Z88" s="12" t="s">
        <v>165</v>
      </c>
      <c r="AA88" s="4" t="s">
        <v>278</v>
      </c>
      <c r="AB88" s="85"/>
    </row>
    <row r="89" spans="1:28">
      <c r="A89" s="12" t="s">
        <v>269</v>
      </c>
      <c r="B89" s="104" t="s">
        <v>192</v>
      </c>
      <c r="C89" s="93" t="s">
        <v>198</v>
      </c>
      <c r="D89" s="6">
        <v>18173</v>
      </c>
      <c r="E89" s="27" t="s">
        <v>229</v>
      </c>
      <c r="F89" s="6">
        <v>137497</v>
      </c>
      <c r="G89" s="99">
        <v>41695</v>
      </c>
      <c r="H89" s="111">
        <v>62.2</v>
      </c>
      <c r="I89" s="111">
        <v>0.12</v>
      </c>
      <c r="K89" s="6" t="s">
        <v>231</v>
      </c>
      <c r="L89" s="27" t="s">
        <v>229</v>
      </c>
      <c r="M89" s="87">
        <v>43327</v>
      </c>
      <c r="N89" s="28" t="s">
        <v>182</v>
      </c>
      <c r="O89" s="111">
        <v>61.870000000000005</v>
      </c>
      <c r="P89" s="111">
        <v>0.55999999999999994</v>
      </c>
      <c r="R89" s="115">
        <f t="shared" si="6"/>
        <v>-0.32999999999999829</v>
      </c>
      <c r="S89" s="115">
        <f t="shared" si="7"/>
        <v>1.1225171713608662</v>
      </c>
      <c r="T89" s="115">
        <f t="shared" si="8"/>
        <v>0.90512364635526088</v>
      </c>
      <c r="U89" s="115">
        <f t="shared" si="9"/>
        <v>-1.4525171713608644</v>
      </c>
      <c r="V89" s="115">
        <f t="shared" si="10"/>
        <v>0.79251717136086786</v>
      </c>
      <c r="W89" s="115">
        <f t="shared" si="11"/>
        <v>-0.576204994009899</v>
      </c>
      <c r="X89" s="24"/>
      <c r="Y89" s="10" t="s">
        <v>207</v>
      </c>
      <c r="Z89" s="12" t="s">
        <v>165</v>
      </c>
      <c r="AA89" s="4" t="s">
        <v>278</v>
      </c>
      <c r="AB89" s="85"/>
    </row>
    <row r="90" spans="1:28">
      <c r="A90" s="12" t="s">
        <v>269</v>
      </c>
      <c r="B90" s="104" t="s">
        <v>192</v>
      </c>
      <c r="C90" s="93" t="s">
        <v>198</v>
      </c>
      <c r="D90" s="6">
        <v>18174</v>
      </c>
      <c r="E90" s="27" t="s">
        <v>229</v>
      </c>
      <c r="F90" s="6">
        <v>137498</v>
      </c>
      <c r="G90" s="99">
        <v>41695</v>
      </c>
      <c r="H90" s="111">
        <v>52.469999999999992</v>
      </c>
      <c r="I90" s="111">
        <v>0.11</v>
      </c>
      <c r="K90" s="6" t="s">
        <v>232</v>
      </c>
      <c r="L90" s="27" t="s">
        <v>229</v>
      </c>
      <c r="M90" s="87">
        <v>43327</v>
      </c>
      <c r="N90" s="28" t="s">
        <v>182</v>
      </c>
      <c r="O90" s="111">
        <v>53.42</v>
      </c>
      <c r="P90" s="111">
        <v>0.5</v>
      </c>
      <c r="R90" s="115">
        <f t="shared" si="6"/>
        <v>0.95000000000000995</v>
      </c>
      <c r="S90" s="115">
        <f t="shared" si="7"/>
        <v>1.0034357777157441</v>
      </c>
      <c r="T90" s="115">
        <f t="shared" si="8"/>
        <v>0.93597903406963689</v>
      </c>
      <c r="U90" s="115">
        <f t="shared" si="9"/>
        <v>-5.3435777715734156E-2</v>
      </c>
      <c r="V90" s="115">
        <f t="shared" si="10"/>
        <v>1.9534357777157541</v>
      </c>
      <c r="W90" s="115">
        <f t="shared" si="11"/>
        <v>1.8556244867396903</v>
      </c>
      <c r="X90" s="24"/>
      <c r="Y90" s="10" t="s">
        <v>207</v>
      </c>
      <c r="Z90" s="12" t="s">
        <v>165</v>
      </c>
      <c r="AA90" s="4" t="s">
        <v>278</v>
      </c>
      <c r="AB90" s="85"/>
    </row>
    <row r="91" spans="1:28">
      <c r="A91" s="12" t="s">
        <v>269</v>
      </c>
      <c r="B91" s="104" t="s">
        <v>192</v>
      </c>
      <c r="C91" s="93" t="s">
        <v>198</v>
      </c>
      <c r="D91" s="6">
        <v>18174</v>
      </c>
      <c r="E91" s="27" t="s">
        <v>229</v>
      </c>
      <c r="F91" s="6">
        <v>137498</v>
      </c>
      <c r="G91" s="99">
        <v>41695</v>
      </c>
      <c r="H91" s="111">
        <v>52.469999999999992</v>
      </c>
      <c r="I91" s="111">
        <v>0.11</v>
      </c>
      <c r="K91" s="6" t="s">
        <v>232</v>
      </c>
      <c r="L91" s="27" t="s">
        <v>229</v>
      </c>
      <c r="M91" s="87">
        <v>43327</v>
      </c>
      <c r="N91" s="28" t="s">
        <v>182</v>
      </c>
      <c r="O91" s="111">
        <v>53.21</v>
      </c>
      <c r="P91" s="111">
        <v>0.52</v>
      </c>
      <c r="R91" s="115">
        <f t="shared" si="6"/>
        <v>0.74000000000000909</v>
      </c>
      <c r="S91" s="115">
        <f t="shared" si="7"/>
        <v>1.0417542896479957</v>
      </c>
      <c r="T91" s="115">
        <f t="shared" si="8"/>
        <v>0.97725991355008468</v>
      </c>
      <c r="U91" s="115">
        <f t="shared" si="9"/>
        <v>-0.30175428964798656</v>
      </c>
      <c r="V91" s="115">
        <f t="shared" si="10"/>
        <v>1.7817542896480048</v>
      </c>
      <c r="W91" s="115">
        <f t="shared" si="11"/>
        <v>1.3922668852077409</v>
      </c>
      <c r="X91" s="24"/>
      <c r="Y91" s="10" t="s">
        <v>207</v>
      </c>
      <c r="Z91" s="12" t="s">
        <v>165</v>
      </c>
      <c r="AA91" s="4" t="s">
        <v>278</v>
      </c>
      <c r="AB91" s="85"/>
    </row>
    <row r="92" spans="1:28">
      <c r="A92" s="12" t="s">
        <v>269</v>
      </c>
      <c r="B92" s="104" t="s">
        <v>192</v>
      </c>
      <c r="C92" s="93" t="s">
        <v>198</v>
      </c>
      <c r="D92" s="67">
        <v>18175</v>
      </c>
      <c r="E92" s="27" t="s">
        <v>229</v>
      </c>
      <c r="F92" s="67" t="s">
        <v>229</v>
      </c>
      <c r="G92" s="99">
        <v>42071</v>
      </c>
      <c r="H92" s="114">
        <v>49.41</v>
      </c>
      <c r="I92" s="114">
        <v>0.37</v>
      </c>
      <c r="K92" s="67" t="s">
        <v>265</v>
      </c>
      <c r="L92" s="27" t="s">
        <v>229</v>
      </c>
      <c r="M92" s="87">
        <v>43327</v>
      </c>
      <c r="N92" s="28" t="s">
        <v>182</v>
      </c>
      <c r="O92" s="115">
        <v>50.38</v>
      </c>
      <c r="P92" s="115">
        <v>0.47000000000000003</v>
      </c>
      <c r="R92" s="115">
        <f t="shared" si="6"/>
        <v>0.97000000000000597</v>
      </c>
      <c r="S92" s="115">
        <f t="shared" si="7"/>
        <v>1.1724011600130735</v>
      </c>
      <c r="T92" s="115">
        <f t="shared" si="8"/>
        <v>0.93290988487495041</v>
      </c>
      <c r="U92" s="115">
        <f t="shared" si="9"/>
        <v>-0.20240116001306752</v>
      </c>
      <c r="V92" s="115">
        <f t="shared" si="10"/>
        <v>2.1424011600130797</v>
      </c>
      <c r="W92" s="115">
        <f t="shared" si="11"/>
        <v>1.6216292382198014</v>
      </c>
      <c r="X92" s="8"/>
      <c r="Y92" s="10" t="s">
        <v>207</v>
      </c>
      <c r="Z92" s="12" t="s">
        <v>165</v>
      </c>
      <c r="AA92" s="4" t="s">
        <v>278</v>
      </c>
      <c r="AB92" s="85"/>
    </row>
    <row r="93" spans="1:28">
      <c r="A93" s="12" t="s">
        <v>269</v>
      </c>
      <c r="B93" s="104" t="s">
        <v>192</v>
      </c>
      <c r="C93" s="93" t="s">
        <v>198</v>
      </c>
      <c r="D93" s="67">
        <v>18175</v>
      </c>
      <c r="E93" s="27" t="s">
        <v>229</v>
      </c>
      <c r="F93" s="67" t="s">
        <v>229</v>
      </c>
      <c r="G93" s="99">
        <v>42071</v>
      </c>
      <c r="H93" s="114">
        <v>49.41</v>
      </c>
      <c r="I93" s="114">
        <v>0.37</v>
      </c>
      <c r="K93" s="67" t="s">
        <v>265</v>
      </c>
      <c r="L93" s="27" t="s">
        <v>229</v>
      </c>
      <c r="M93" s="87">
        <v>43327</v>
      </c>
      <c r="N93" s="28" t="s">
        <v>182</v>
      </c>
      <c r="O93" s="115">
        <v>50.370000000000005</v>
      </c>
      <c r="P93" s="115">
        <v>0.55999999999999994</v>
      </c>
      <c r="R93" s="115">
        <f t="shared" si="6"/>
        <v>0.96000000000000796</v>
      </c>
      <c r="S93" s="115">
        <f t="shared" si="7"/>
        <v>1.315538216852707</v>
      </c>
      <c r="T93" s="115">
        <f t="shared" si="8"/>
        <v>1.1117728806829459</v>
      </c>
      <c r="U93" s="115">
        <f t="shared" si="9"/>
        <v>-0.35553821685269904</v>
      </c>
      <c r="V93" s="115">
        <f t="shared" si="10"/>
        <v>2.275538216852715</v>
      </c>
      <c r="W93" s="115">
        <f t="shared" si="11"/>
        <v>1.4302891211336715</v>
      </c>
      <c r="X93" s="8"/>
      <c r="Y93" s="12" t="s">
        <v>207</v>
      </c>
      <c r="Z93" s="12" t="s">
        <v>165</v>
      </c>
      <c r="AA93" s="4" t="s">
        <v>278</v>
      </c>
      <c r="AB93" s="85"/>
    </row>
    <row r="94" spans="1:28">
      <c r="A94" s="12" t="s">
        <v>269</v>
      </c>
      <c r="B94" s="104" t="s">
        <v>192</v>
      </c>
      <c r="C94" s="93" t="s">
        <v>198</v>
      </c>
      <c r="D94" s="67">
        <v>18179</v>
      </c>
      <c r="E94" s="27" t="s">
        <v>229</v>
      </c>
      <c r="F94" s="67" t="s">
        <v>229</v>
      </c>
      <c r="G94" s="99">
        <v>42071</v>
      </c>
      <c r="H94" s="114">
        <v>54.97</v>
      </c>
      <c r="I94" s="114">
        <v>0.54</v>
      </c>
      <c r="K94" s="67" t="s">
        <v>266</v>
      </c>
      <c r="L94" s="27" t="s">
        <v>229</v>
      </c>
      <c r="M94" s="87">
        <v>42071</v>
      </c>
      <c r="N94" s="28" t="s">
        <v>182</v>
      </c>
      <c r="O94" s="115">
        <v>54.58</v>
      </c>
      <c r="P94" s="115">
        <v>0.33</v>
      </c>
      <c r="R94" s="115">
        <f t="shared" si="6"/>
        <v>-0.39000000000000057</v>
      </c>
      <c r="S94" s="115">
        <f t="shared" si="7"/>
        <v>1.2403873588520644</v>
      </c>
      <c r="T94" s="115">
        <f t="shared" si="8"/>
        <v>0.60461707585196045</v>
      </c>
      <c r="U94" s="115">
        <f t="shared" si="9"/>
        <v>-1.630387358852065</v>
      </c>
      <c r="V94" s="115">
        <f t="shared" si="10"/>
        <v>0.85038735885206385</v>
      </c>
      <c r="W94" s="115">
        <f t="shared" si="11"/>
        <v>-0.61625910208197132</v>
      </c>
      <c r="X94" s="8"/>
      <c r="Y94" s="12" t="s">
        <v>207</v>
      </c>
      <c r="Z94" s="12" t="s">
        <v>165</v>
      </c>
      <c r="AA94" s="4" t="s">
        <v>278</v>
      </c>
      <c r="AB94" s="85"/>
    </row>
    <row r="95" spans="1:28">
      <c r="A95" s="13" t="s">
        <v>269</v>
      </c>
      <c r="B95" s="2" t="s">
        <v>192</v>
      </c>
      <c r="C95" s="86" t="s">
        <v>198</v>
      </c>
      <c r="D95" s="83">
        <v>18179</v>
      </c>
      <c r="E95" s="33" t="s">
        <v>229</v>
      </c>
      <c r="F95" s="83" t="s">
        <v>229</v>
      </c>
      <c r="G95" s="100">
        <v>42071</v>
      </c>
      <c r="H95" s="116">
        <v>54.97</v>
      </c>
      <c r="I95" s="116">
        <v>0.54</v>
      </c>
      <c r="K95" s="83" t="s">
        <v>267</v>
      </c>
      <c r="L95" s="33" t="s">
        <v>229</v>
      </c>
      <c r="M95" s="90">
        <v>43327</v>
      </c>
      <c r="N95" s="34" t="s">
        <v>182</v>
      </c>
      <c r="O95" s="116">
        <v>54.459999999999994</v>
      </c>
      <c r="P95" s="116">
        <v>0.53</v>
      </c>
      <c r="R95" s="116">
        <f t="shared" si="6"/>
        <v>-0.51000000000000512</v>
      </c>
      <c r="S95" s="116">
        <f t="shared" si="7"/>
        <v>1.4830091031413124</v>
      </c>
      <c r="T95" s="116">
        <f t="shared" si="8"/>
        <v>0.97319133308850558</v>
      </c>
      <c r="U95" s="116">
        <f t="shared" si="9"/>
        <v>-1.9930091031413175</v>
      </c>
      <c r="V95" s="116">
        <f t="shared" si="10"/>
        <v>0.97300910314130729</v>
      </c>
      <c r="W95" s="116">
        <f t="shared" si="11"/>
        <v>-0.6740349724641983</v>
      </c>
      <c r="X95" s="29"/>
      <c r="Y95" s="13" t="s">
        <v>207</v>
      </c>
      <c r="Z95" s="13" t="s">
        <v>165</v>
      </c>
      <c r="AA95" s="109" t="s">
        <v>278</v>
      </c>
      <c r="AB95" s="85"/>
    </row>
    <row r="96" spans="1:28">
      <c r="A96" s="97" t="s">
        <v>289</v>
      </c>
      <c r="B96" s="39" t="s">
        <v>150</v>
      </c>
      <c r="C96" s="25" t="s">
        <v>119</v>
      </c>
      <c r="D96" s="6" t="s">
        <v>103</v>
      </c>
      <c r="E96" s="6">
        <v>16882</v>
      </c>
      <c r="F96" s="6">
        <v>204338</v>
      </c>
      <c r="G96" s="26">
        <v>43262</v>
      </c>
      <c r="H96" s="111">
        <v>42.916187292773401</v>
      </c>
      <c r="I96" s="111">
        <v>0.10719563781901699</v>
      </c>
      <c r="K96" s="6" t="s">
        <v>56</v>
      </c>
      <c r="L96" s="27" t="s">
        <v>75</v>
      </c>
      <c r="M96" s="28">
        <v>43262</v>
      </c>
      <c r="N96" s="28" t="s">
        <v>182</v>
      </c>
      <c r="O96" s="111">
        <v>42.598905092592595</v>
      </c>
      <c r="P96" s="111">
        <v>0.66202918341922268</v>
      </c>
      <c r="R96" s="115">
        <f t="shared" si="6"/>
        <v>-0.31728220018080577</v>
      </c>
      <c r="S96" s="115">
        <f t="shared" si="7"/>
        <v>1.3144771007595213</v>
      </c>
      <c r="T96" s="115">
        <f t="shared" si="8"/>
        <v>1.554099059542122</v>
      </c>
      <c r="U96" s="115">
        <f t="shared" si="9"/>
        <v>-1.6317593009403271</v>
      </c>
      <c r="V96" s="115">
        <f t="shared" si="10"/>
        <v>0.99719490057871552</v>
      </c>
      <c r="W96" s="115">
        <f t="shared" si="11"/>
        <v>-0.47309543239289087</v>
      </c>
      <c r="X96" s="24"/>
      <c r="Y96" s="12" t="s">
        <v>168</v>
      </c>
      <c r="Z96" s="9" t="s">
        <v>165</v>
      </c>
      <c r="AA96" s="16" t="s">
        <v>272</v>
      </c>
      <c r="AB96" s="25"/>
    </row>
    <row r="97" spans="1:28">
      <c r="A97" s="12" t="s">
        <v>289</v>
      </c>
      <c r="B97" s="9" t="s">
        <v>151</v>
      </c>
      <c r="C97" s="25" t="s">
        <v>119</v>
      </c>
      <c r="D97" s="6" t="s">
        <v>100</v>
      </c>
      <c r="E97" s="6">
        <v>16875</v>
      </c>
      <c r="F97" s="6">
        <v>204335</v>
      </c>
      <c r="G97" s="26">
        <v>43262</v>
      </c>
      <c r="H97" s="111">
        <v>48.889765734069201</v>
      </c>
      <c r="I97" s="111">
        <v>0.14822294219478499</v>
      </c>
      <c r="K97" s="6" t="s">
        <v>53</v>
      </c>
      <c r="L97" s="27" t="s">
        <v>72</v>
      </c>
      <c r="M97" s="28">
        <v>43262</v>
      </c>
      <c r="N97" s="28" t="s">
        <v>182</v>
      </c>
      <c r="O97" s="111">
        <v>49.209968469135809</v>
      </c>
      <c r="P97" s="111">
        <v>0.59246024179095591</v>
      </c>
      <c r="R97" s="115">
        <f t="shared" si="6"/>
        <v>0.32020273506660857</v>
      </c>
      <c r="S97" s="115">
        <f t="shared" si="7"/>
        <v>1.1970116176871799</v>
      </c>
      <c r="T97" s="115">
        <f t="shared" si="8"/>
        <v>1.2039435509139644</v>
      </c>
      <c r="U97" s="115">
        <f t="shared" si="9"/>
        <v>-0.87680888262057133</v>
      </c>
      <c r="V97" s="115">
        <f t="shared" si="10"/>
        <v>1.5172143527537885</v>
      </c>
      <c r="W97" s="115">
        <f t="shared" si="11"/>
        <v>0.5243034833222191</v>
      </c>
      <c r="X97" s="24"/>
      <c r="Y97" s="12" t="s">
        <v>168</v>
      </c>
      <c r="Z97" s="9" t="s">
        <v>165</v>
      </c>
      <c r="AA97" s="16" t="s">
        <v>272</v>
      </c>
      <c r="AB97" s="25"/>
    </row>
    <row r="98" spans="1:28">
      <c r="A98" s="12" t="s">
        <v>289</v>
      </c>
      <c r="B98" s="9" t="s">
        <v>151</v>
      </c>
      <c r="C98" s="25" t="s">
        <v>119</v>
      </c>
      <c r="D98" s="6" t="s">
        <v>101</v>
      </c>
      <c r="E98" s="6">
        <v>16878</v>
      </c>
      <c r="F98" s="6">
        <v>204336</v>
      </c>
      <c r="G98" s="26">
        <v>43262</v>
      </c>
      <c r="H98" s="111">
        <v>48.825574167585401</v>
      </c>
      <c r="I98" s="111">
        <v>0.10874088891773201</v>
      </c>
      <c r="K98" s="6" t="s">
        <v>54</v>
      </c>
      <c r="L98" s="27" t="s">
        <v>73</v>
      </c>
      <c r="M98" s="28">
        <v>43262</v>
      </c>
      <c r="N98" s="28" t="s">
        <v>181</v>
      </c>
      <c r="O98" s="111">
        <v>48.24787533333334</v>
      </c>
      <c r="P98" s="111">
        <v>0.75939710871616606</v>
      </c>
      <c r="R98" s="115">
        <f t="shared" si="6"/>
        <v>-0.57769883425206103</v>
      </c>
      <c r="S98" s="115">
        <f t="shared" si="7"/>
        <v>1.5036004935926126</v>
      </c>
      <c r="T98" s="115">
        <f t="shared" si="8"/>
        <v>1.5739493262027979</v>
      </c>
      <c r="U98" s="115">
        <f t="shared" si="9"/>
        <v>-2.0812993278446736</v>
      </c>
      <c r="V98" s="115">
        <f t="shared" si="10"/>
        <v>0.92590165934055157</v>
      </c>
      <c r="W98" s="115">
        <f t="shared" si="11"/>
        <v>-0.75305223692007095</v>
      </c>
      <c r="X98" s="24"/>
      <c r="Y98" s="12" t="s">
        <v>168</v>
      </c>
      <c r="Z98" s="9" t="s">
        <v>165</v>
      </c>
      <c r="AA98" s="16" t="s">
        <v>272</v>
      </c>
      <c r="AB98" s="25"/>
    </row>
    <row r="99" spans="1:28">
      <c r="A99" s="12" t="s">
        <v>289</v>
      </c>
      <c r="B99" s="9" t="s">
        <v>151</v>
      </c>
      <c r="C99" s="25" t="s">
        <v>119</v>
      </c>
      <c r="D99" s="6" t="s">
        <v>101</v>
      </c>
      <c r="E99" s="6">
        <v>16878</v>
      </c>
      <c r="F99" s="6">
        <v>204336</v>
      </c>
      <c r="G99" s="26">
        <v>43262</v>
      </c>
      <c r="H99" s="111">
        <v>48.825574167585401</v>
      </c>
      <c r="I99" s="111">
        <v>0.10874088891773201</v>
      </c>
      <c r="K99" s="6" t="s">
        <v>54</v>
      </c>
      <c r="L99" s="27" t="s">
        <v>84</v>
      </c>
      <c r="M99" s="28">
        <v>43262</v>
      </c>
      <c r="N99" s="28" t="s">
        <v>182</v>
      </c>
      <c r="O99" s="124">
        <v>49.952132400241844</v>
      </c>
      <c r="P99" s="124">
        <v>0.52852565360710757</v>
      </c>
      <c r="R99" s="115">
        <f t="shared" si="6"/>
        <v>1.1265582326564427</v>
      </c>
      <c r="S99" s="115">
        <f t="shared" si="7"/>
        <v>1.0576083492951038</v>
      </c>
      <c r="T99" s="115">
        <f t="shared" si="8"/>
        <v>1.0580642471322179</v>
      </c>
      <c r="U99" s="137">
        <f t="shared" si="9"/>
        <v>6.8949883361338893E-2</v>
      </c>
      <c r="V99" s="137">
        <f t="shared" si="10"/>
        <v>2.1841665819515468</v>
      </c>
      <c r="W99" s="137">
        <f t="shared" si="11"/>
        <v>2.0877805451122771</v>
      </c>
      <c r="X99" s="24"/>
      <c r="Y99" s="12" t="s">
        <v>168</v>
      </c>
      <c r="Z99" s="9" t="s">
        <v>165</v>
      </c>
      <c r="AA99" s="16" t="s">
        <v>272</v>
      </c>
      <c r="AB99" s="25"/>
    </row>
    <row r="100" spans="1:28">
      <c r="A100" s="12" t="s">
        <v>289</v>
      </c>
      <c r="B100" s="9" t="s">
        <v>151</v>
      </c>
      <c r="C100" s="25" t="s">
        <v>119</v>
      </c>
      <c r="D100" s="6" t="s">
        <v>102</v>
      </c>
      <c r="E100" s="6">
        <v>16879</v>
      </c>
      <c r="F100" s="6">
        <v>204337</v>
      </c>
      <c r="G100" s="26">
        <v>43262</v>
      </c>
      <c r="H100" s="111">
        <v>40.881096876816706</v>
      </c>
      <c r="I100" s="111">
        <v>9.93824950818821E-2</v>
      </c>
      <c r="K100" s="6" t="s">
        <v>55</v>
      </c>
      <c r="L100" s="27" t="s">
        <v>74</v>
      </c>
      <c r="M100" s="28">
        <v>43262</v>
      </c>
      <c r="N100" s="28" t="s">
        <v>181</v>
      </c>
      <c r="O100" s="111">
        <v>41.34195591358025</v>
      </c>
      <c r="P100" s="111">
        <v>0.84906408596299199</v>
      </c>
      <c r="R100" s="115">
        <f t="shared" si="6"/>
        <v>0.46085903676354434</v>
      </c>
      <c r="S100" s="115">
        <f t="shared" si="7"/>
        <v>1.6755268413078874</v>
      </c>
      <c r="T100" s="115">
        <f t="shared" si="8"/>
        <v>2.0537588684431025</v>
      </c>
      <c r="U100" s="115">
        <f t="shared" si="9"/>
        <v>-1.2146678045443431</v>
      </c>
      <c r="V100" s="115">
        <f t="shared" si="10"/>
        <v>2.1363858780714318</v>
      </c>
      <c r="W100" s="115">
        <f t="shared" si="11"/>
        <v>0.53910429232602397</v>
      </c>
      <c r="X100" s="24"/>
      <c r="Y100" s="12" t="s">
        <v>168</v>
      </c>
      <c r="Z100" s="9" t="s">
        <v>165</v>
      </c>
      <c r="AA100" s="16" t="s">
        <v>272</v>
      </c>
      <c r="AB100" s="25"/>
    </row>
    <row r="101" spans="1:28">
      <c r="A101" s="12" t="s">
        <v>289</v>
      </c>
      <c r="B101" s="9" t="s">
        <v>151</v>
      </c>
      <c r="C101" s="25" t="s">
        <v>119</v>
      </c>
      <c r="D101" s="6" t="s">
        <v>102</v>
      </c>
      <c r="E101" s="6">
        <v>16879</v>
      </c>
      <c r="F101" s="6">
        <v>204337</v>
      </c>
      <c r="G101" s="26">
        <v>43262</v>
      </c>
      <c r="H101" s="111">
        <v>40.881096876816706</v>
      </c>
      <c r="I101" s="111">
        <v>9.93824950818821E-2</v>
      </c>
      <c r="K101" s="6" t="s">
        <v>55</v>
      </c>
      <c r="L101" s="27" t="s">
        <v>85</v>
      </c>
      <c r="M101" s="28">
        <v>43262</v>
      </c>
      <c r="N101" s="28" t="s">
        <v>182</v>
      </c>
      <c r="O101" s="124">
        <v>41.733207019347041</v>
      </c>
      <c r="P101" s="124">
        <v>0.49573777140689773</v>
      </c>
      <c r="R101" s="115">
        <f t="shared" si="6"/>
        <v>0.85211014253033568</v>
      </c>
      <c r="S101" s="115">
        <f t="shared" si="7"/>
        <v>0.99097882666055392</v>
      </c>
      <c r="T101" s="115">
        <f t="shared" si="8"/>
        <v>1.1878736546105342</v>
      </c>
      <c r="U101" s="115">
        <f t="shared" si="9"/>
        <v>-0.13886868413021825</v>
      </c>
      <c r="V101" s="115">
        <f t="shared" si="10"/>
        <v>1.8430889691908896</v>
      </c>
      <c r="W101" s="115">
        <f t="shared" si="11"/>
        <v>1.6853396202092013</v>
      </c>
      <c r="X101" s="24"/>
      <c r="Y101" s="12" t="s">
        <v>168</v>
      </c>
      <c r="Z101" s="9" t="s">
        <v>165</v>
      </c>
      <c r="AA101" s="16" t="s">
        <v>272</v>
      </c>
      <c r="AB101" s="25"/>
    </row>
    <row r="102" spans="1:28">
      <c r="A102" s="12" t="s">
        <v>289</v>
      </c>
      <c r="B102" s="9" t="s">
        <v>151</v>
      </c>
      <c r="C102" s="25" t="s">
        <v>119</v>
      </c>
      <c r="D102" s="6" t="s">
        <v>98</v>
      </c>
      <c r="E102" s="6">
        <v>16867</v>
      </c>
      <c r="F102" s="6">
        <v>204333</v>
      </c>
      <c r="G102" s="26">
        <v>43262</v>
      </c>
      <c r="H102" s="111">
        <v>28.344228242958803</v>
      </c>
      <c r="I102" s="111">
        <v>0.10473995668620699</v>
      </c>
      <c r="K102" s="6" t="s">
        <v>51</v>
      </c>
      <c r="L102" s="27" t="s">
        <v>70</v>
      </c>
      <c r="M102" s="28">
        <v>43262</v>
      </c>
      <c r="N102" s="28" t="s">
        <v>181</v>
      </c>
      <c r="O102" s="111">
        <v>29.489487524691359</v>
      </c>
      <c r="P102" s="111">
        <v>0.79632196646117082</v>
      </c>
      <c r="R102" s="115">
        <f t="shared" si="6"/>
        <v>1.1452592817325566</v>
      </c>
      <c r="S102" s="115">
        <f t="shared" si="7"/>
        <v>1.5742340450346308</v>
      </c>
      <c r="T102" s="115">
        <f t="shared" si="8"/>
        <v>2.7003587830897895</v>
      </c>
      <c r="U102" s="115">
        <f t="shared" si="9"/>
        <v>-0.42897476330207418</v>
      </c>
      <c r="V102" s="115">
        <f t="shared" si="10"/>
        <v>2.7194933267671875</v>
      </c>
      <c r="W102" s="115">
        <f t="shared" si="11"/>
        <v>1.4259049975929283</v>
      </c>
      <c r="X102" s="24"/>
      <c r="Y102" s="12" t="s">
        <v>168</v>
      </c>
      <c r="Z102" s="9" t="s">
        <v>165</v>
      </c>
      <c r="AA102" s="16" t="s">
        <v>272</v>
      </c>
      <c r="AB102" s="25"/>
    </row>
    <row r="103" spans="1:28">
      <c r="A103" s="12" t="s">
        <v>289</v>
      </c>
      <c r="B103" s="9" t="s">
        <v>151</v>
      </c>
      <c r="C103" s="25" t="s">
        <v>119</v>
      </c>
      <c r="D103" s="6" t="s">
        <v>98</v>
      </c>
      <c r="E103" s="6">
        <v>16867</v>
      </c>
      <c r="F103" s="6">
        <v>204333</v>
      </c>
      <c r="G103" s="26">
        <v>43262</v>
      </c>
      <c r="H103" s="111">
        <v>28.344228242958803</v>
      </c>
      <c r="I103" s="111">
        <v>0.10473995668620699</v>
      </c>
      <c r="K103" s="6" t="s">
        <v>51</v>
      </c>
      <c r="L103" s="27" t="s">
        <v>82</v>
      </c>
      <c r="M103" s="28">
        <v>43262</v>
      </c>
      <c r="N103" s="28" t="s">
        <v>182</v>
      </c>
      <c r="O103" s="124">
        <v>29.128219993954051</v>
      </c>
      <c r="P103" s="124">
        <v>0.34352529503050938</v>
      </c>
      <c r="R103" s="115">
        <f t="shared" si="6"/>
        <v>0.78399175099524854</v>
      </c>
      <c r="S103" s="115">
        <f t="shared" si="7"/>
        <v>0.70391043581714552</v>
      </c>
      <c r="T103" s="115">
        <f t="shared" si="8"/>
        <v>1.179355604639805</v>
      </c>
      <c r="U103" s="137">
        <f t="shared" si="9"/>
        <v>8.0081315178103019E-2</v>
      </c>
      <c r="V103" s="137">
        <f t="shared" si="10"/>
        <v>1.4879021868123941</v>
      </c>
      <c r="W103" s="137">
        <f t="shared" si="11"/>
        <v>2.1829820297618876</v>
      </c>
      <c r="X103" s="24"/>
      <c r="Y103" s="12" t="s">
        <v>168</v>
      </c>
      <c r="Z103" s="9" t="s">
        <v>165</v>
      </c>
      <c r="AA103" s="16" t="s">
        <v>272</v>
      </c>
      <c r="AB103" s="25"/>
    </row>
    <row r="104" spans="1:28" s="9" customFormat="1">
      <c r="A104" s="12" t="s">
        <v>289</v>
      </c>
      <c r="B104" s="9" t="s">
        <v>151</v>
      </c>
      <c r="C104" s="25" t="s">
        <v>119</v>
      </c>
      <c r="D104" s="6" t="s">
        <v>99</v>
      </c>
      <c r="E104" s="6">
        <v>16871</v>
      </c>
      <c r="F104" s="6">
        <v>204334</v>
      </c>
      <c r="G104" s="26">
        <v>43262</v>
      </c>
      <c r="H104" s="111">
        <v>26.715795774280799</v>
      </c>
      <c r="I104" s="111">
        <v>0.104119206530934</v>
      </c>
      <c r="K104" s="6" t="s">
        <v>52</v>
      </c>
      <c r="L104" s="27" t="s">
        <v>71</v>
      </c>
      <c r="M104" s="28">
        <v>43262</v>
      </c>
      <c r="N104" s="28" t="s">
        <v>181</v>
      </c>
      <c r="O104" s="111">
        <v>27.212710635802466</v>
      </c>
      <c r="P104" s="111">
        <v>0.76384783103504883</v>
      </c>
      <c r="R104" s="115">
        <f t="shared" si="6"/>
        <v>0.49691486152166675</v>
      </c>
      <c r="S104" s="115">
        <f t="shared" si="7"/>
        <v>1.5109862569156807</v>
      </c>
      <c r="T104" s="115">
        <f t="shared" si="8"/>
        <v>2.8069523880141904</v>
      </c>
      <c r="U104" s="115">
        <f t="shared" si="9"/>
        <v>-1.0140713953940139</v>
      </c>
      <c r="V104" s="115">
        <f t="shared" si="10"/>
        <v>2.0079011184373474</v>
      </c>
      <c r="W104" s="115">
        <f t="shared" si="11"/>
        <v>0.64458106360977807</v>
      </c>
      <c r="X104" s="24"/>
      <c r="Y104" s="12" t="s">
        <v>168</v>
      </c>
      <c r="Z104" s="9" t="s">
        <v>165</v>
      </c>
      <c r="AA104" s="16" t="s">
        <v>272</v>
      </c>
      <c r="AB104" s="25"/>
    </row>
    <row r="105" spans="1:28">
      <c r="A105" s="13" t="s">
        <v>289</v>
      </c>
      <c r="B105" s="29" t="s">
        <v>151</v>
      </c>
      <c r="C105" s="30" t="s">
        <v>119</v>
      </c>
      <c r="D105" s="31" t="s">
        <v>99</v>
      </c>
      <c r="E105" s="31">
        <v>16871</v>
      </c>
      <c r="F105" s="31">
        <v>204334</v>
      </c>
      <c r="G105" s="32">
        <v>43262</v>
      </c>
      <c r="H105" s="112">
        <v>26.715795774280799</v>
      </c>
      <c r="I105" s="112">
        <v>0.104119206530934</v>
      </c>
      <c r="K105" s="31" t="s">
        <v>52</v>
      </c>
      <c r="L105" s="33" t="s">
        <v>83</v>
      </c>
      <c r="M105" s="34">
        <v>43262</v>
      </c>
      <c r="N105" s="34" t="s">
        <v>182</v>
      </c>
      <c r="O105" s="123">
        <v>27.414142593712214</v>
      </c>
      <c r="P105" s="123">
        <v>0.44376821854025772</v>
      </c>
      <c r="R105" s="116">
        <f t="shared" si="6"/>
        <v>0.69834681943141419</v>
      </c>
      <c r="S105" s="116">
        <f t="shared" si="7"/>
        <v>0.89340541241522864</v>
      </c>
      <c r="T105" s="116">
        <f t="shared" si="8"/>
        <v>1.618756512348636</v>
      </c>
      <c r="U105" s="116">
        <f t="shared" si="9"/>
        <v>-0.19505859298381445</v>
      </c>
      <c r="V105" s="116">
        <f t="shared" si="10"/>
        <v>1.5917522318466428</v>
      </c>
      <c r="W105" s="116">
        <f t="shared" si="11"/>
        <v>1.5320701520995625</v>
      </c>
      <c r="X105" s="35"/>
      <c r="Y105" s="13" t="s">
        <v>168</v>
      </c>
      <c r="Z105" s="29" t="s">
        <v>165</v>
      </c>
      <c r="AA105" s="17" t="s">
        <v>272</v>
      </c>
      <c r="AB105" s="25"/>
    </row>
    <row r="106" spans="1:28">
      <c r="A106" s="12" t="s">
        <v>216</v>
      </c>
      <c r="B106" s="12" t="s">
        <v>217</v>
      </c>
      <c r="C106" s="93" t="s">
        <v>218</v>
      </c>
      <c r="D106" s="107" t="s">
        <v>219</v>
      </c>
      <c r="E106" s="27" t="s">
        <v>229</v>
      </c>
      <c r="F106" s="54">
        <v>176105</v>
      </c>
      <c r="G106" s="95">
        <v>42580</v>
      </c>
      <c r="H106" s="114">
        <v>88.149602642378142</v>
      </c>
      <c r="I106" s="114">
        <v>0.14693253713741583</v>
      </c>
      <c r="K106" s="107" t="s">
        <v>219</v>
      </c>
      <c r="L106" s="27" t="s">
        <v>229</v>
      </c>
      <c r="M106" s="95">
        <v>43277</v>
      </c>
      <c r="N106" s="94" t="s">
        <v>182</v>
      </c>
      <c r="O106" s="115">
        <v>89.162923447023218</v>
      </c>
      <c r="P106" s="114">
        <v>0.39569322513979077</v>
      </c>
      <c r="R106" s="115">
        <f t="shared" si="6"/>
        <v>1.0133208046450761</v>
      </c>
      <c r="S106" s="115">
        <f t="shared" si="7"/>
        <v>0.82730181156595328</v>
      </c>
      <c r="T106" s="115">
        <f t="shared" si="8"/>
        <v>0.44378673314238598</v>
      </c>
      <c r="U106" s="115">
        <f t="shared" si="9"/>
        <v>0.18601899307912284</v>
      </c>
      <c r="V106" s="115">
        <f t="shared" si="10"/>
        <v>1.8406226162110295</v>
      </c>
      <c r="W106" s="137">
        <f t="shared" si="11"/>
        <v>2.400706428219896</v>
      </c>
      <c r="X106" s="24"/>
      <c r="Y106" s="12" t="s">
        <v>224</v>
      </c>
      <c r="Z106" s="12" t="s">
        <v>165</v>
      </c>
      <c r="AA106" s="18" t="s">
        <v>284</v>
      </c>
      <c r="AB106" s="85"/>
    </row>
    <row r="107" spans="1:28">
      <c r="A107" s="12" t="s">
        <v>216</v>
      </c>
      <c r="B107" s="12" t="s">
        <v>217</v>
      </c>
      <c r="C107" s="85" t="s">
        <v>218</v>
      </c>
      <c r="D107" s="107" t="s">
        <v>220</v>
      </c>
      <c r="E107" s="27" t="s">
        <v>229</v>
      </c>
      <c r="F107" s="54">
        <v>176107</v>
      </c>
      <c r="G107" s="95">
        <v>42580</v>
      </c>
      <c r="H107" s="114">
        <v>83.637068561705547</v>
      </c>
      <c r="I107" s="114">
        <v>0.144148578389027</v>
      </c>
      <c r="K107" s="107" t="s">
        <v>220</v>
      </c>
      <c r="L107" s="27" t="s">
        <v>229</v>
      </c>
      <c r="M107" s="95">
        <v>43277</v>
      </c>
      <c r="N107" s="28" t="s">
        <v>182</v>
      </c>
      <c r="O107" s="114">
        <v>84.150411596977335</v>
      </c>
      <c r="P107" s="114">
        <v>0.32737753281264642</v>
      </c>
      <c r="R107" s="115">
        <f t="shared" si="6"/>
        <v>0.51334303527178804</v>
      </c>
      <c r="S107" s="115">
        <f t="shared" si="7"/>
        <v>0.70110726460662709</v>
      </c>
      <c r="T107" s="115">
        <f t="shared" si="8"/>
        <v>0.38903854015659473</v>
      </c>
      <c r="U107" s="115">
        <f t="shared" si="9"/>
        <v>-0.18776422933483905</v>
      </c>
      <c r="V107" s="115">
        <f t="shared" si="10"/>
        <v>1.2144502998784152</v>
      </c>
      <c r="W107" s="115">
        <f t="shared" si="11"/>
        <v>1.4350904632221009</v>
      </c>
      <c r="X107" s="24"/>
      <c r="Y107" s="12" t="s">
        <v>224</v>
      </c>
      <c r="Z107" s="12" t="s">
        <v>165</v>
      </c>
      <c r="AA107" s="18" t="s">
        <v>284</v>
      </c>
      <c r="AB107" s="85"/>
    </row>
    <row r="108" spans="1:28">
      <c r="A108" s="12" t="s">
        <v>216</v>
      </c>
      <c r="B108" s="12" t="s">
        <v>217</v>
      </c>
      <c r="C108" s="85" t="s">
        <v>218</v>
      </c>
      <c r="D108" s="107" t="s">
        <v>221</v>
      </c>
      <c r="E108" s="27" t="s">
        <v>229</v>
      </c>
      <c r="F108" s="54">
        <v>176111</v>
      </c>
      <c r="G108" s="95">
        <v>42580</v>
      </c>
      <c r="H108" s="114">
        <v>74.754275648083279</v>
      </c>
      <c r="I108" s="114">
        <v>0.12380994114459123</v>
      </c>
      <c r="K108" s="107" t="s">
        <v>221</v>
      </c>
      <c r="L108" s="27" t="s">
        <v>229</v>
      </c>
      <c r="M108" s="95">
        <v>43277</v>
      </c>
      <c r="N108" s="28" t="s">
        <v>182</v>
      </c>
      <c r="O108" s="114">
        <v>75.437987637279619</v>
      </c>
      <c r="P108" s="114">
        <v>0.3753609072661272</v>
      </c>
      <c r="R108" s="115">
        <f t="shared" si="6"/>
        <v>0.68371198919633969</v>
      </c>
      <c r="S108" s="115">
        <f t="shared" si="7"/>
        <v>0.77469533011519864</v>
      </c>
      <c r="T108" s="115">
        <f t="shared" si="8"/>
        <v>0.4975754510723891</v>
      </c>
      <c r="U108" s="115">
        <f t="shared" si="9"/>
        <v>-9.0983340918858957E-2</v>
      </c>
      <c r="V108" s="115">
        <f t="shared" si="10"/>
        <v>1.4584073193115383</v>
      </c>
      <c r="W108" s="115">
        <f t="shared" si="11"/>
        <v>1.7298097029003052</v>
      </c>
      <c r="X108" s="24"/>
      <c r="Y108" s="12" t="s">
        <v>224</v>
      </c>
      <c r="Z108" s="12" t="s">
        <v>165</v>
      </c>
      <c r="AA108" s="18" t="s">
        <v>284</v>
      </c>
      <c r="AB108" s="85"/>
    </row>
    <row r="109" spans="1:28">
      <c r="A109" s="12" t="s">
        <v>216</v>
      </c>
      <c r="B109" s="12" t="s">
        <v>217</v>
      </c>
      <c r="C109" s="85" t="s">
        <v>218</v>
      </c>
      <c r="D109" s="107" t="s">
        <v>222</v>
      </c>
      <c r="E109" s="27" t="s">
        <v>229</v>
      </c>
      <c r="F109" s="54">
        <v>176112</v>
      </c>
      <c r="G109" s="95">
        <v>42580</v>
      </c>
      <c r="H109" s="114">
        <v>79.790879791812642</v>
      </c>
      <c r="I109" s="114">
        <v>0.13216083443464671</v>
      </c>
      <c r="K109" s="107" t="s">
        <v>222</v>
      </c>
      <c r="L109" s="27" t="s">
        <v>229</v>
      </c>
      <c r="M109" s="95">
        <v>43277</v>
      </c>
      <c r="N109" s="28" t="s">
        <v>182</v>
      </c>
      <c r="O109" s="114">
        <v>79.362858099748109</v>
      </c>
      <c r="P109" s="114">
        <v>0.34700372437814359</v>
      </c>
      <c r="R109" s="115">
        <f t="shared" si="6"/>
        <v>-0.428021692064533</v>
      </c>
      <c r="S109" s="115">
        <f t="shared" si="7"/>
        <v>0.72778595557619952</v>
      </c>
      <c r="T109" s="115">
        <f t="shared" si="8"/>
        <v>0.43723693007881348</v>
      </c>
      <c r="U109" s="115">
        <f t="shared" si="9"/>
        <v>-1.1558076476407324</v>
      </c>
      <c r="V109" s="115">
        <f t="shared" si="10"/>
        <v>0.29976426351166652</v>
      </c>
      <c r="W109" s="115">
        <f t="shared" si="11"/>
        <v>-1.1527050089642037</v>
      </c>
      <c r="X109" s="24"/>
      <c r="Y109" s="12" t="s">
        <v>224</v>
      </c>
      <c r="Z109" s="12" t="s">
        <v>165</v>
      </c>
      <c r="AA109" s="18" t="s">
        <v>284</v>
      </c>
      <c r="AB109" s="85"/>
    </row>
    <row r="110" spans="1:28">
      <c r="A110" s="13" t="s">
        <v>216</v>
      </c>
      <c r="B110" s="13" t="s">
        <v>217</v>
      </c>
      <c r="C110" s="86" t="s">
        <v>218</v>
      </c>
      <c r="D110" s="108" t="s">
        <v>223</v>
      </c>
      <c r="E110" s="33" t="s">
        <v>229</v>
      </c>
      <c r="F110" s="33">
        <v>176113</v>
      </c>
      <c r="G110" s="96">
        <v>42580</v>
      </c>
      <c r="H110" s="116">
        <v>77.232381943749388</v>
      </c>
      <c r="I110" s="116">
        <v>0.12825696444715984</v>
      </c>
      <c r="K110" s="108" t="s">
        <v>223</v>
      </c>
      <c r="L110" s="33" t="s">
        <v>229</v>
      </c>
      <c r="M110" s="96">
        <v>43277</v>
      </c>
      <c r="N110" s="34" t="s">
        <v>182</v>
      </c>
      <c r="O110" s="116">
        <v>78.169041980856434</v>
      </c>
      <c r="P110" s="116">
        <v>0.32408384738029106</v>
      </c>
      <c r="R110" s="116">
        <f t="shared" si="6"/>
        <v>0.93666003710704615</v>
      </c>
      <c r="S110" s="116">
        <f t="shared" si="7"/>
        <v>0.68313856156758168</v>
      </c>
      <c r="T110" s="116">
        <f t="shared" si="8"/>
        <v>0.41459360274577639</v>
      </c>
      <c r="U110" s="138">
        <f t="shared" si="9"/>
        <v>0.25352147553946447</v>
      </c>
      <c r="V110" s="138">
        <f t="shared" si="10"/>
        <v>1.6197985986746279</v>
      </c>
      <c r="W110" s="138">
        <f t="shared" si="11"/>
        <v>2.6873811200426472</v>
      </c>
      <c r="X110" s="35"/>
      <c r="Y110" s="13" t="s">
        <v>224</v>
      </c>
      <c r="Z110" s="13" t="s">
        <v>165</v>
      </c>
      <c r="AA110" s="19" t="s">
        <v>284</v>
      </c>
      <c r="AB110" s="85"/>
    </row>
    <row r="111" spans="1:28" ht="17.25">
      <c r="A111" s="12" t="s">
        <v>226</v>
      </c>
      <c r="B111" s="12" t="s">
        <v>227</v>
      </c>
      <c r="C111" s="85" t="s">
        <v>209</v>
      </c>
      <c r="D111" s="107" t="s">
        <v>210</v>
      </c>
      <c r="E111" s="6">
        <v>15648</v>
      </c>
      <c r="F111" s="27">
        <v>203580</v>
      </c>
      <c r="G111" s="102" t="s">
        <v>229</v>
      </c>
      <c r="H111" s="120">
        <v>35.909999999999997</v>
      </c>
      <c r="I111" s="120">
        <v>6.9999999999999993E-2</v>
      </c>
      <c r="K111" s="107" t="s">
        <v>210</v>
      </c>
      <c r="L111" s="6">
        <v>15648</v>
      </c>
      <c r="M111" s="102" t="s">
        <v>229</v>
      </c>
      <c r="N111" s="94" t="s">
        <v>181</v>
      </c>
      <c r="O111" s="111">
        <v>35.757742863868984</v>
      </c>
      <c r="P111" s="111">
        <v>0.89145361339311013</v>
      </c>
      <c r="R111" s="115">
        <f t="shared" si="6"/>
        <v>-0.15225713613101277</v>
      </c>
      <c r="S111" s="115">
        <f t="shared" si="7"/>
        <v>1.752627511887566</v>
      </c>
      <c r="T111" s="115">
        <f t="shared" si="8"/>
        <v>2.4930365901083471</v>
      </c>
      <c r="U111" s="115">
        <f t="shared" si="9"/>
        <v>-1.9048846480185788</v>
      </c>
      <c r="V111" s="115">
        <f t="shared" si="10"/>
        <v>1.6003703757565533</v>
      </c>
      <c r="W111" s="115">
        <f t="shared" si="11"/>
        <v>-0.170272339554561</v>
      </c>
      <c r="X111" s="24"/>
      <c r="Y111" s="97" t="s">
        <v>230</v>
      </c>
      <c r="Z111" s="39" t="s">
        <v>166</v>
      </c>
      <c r="AA111" s="18" t="s">
        <v>286</v>
      </c>
      <c r="AB111" s="85"/>
    </row>
    <row r="112" spans="1:28" ht="17.25">
      <c r="A112" s="12" t="s">
        <v>226</v>
      </c>
      <c r="B112" s="12" t="s">
        <v>227</v>
      </c>
      <c r="C112" s="85" t="s">
        <v>209</v>
      </c>
      <c r="D112" s="107" t="s">
        <v>211</v>
      </c>
      <c r="E112" s="6">
        <v>15645</v>
      </c>
      <c r="F112" s="27">
        <v>203579</v>
      </c>
      <c r="G112" s="27" t="s">
        <v>229</v>
      </c>
      <c r="H112" s="121">
        <v>33.44</v>
      </c>
      <c r="I112" s="121">
        <v>0.06</v>
      </c>
      <c r="K112" s="107" t="s">
        <v>211</v>
      </c>
      <c r="L112" s="6">
        <v>15645</v>
      </c>
      <c r="M112" s="27" t="s">
        <v>229</v>
      </c>
      <c r="N112" s="28" t="s">
        <v>181</v>
      </c>
      <c r="O112" s="125">
        <v>33.788678818833162</v>
      </c>
      <c r="P112" s="125">
        <v>0.6721095582443154</v>
      </c>
      <c r="R112" s="115">
        <f t="shared" si="6"/>
        <v>0.34867881883316443</v>
      </c>
      <c r="S112" s="115">
        <f t="shared" si="7"/>
        <v>1.322573461786297</v>
      </c>
      <c r="T112" s="115">
        <f t="shared" si="8"/>
        <v>1.9891560775371142</v>
      </c>
      <c r="U112" s="115">
        <f t="shared" si="9"/>
        <v>-0.97389464295313255</v>
      </c>
      <c r="V112" s="115">
        <f t="shared" si="10"/>
        <v>1.6712522806194614</v>
      </c>
      <c r="W112" s="115">
        <f t="shared" si="11"/>
        <v>0.51672780730831613</v>
      </c>
      <c r="X112" s="24"/>
      <c r="Y112" s="12" t="s">
        <v>230</v>
      </c>
      <c r="Z112" s="9" t="s">
        <v>166</v>
      </c>
      <c r="AA112" s="18" t="s">
        <v>286</v>
      </c>
      <c r="AB112" s="85"/>
    </row>
    <row r="113" spans="1:28" ht="17.25">
      <c r="A113" s="12" t="s">
        <v>226</v>
      </c>
      <c r="B113" s="12" t="s">
        <v>227</v>
      </c>
      <c r="C113" s="85" t="s">
        <v>209</v>
      </c>
      <c r="D113" s="107" t="s">
        <v>212</v>
      </c>
      <c r="E113" s="6">
        <v>15649</v>
      </c>
      <c r="F113" s="27">
        <v>194123</v>
      </c>
      <c r="G113" s="27" t="s">
        <v>229</v>
      </c>
      <c r="H113" s="120">
        <v>20.950996131423423</v>
      </c>
      <c r="I113" s="120">
        <v>8.0893112945933668E-2</v>
      </c>
      <c r="K113" s="107" t="s">
        <v>212</v>
      </c>
      <c r="L113" s="6">
        <v>15649</v>
      </c>
      <c r="M113" s="27" t="s">
        <v>229</v>
      </c>
      <c r="N113" s="28" t="s">
        <v>181</v>
      </c>
      <c r="O113" s="125">
        <v>19.930294661207782</v>
      </c>
      <c r="P113" s="125">
        <v>0.81985113530279896</v>
      </c>
      <c r="R113" s="115">
        <f t="shared" si="6"/>
        <v>-1.0207014702156414</v>
      </c>
      <c r="S113" s="115">
        <f t="shared" si="7"/>
        <v>1.6147112143291862</v>
      </c>
      <c r="T113" s="115">
        <f t="shared" si="8"/>
        <v>4.1135926449625089</v>
      </c>
      <c r="U113" s="115">
        <f t="shared" si="9"/>
        <v>-2.6354126845448276</v>
      </c>
      <c r="V113" s="115">
        <f t="shared" si="10"/>
        <v>0.59400974411354479</v>
      </c>
      <c r="W113" s="115">
        <f t="shared" si="11"/>
        <v>-1.2389676022989498</v>
      </c>
      <c r="X113" s="24"/>
      <c r="Y113" s="12" t="s">
        <v>230</v>
      </c>
      <c r="Z113" s="9" t="s">
        <v>166</v>
      </c>
      <c r="AA113" s="18" t="s">
        <v>286</v>
      </c>
      <c r="AB113" s="85"/>
    </row>
    <row r="114" spans="1:28" ht="17.25">
      <c r="A114" s="12" t="s">
        <v>226</v>
      </c>
      <c r="B114" s="12" t="s">
        <v>227</v>
      </c>
      <c r="C114" s="85" t="s">
        <v>209</v>
      </c>
      <c r="D114" s="107" t="s">
        <v>213</v>
      </c>
      <c r="E114" s="6">
        <v>15811</v>
      </c>
      <c r="F114" s="27">
        <v>194124</v>
      </c>
      <c r="G114" s="27" t="s">
        <v>229</v>
      </c>
      <c r="H114" s="120">
        <v>10.899787086046279</v>
      </c>
      <c r="I114" s="120">
        <v>7.4631244924910634E-2</v>
      </c>
      <c r="K114" s="107" t="s">
        <v>213</v>
      </c>
      <c r="L114" s="6">
        <v>15811</v>
      </c>
      <c r="M114" s="27" t="s">
        <v>229</v>
      </c>
      <c r="N114" s="28" t="s">
        <v>181</v>
      </c>
      <c r="O114" s="125">
        <v>12.96014816803279</v>
      </c>
      <c r="P114" s="125">
        <v>0.77501679331329953</v>
      </c>
      <c r="R114" s="115">
        <f t="shared" si="6"/>
        <v>2.0603610819865104</v>
      </c>
      <c r="S114" s="115">
        <f t="shared" si="7"/>
        <v>1.52605964086894</v>
      </c>
      <c r="T114" s="115">
        <f t="shared" si="8"/>
        <v>5.9799994819884734</v>
      </c>
      <c r="U114" s="137">
        <f t="shared" si="9"/>
        <v>0.53430144111757039</v>
      </c>
      <c r="V114" s="137">
        <f t="shared" si="10"/>
        <v>3.5864207228554505</v>
      </c>
      <c r="W114" s="137">
        <f t="shared" si="11"/>
        <v>2.646231911613981</v>
      </c>
      <c r="X114" s="24"/>
      <c r="Y114" s="12" t="s">
        <v>230</v>
      </c>
      <c r="Z114" s="9" t="s">
        <v>166</v>
      </c>
      <c r="AA114" s="18" t="s">
        <v>286</v>
      </c>
      <c r="AB114" s="85"/>
    </row>
    <row r="115" spans="1:28" ht="17.25">
      <c r="A115" s="12" t="s">
        <v>226</v>
      </c>
      <c r="B115" s="12" t="s">
        <v>227</v>
      </c>
      <c r="C115" s="85" t="s">
        <v>209</v>
      </c>
      <c r="D115" s="107" t="s">
        <v>214</v>
      </c>
      <c r="E115" s="6">
        <v>15807</v>
      </c>
      <c r="F115" s="27">
        <v>194120</v>
      </c>
      <c r="G115" s="27" t="s">
        <v>229</v>
      </c>
      <c r="H115" s="132">
        <v>0.90567694480617056</v>
      </c>
      <c r="I115" s="132">
        <v>6.2782415643923117E-2</v>
      </c>
      <c r="K115" s="107" t="s">
        <v>214</v>
      </c>
      <c r="L115" s="6">
        <v>15807</v>
      </c>
      <c r="M115" s="27" t="s">
        <v>229</v>
      </c>
      <c r="N115" s="28" t="s">
        <v>181</v>
      </c>
      <c r="O115" s="134">
        <v>1.9843560245901635</v>
      </c>
      <c r="P115" s="134">
        <v>0.83785865035584406</v>
      </c>
      <c r="R115" s="132"/>
      <c r="S115" s="132"/>
      <c r="T115" s="132"/>
      <c r="U115" s="132"/>
      <c r="V115" s="132"/>
      <c r="W115" s="132"/>
      <c r="X115" s="24"/>
      <c r="Y115" s="12" t="s">
        <v>230</v>
      </c>
      <c r="Z115" s="9" t="s">
        <v>166</v>
      </c>
      <c r="AA115" s="18" t="s">
        <v>286</v>
      </c>
      <c r="AB115" s="85"/>
    </row>
    <row r="116" spans="1:28" ht="17.25">
      <c r="A116" s="13" t="s">
        <v>226</v>
      </c>
      <c r="B116" s="13" t="s">
        <v>227</v>
      </c>
      <c r="C116" s="86" t="s">
        <v>209</v>
      </c>
      <c r="D116" s="108" t="s">
        <v>215</v>
      </c>
      <c r="E116" s="31">
        <v>15813</v>
      </c>
      <c r="F116" s="33">
        <v>194125</v>
      </c>
      <c r="G116" s="33" t="s">
        <v>229</v>
      </c>
      <c r="H116" s="133">
        <v>0.35997723930682168</v>
      </c>
      <c r="I116" s="133">
        <v>6.2621747020310675E-2</v>
      </c>
      <c r="J116" s="9"/>
      <c r="K116" s="108" t="s">
        <v>215</v>
      </c>
      <c r="L116" s="31">
        <v>15813</v>
      </c>
      <c r="M116" s="33" t="s">
        <v>229</v>
      </c>
      <c r="N116" s="34" t="s">
        <v>181</v>
      </c>
      <c r="O116" s="135">
        <v>2.5020826721311478</v>
      </c>
      <c r="P116" s="135">
        <v>0.83829370954720628</v>
      </c>
      <c r="Q116" s="29"/>
      <c r="R116" s="133"/>
      <c r="S116" s="133"/>
      <c r="T116" s="133"/>
      <c r="U116" s="133"/>
      <c r="V116" s="133"/>
      <c r="W116" s="133"/>
      <c r="X116" s="35"/>
      <c r="Y116" s="13" t="s">
        <v>230</v>
      </c>
      <c r="Z116" s="29" t="s">
        <v>166</v>
      </c>
      <c r="AA116" s="19" t="s">
        <v>286</v>
      </c>
      <c r="AB116" s="85"/>
    </row>
    <row r="117" spans="1:28">
      <c r="A117" s="10" t="s">
        <v>153</v>
      </c>
      <c r="B117" s="9" t="s">
        <v>148</v>
      </c>
      <c r="C117" s="25" t="s">
        <v>228</v>
      </c>
      <c r="D117" s="6" t="s">
        <v>136</v>
      </c>
      <c r="E117" s="6" t="s">
        <v>133</v>
      </c>
      <c r="F117" s="6">
        <v>217139</v>
      </c>
      <c r="G117" s="26">
        <v>43591</v>
      </c>
      <c r="H117" s="111">
        <v>33.049173426853713</v>
      </c>
      <c r="I117" s="111">
        <v>9.8095233143102784E-2</v>
      </c>
      <c r="K117" s="6" t="s">
        <v>136</v>
      </c>
      <c r="L117" s="27" t="s">
        <v>133</v>
      </c>
      <c r="M117" s="26">
        <v>43591</v>
      </c>
      <c r="N117" s="28" t="s">
        <v>182</v>
      </c>
      <c r="O117" s="111">
        <v>32.037308536094919</v>
      </c>
      <c r="P117" s="111">
        <v>0.28162967238871406</v>
      </c>
      <c r="R117" s="115">
        <f t="shared" si="6"/>
        <v>-1.0118648907587939</v>
      </c>
      <c r="S117" s="115">
        <f t="shared" si="7"/>
        <v>0.58452033130977132</v>
      </c>
      <c r="T117" s="115">
        <f t="shared" ref="T117:T156" si="12">P117/O117*100</f>
        <v>0.87906782828343788</v>
      </c>
      <c r="U117" s="137">
        <f t="shared" ref="U117:U156" si="13">R117-S117</f>
        <v>-1.5963852220685653</v>
      </c>
      <c r="V117" s="137">
        <f t="shared" ref="V117:V156" si="14">R117+S117</f>
        <v>-0.42734455944902261</v>
      </c>
      <c r="W117" s="137">
        <f t="shared" si="11"/>
        <v>-3.3929618520595031</v>
      </c>
      <c r="X117" s="24"/>
      <c r="Y117" s="20" t="s">
        <v>225</v>
      </c>
      <c r="Z117" s="3" t="s">
        <v>166</v>
      </c>
      <c r="AA117" s="9" t="s">
        <v>277</v>
      </c>
      <c r="AB117" s="25"/>
    </row>
    <row r="118" spans="1:28">
      <c r="A118" s="13" t="s">
        <v>153</v>
      </c>
      <c r="B118" s="29" t="s">
        <v>148</v>
      </c>
      <c r="C118" s="30" t="s">
        <v>228</v>
      </c>
      <c r="D118" s="31" t="s">
        <v>63</v>
      </c>
      <c r="E118" s="31" t="s">
        <v>134</v>
      </c>
      <c r="F118" s="31">
        <v>217140</v>
      </c>
      <c r="G118" s="32">
        <v>43591</v>
      </c>
      <c r="H118" s="112">
        <v>19.805280060120239</v>
      </c>
      <c r="I118" s="112">
        <v>9.3680256124007752E-2</v>
      </c>
      <c r="K118" s="31" t="s">
        <v>63</v>
      </c>
      <c r="L118" s="33" t="s">
        <v>134</v>
      </c>
      <c r="M118" s="32">
        <v>43591</v>
      </c>
      <c r="N118" s="34" t="s">
        <v>182</v>
      </c>
      <c r="O118" s="112">
        <v>20.051590599235876</v>
      </c>
      <c r="P118" s="112">
        <v>0.27684628839989595</v>
      </c>
      <c r="R118" s="116">
        <f t="shared" si="6"/>
        <v>0.24631053911563683</v>
      </c>
      <c r="S118" s="116">
        <f t="shared" si="7"/>
        <v>0.57284284553389697</v>
      </c>
      <c r="T118" s="116">
        <f t="shared" si="12"/>
        <v>1.3806699624639551</v>
      </c>
      <c r="U118" s="116">
        <f t="shared" si="13"/>
        <v>-0.32653230641826014</v>
      </c>
      <c r="V118" s="116">
        <f t="shared" si="14"/>
        <v>0.8191533846495338</v>
      </c>
      <c r="W118" s="116">
        <f t="shared" si="11"/>
        <v>0.84275933692896443</v>
      </c>
      <c r="X118" s="35"/>
      <c r="Y118" s="21" t="s">
        <v>225</v>
      </c>
      <c r="Z118" s="2" t="s">
        <v>166</v>
      </c>
      <c r="AA118" s="29" t="s">
        <v>277</v>
      </c>
      <c r="AB118" s="25"/>
    </row>
    <row r="119" spans="1:28">
      <c r="A119" s="10" t="s">
        <v>143</v>
      </c>
      <c r="B119" s="104" t="s">
        <v>192</v>
      </c>
      <c r="C119" s="49" t="s">
        <v>30</v>
      </c>
      <c r="D119" s="20">
        <v>18275</v>
      </c>
      <c r="E119" s="20" t="s">
        <v>32</v>
      </c>
      <c r="F119" s="20">
        <v>163846</v>
      </c>
      <c r="G119" s="26">
        <v>42287</v>
      </c>
      <c r="H119" s="118">
        <v>77.195268102153221</v>
      </c>
      <c r="I119" s="118">
        <v>0.109356740436703</v>
      </c>
      <c r="K119" s="20" t="s">
        <v>239</v>
      </c>
      <c r="L119" s="20" t="s">
        <v>32</v>
      </c>
      <c r="M119" s="50">
        <v>42226</v>
      </c>
      <c r="N119" s="94" t="s">
        <v>182</v>
      </c>
      <c r="O119" s="118">
        <v>79.53</v>
      </c>
      <c r="P119" s="118">
        <v>0.76</v>
      </c>
      <c r="R119" s="115">
        <f t="shared" si="6"/>
        <v>2.3347318978467797</v>
      </c>
      <c r="S119" s="115">
        <f t="shared" si="7"/>
        <v>1.5049416790965082</v>
      </c>
      <c r="T119" s="115">
        <f t="shared" si="12"/>
        <v>0.95561423362253239</v>
      </c>
      <c r="U119" s="137">
        <f t="shared" si="13"/>
        <v>0.82979021875027148</v>
      </c>
      <c r="V119" s="137">
        <f t="shared" si="14"/>
        <v>3.8396735769432881</v>
      </c>
      <c r="W119" s="137">
        <f t="shared" si="11"/>
        <v>3.0406989076991571</v>
      </c>
      <c r="X119" s="24"/>
      <c r="Y119" s="20" t="s">
        <v>171</v>
      </c>
      <c r="Z119" s="9" t="s">
        <v>131</v>
      </c>
      <c r="AA119" s="4" t="s">
        <v>281</v>
      </c>
      <c r="AB119" s="49"/>
    </row>
    <row r="120" spans="1:28">
      <c r="A120" s="10" t="s">
        <v>143</v>
      </c>
      <c r="B120" s="104" t="s">
        <v>192</v>
      </c>
      <c r="C120" s="49" t="s">
        <v>30</v>
      </c>
      <c r="D120" s="20">
        <v>20759</v>
      </c>
      <c r="E120" s="20" t="s">
        <v>38</v>
      </c>
      <c r="F120" s="20">
        <v>163844</v>
      </c>
      <c r="G120" s="26">
        <v>42287</v>
      </c>
      <c r="H120" s="118">
        <v>56.982313470205305</v>
      </c>
      <c r="I120" s="118">
        <v>8.3553766797990606E-2</v>
      </c>
      <c r="K120" s="20" t="s">
        <v>240</v>
      </c>
      <c r="L120" s="20" t="s">
        <v>38</v>
      </c>
      <c r="M120" s="50">
        <v>42226</v>
      </c>
      <c r="N120" s="28" t="s">
        <v>182</v>
      </c>
      <c r="O120" s="118">
        <v>59.12</v>
      </c>
      <c r="P120" s="118">
        <v>0.57000000000000006</v>
      </c>
      <c r="R120" s="115">
        <f t="shared" si="6"/>
        <v>2.1376865297946921</v>
      </c>
      <c r="S120" s="115">
        <f t="shared" si="7"/>
        <v>1.1291390262692478</v>
      </c>
      <c r="T120" s="115">
        <f t="shared" si="12"/>
        <v>0.96414073071718553</v>
      </c>
      <c r="U120" s="137">
        <f t="shared" si="13"/>
        <v>1.0085475035254443</v>
      </c>
      <c r="V120" s="137">
        <f t="shared" si="14"/>
        <v>3.2668255560639397</v>
      </c>
      <c r="W120" s="137">
        <f t="shared" si="11"/>
        <v>3.7106729117681798</v>
      </c>
      <c r="X120" s="24"/>
      <c r="Y120" s="20" t="s">
        <v>171</v>
      </c>
      <c r="Z120" s="9" t="s">
        <v>131</v>
      </c>
      <c r="AA120" s="4" t="s">
        <v>281</v>
      </c>
      <c r="AB120" s="49"/>
    </row>
    <row r="121" spans="1:28">
      <c r="A121" s="10" t="s">
        <v>143</v>
      </c>
      <c r="B121" s="104" t="s">
        <v>192</v>
      </c>
      <c r="C121" s="49" t="s">
        <v>30</v>
      </c>
      <c r="D121" s="20">
        <v>20770</v>
      </c>
      <c r="E121" s="20" t="s">
        <v>33</v>
      </c>
      <c r="F121" s="20">
        <v>163847</v>
      </c>
      <c r="G121" s="26">
        <v>42287</v>
      </c>
      <c r="H121" s="118">
        <v>72.37296985478217</v>
      </c>
      <c r="I121" s="118">
        <v>0.103005270893926</v>
      </c>
      <c r="K121" s="51" t="s">
        <v>241</v>
      </c>
      <c r="L121" s="51" t="s">
        <v>33</v>
      </c>
      <c r="M121" s="40">
        <v>42067</v>
      </c>
      <c r="N121" s="28" t="s">
        <v>182</v>
      </c>
      <c r="O121" s="127">
        <v>71.621675564516138</v>
      </c>
      <c r="P121" s="127">
        <v>0.53609533358292016</v>
      </c>
      <c r="R121" s="115">
        <f t="shared" si="6"/>
        <v>-0.75129429026603134</v>
      </c>
      <c r="S121" s="115">
        <f t="shared" si="7"/>
        <v>1.0699666614198209</v>
      </c>
      <c r="T121" s="115">
        <f t="shared" si="12"/>
        <v>0.74850990200586764</v>
      </c>
      <c r="U121" s="115">
        <f t="shared" si="13"/>
        <v>-1.8212609516858522</v>
      </c>
      <c r="V121" s="115">
        <f t="shared" si="14"/>
        <v>0.31867237115378955</v>
      </c>
      <c r="W121" s="115">
        <f t="shared" si="11"/>
        <v>-1.3762455056005196</v>
      </c>
      <c r="X121" s="24"/>
      <c r="Y121" s="20" t="s">
        <v>171</v>
      </c>
      <c r="Z121" s="9" t="s">
        <v>131</v>
      </c>
      <c r="AA121" s="4" t="s">
        <v>281</v>
      </c>
      <c r="AB121" s="49"/>
    </row>
    <row r="122" spans="1:28">
      <c r="A122" s="12" t="s">
        <v>143</v>
      </c>
      <c r="B122" s="104" t="s">
        <v>192</v>
      </c>
      <c r="C122" s="49" t="s">
        <v>30</v>
      </c>
      <c r="D122" s="20">
        <v>20770</v>
      </c>
      <c r="E122" s="20" t="s">
        <v>33</v>
      </c>
      <c r="F122" s="20">
        <v>163847</v>
      </c>
      <c r="G122" s="26">
        <v>42287</v>
      </c>
      <c r="H122" s="118">
        <v>72.37296985478217</v>
      </c>
      <c r="I122" s="118">
        <v>0.103005270893926</v>
      </c>
      <c r="K122" s="20" t="s">
        <v>241</v>
      </c>
      <c r="L122" s="20" t="s">
        <v>33</v>
      </c>
      <c r="M122" s="50">
        <v>42226</v>
      </c>
      <c r="N122" s="28" t="s">
        <v>182</v>
      </c>
      <c r="O122" s="118">
        <v>75.14</v>
      </c>
      <c r="P122" s="118">
        <v>0.80999999999999994</v>
      </c>
      <c r="Q122" s="9"/>
      <c r="R122" s="115">
        <f t="shared" si="6"/>
        <v>2.7670301452178307</v>
      </c>
      <c r="S122" s="115">
        <f t="shared" si="7"/>
        <v>1.6003854116218212</v>
      </c>
      <c r="T122" s="115">
        <f t="shared" si="12"/>
        <v>1.0779877561884481</v>
      </c>
      <c r="U122" s="115">
        <f t="shared" si="13"/>
        <v>1.1666447335960095</v>
      </c>
      <c r="V122" s="115">
        <f t="shared" si="14"/>
        <v>4.367415556839652</v>
      </c>
      <c r="W122" s="137">
        <f t="shared" si="11"/>
        <v>3.3887956271301722</v>
      </c>
      <c r="X122" s="24"/>
      <c r="Y122" s="20" t="s">
        <v>171</v>
      </c>
      <c r="Z122" s="9" t="s">
        <v>131</v>
      </c>
      <c r="AA122" s="4" t="s">
        <v>281</v>
      </c>
      <c r="AB122" s="49"/>
    </row>
    <row r="123" spans="1:28">
      <c r="A123" s="12" t="s">
        <v>143</v>
      </c>
      <c r="B123" s="104" t="s">
        <v>192</v>
      </c>
      <c r="C123" s="91" t="s">
        <v>30</v>
      </c>
      <c r="D123" s="67">
        <v>18185</v>
      </c>
      <c r="E123" s="27" t="s">
        <v>229</v>
      </c>
      <c r="F123" s="67">
        <v>137735</v>
      </c>
      <c r="G123" s="26">
        <v>41695</v>
      </c>
      <c r="H123" s="114">
        <v>89.52</v>
      </c>
      <c r="I123" s="114">
        <v>0.2</v>
      </c>
      <c r="J123" s="67"/>
      <c r="K123" s="67" t="s">
        <v>233</v>
      </c>
      <c r="L123" s="27" t="s">
        <v>229</v>
      </c>
      <c r="M123" s="99">
        <v>42287</v>
      </c>
      <c r="N123" s="28" t="s">
        <v>182</v>
      </c>
      <c r="O123" s="114">
        <v>90.77</v>
      </c>
      <c r="P123" s="114">
        <v>0.71</v>
      </c>
      <c r="R123" s="115">
        <f t="shared" si="6"/>
        <v>1.25</v>
      </c>
      <c r="S123" s="115">
        <f t="shared" si="7"/>
        <v>1.4457574347033462</v>
      </c>
      <c r="T123" s="115">
        <f t="shared" si="12"/>
        <v>0.78219676104439795</v>
      </c>
      <c r="U123" s="115">
        <f t="shared" si="13"/>
        <v>-0.19575743470334617</v>
      </c>
      <c r="V123" s="115">
        <f t="shared" si="14"/>
        <v>2.6957574347033462</v>
      </c>
      <c r="W123" s="115">
        <f t="shared" si="11"/>
        <v>1.6946134539524009</v>
      </c>
      <c r="Y123" s="20" t="s">
        <v>171</v>
      </c>
      <c r="Z123" s="9" t="s">
        <v>131</v>
      </c>
      <c r="AA123" s="4" t="s">
        <v>281</v>
      </c>
      <c r="AB123" s="91"/>
    </row>
    <row r="124" spans="1:28">
      <c r="A124" s="12" t="s">
        <v>143</v>
      </c>
      <c r="B124" s="104" t="s">
        <v>192</v>
      </c>
      <c r="C124" s="91" t="s">
        <v>30</v>
      </c>
      <c r="D124" s="82">
        <v>18193</v>
      </c>
      <c r="E124" s="27" t="s">
        <v>229</v>
      </c>
      <c r="F124" s="67">
        <v>163845</v>
      </c>
      <c r="G124" s="99">
        <v>42287</v>
      </c>
      <c r="H124" s="114">
        <v>62.06</v>
      </c>
      <c r="I124" s="114">
        <v>0.1</v>
      </c>
      <c r="J124" s="67"/>
      <c r="K124" s="82" t="s">
        <v>234</v>
      </c>
      <c r="L124" s="27" t="s">
        <v>229</v>
      </c>
      <c r="M124" s="99">
        <v>42296</v>
      </c>
      <c r="N124" s="28" t="s">
        <v>182</v>
      </c>
      <c r="O124" s="114">
        <v>64.48</v>
      </c>
      <c r="P124" s="114">
        <v>0.63</v>
      </c>
      <c r="R124" s="115">
        <f t="shared" si="6"/>
        <v>2.4200000000000017</v>
      </c>
      <c r="S124" s="115">
        <f t="shared" si="7"/>
        <v>1.2502587892112578</v>
      </c>
      <c r="T124" s="115">
        <f t="shared" si="12"/>
        <v>0.97704714640198509</v>
      </c>
      <c r="U124" s="137">
        <f t="shared" si="13"/>
        <v>1.1697412107887439</v>
      </c>
      <c r="V124" s="137">
        <f t="shared" si="14"/>
        <v>3.6702587892112595</v>
      </c>
      <c r="W124" s="137">
        <f t="shared" si="11"/>
        <v>3.7937745696571454</v>
      </c>
      <c r="Y124" s="20" t="s">
        <v>171</v>
      </c>
      <c r="Z124" s="9" t="s">
        <v>131</v>
      </c>
      <c r="AA124" s="4" t="s">
        <v>281</v>
      </c>
      <c r="AB124" s="91"/>
    </row>
    <row r="125" spans="1:28">
      <c r="A125" s="12" t="s">
        <v>143</v>
      </c>
      <c r="B125" s="104" t="s">
        <v>192</v>
      </c>
      <c r="C125" s="91" t="s">
        <v>30</v>
      </c>
      <c r="D125" s="82">
        <v>18195</v>
      </c>
      <c r="E125" s="27" t="s">
        <v>229</v>
      </c>
      <c r="F125" s="67">
        <v>137736</v>
      </c>
      <c r="G125" s="99">
        <v>41695</v>
      </c>
      <c r="H125" s="114">
        <v>62.09</v>
      </c>
      <c r="I125" s="114">
        <v>0.15</v>
      </c>
      <c r="J125" s="67"/>
      <c r="K125" s="82" t="s">
        <v>235</v>
      </c>
      <c r="L125" s="27" t="s">
        <v>229</v>
      </c>
      <c r="M125" s="99">
        <v>42287</v>
      </c>
      <c r="N125" s="28" t="s">
        <v>182</v>
      </c>
      <c r="O125" s="114">
        <v>62.51</v>
      </c>
      <c r="P125" s="114">
        <v>0.67</v>
      </c>
      <c r="R125" s="115">
        <f t="shared" si="6"/>
        <v>0.4199999999999946</v>
      </c>
      <c r="S125" s="115">
        <f t="shared" si="7"/>
        <v>1.3457080812717148</v>
      </c>
      <c r="T125" s="115">
        <f t="shared" si="12"/>
        <v>1.0718285074388099</v>
      </c>
      <c r="U125" s="115">
        <f t="shared" si="13"/>
        <v>-0.92570808127172022</v>
      </c>
      <c r="V125" s="115">
        <f t="shared" si="14"/>
        <v>1.7657080812717094</v>
      </c>
      <c r="W125" s="115">
        <f t="shared" si="11"/>
        <v>0.61172256558201898</v>
      </c>
      <c r="Y125" s="20" t="s">
        <v>171</v>
      </c>
      <c r="Z125" s="9" t="s">
        <v>131</v>
      </c>
      <c r="AA125" s="4" t="s">
        <v>281</v>
      </c>
      <c r="AB125" s="91"/>
    </row>
    <row r="126" spans="1:28">
      <c r="A126" s="8" t="s">
        <v>143</v>
      </c>
      <c r="B126" s="104" t="s">
        <v>192</v>
      </c>
      <c r="C126" s="91" t="s">
        <v>30</v>
      </c>
      <c r="D126" s="67">
        <v>18186</v>
      </c>
      <c r="E126" s="27">
        <v>10228</v>
      </c>
      <c r="F126" s="67" t="s">
        <v>31</v>
      </c>
      <c r="G126" s="26">
        <v>42287</v>
      </c>
      <c r="H126" s="122">
        <v>77.649999999999991</v>
      </c>
      <c r="I126" s="122">
        <v>0.22999999999999998</v>
      </c>
      <c r="J126" s="54"/>
      <c r="K126" s="20" t="s">
        <v>236</v>
      </c>
      <c r="L126" s="54">
        <v>10228</v>
      </c>
      <c r="M126" s="50">
        <v>42226</v>
      </c>
      <c r="N126" s="28" t="s">
        <v>182</v>
      </c>
      <c r="O126" s="114">
        <v>80.284271500000003</v>
      </c>
      <c r="P126" s="114">
        <v>0.72</v>
      </c>
      <c r="R126" s="115">
        <f t="shared" si="6"/>
        <v>2.6342715000000112</v>
      </c>
      <c r="S126" s="115">
        <f t="shared" si="7"/>
        <v>1.4814540424866374</v>
      </c>
      <c r="T126" s="115">
        <f t="shared" si="12"/>
        <v>0.8968132693338321</v>
      </c>
      <c r="U126" s="137">
        <f t="shared" si="13"/>
        <v>1.1528174575133738</v>
      </c>
      <c r="V126" s="137">
        <f t="shared" si="14"/>
        <v>4.1157255424866488</v>
      </c>
      <c r="W126" s="137">
        <f t="shared" si="11"/>
        <v>3.4852057451161826</v>
      </c>
      <c r="Y126" s="20" t="s">
        <v>171</v>
      </c>
      <c r="Z126" s="9" t="s">
        <v>131</v>
      </c>
      <c r="AA126" s="4" t="s">
        <v>281</v>
      </c>
      <c r="AB126" s="91"/>
    </row>
    <row r="127" spans="1:28">
      <c r="A127" s="8" t="s">
        <v>143</v>
      </c>
      <c r="B127" s="104" t="s">
        <v>192</v>
      </c>
      <c r="C127" s="91" t="s">
        <v>30</v>
      </c>
      <c r="D127" s="67">
        <v>20771</v>
      </c>
      <c r="E127" s="27" t="s">
        <v>36</v>
      </c>
      <c r="F127" s="67" t="s">
        <v>37</v>
      </c>
      <c r="G127" s="26">
        <v>42287</v>
      </c>
      <c r="H127" s="122">
        <v>63.61</v>
      </c>
      <c r="I127" s="122">
        <v>0.19</v>
      </c>
      <c r="J127" s="54"/>
      <c r="K127" s="20" t="s">
        <v>237</v>
      </c>
      <c r="L127" s="54" t="s">
        <v>36</v>
      </c>
      <c r="M127" s="50">
        <v>42226</v>
      </c>
      <c r="N127" s="28" t="s">
        <v>182</v>
      </c>
      <c r="O127" s="114">
        <v>63.93</v>
      </c>
      <c r="P127" s="114">
        <v>0.67999999999999994</v>
      </c>
      <c r="R127" s="115">
        <f t="shared" si="6"/>
        <v>0.32000000000000028</v>
      </c>
      <c r="S127" s="115">
        <f t="shared" si="7"/>
        <v>1.383848835675342</v>
      </c>
      <c r="T127" s="115">
        <f t="shared" si="12"/>
        <v>1.0636633818238697</v>
      </c>
      <c r="U127" s="115">
        <f t="shared" si="13"/>
        <v>-1.0638488356753417</v>
      </c>
      <c r="V127" s="115">
        <f t="shared" si="14"/>
        <v>1.7038488356753423</v>
      </c>
      <c r="W127" s="115">
        <f t="shared" si="11"/>
        <v>0.45322869364840429</v>
      </c>
      <c r="Y127" s="20" t="s">
        <v>171</v>
      </c>
      <c r="Z127" s="9" t="s">
        <v>131</v>
      </c>
      <c r="AA127" s="4" t="s">
        <v>281</v>
      </c>
      <c r="AB127" s="91"/>
    </row>
    <row r="128" spans="1:28">
      <c r="A128" s="8" t="s">
        <v>143</v>
      </c>
      <c r="B128" s="104" t="s">
        <v>192</v>
      </c>
      <c r="C128" s="91" t="s">
        <v>30</v>
      </c>
      <c r="D128" s="67">
        <v>20744</v>
      </c>
      <c r="E128" s="27" t="s">
        <v>34</v>
      </c>
      <c r="F128" s="67" t="s">
        <v>35</v>
      </c>
      <c r="G128" s="26">
        <v>42287</v>
      </c>
      <c r="H128" s="122">
        <v>63.849999999999994</v>
      </c>
      <c r="I128" s="122">
        <v>0.16999999999999998</v>
      </c>
      <c r="J128" s="54"/>
      <c r="K128" s="51" t="s">
        <v>238</v>
      </c>
      <c r="L128" s="54" t="s">
        <v>34</v>
      </c>
      <c r="M128" s="40">
        <v>42067</v>
      </c>
      <c r="N128" s="28" t="s">
        <v>182</v>
      </c>
      <c r="O128" s="114">
        <v>63.142955594758064</v>
      </c>
      <c r="P128" s="114">
        <v>0.39334120990333571</v>
      </c>
      <c r="R128" s="115">
        <f t="shared" si="6"/>
        <v>-0.70704440524193046</v>
      </c>
      <c r="S128" s="115">
        <f t="shared" si="7"/>
        <v>0.83987156645490624</v>
      </c>
      <c r="T128" s="115">
        <f t="shared" si="12"/>
        <v>0.62293759644027447</v>
      </c>
      <c r="U128" s="115">
        <f t="shared" si="13"/>
        <v>-1.5469159716968366</v>
      </c>
      <c r="V128" s="115">
        <f t="shared" si="14"/>
        <v>0.13282716121297578</v>
      </c>
      <c r="W128" s="115">
        <f t="shared" si="11"/>
        <v>-1.6500225625254445</v>
      </c>
      <c r="Y128" s="20" t="s">
        <v>171</v>
      </c>
      <c r="Z128" s="9" t="s">
        <v>131</v>
      </c>
      <c r="AA128" s="4" t="s">
        <v>281</v>
      </c>
      <c r="AB128" s="91"/>
    </row>
    <row r="129" spans="1:28">
      <c r="A129" s="29" t="s">
        <v>143</v>
      </c>
      <c r="B129" s="2" t="s">
        <v>192</v>
      </c>
      <c r="C129" s="92" t="s">
        <v>30</v>
      </c>
      <c r="D129" s="83">
        <v>20744</v>
      </c>
      <c r="E129" s="33" t="s">
        <v>34</v>
      </c>
      <c r="F129" s="83" t="s">
        <v>35</v>
      </c>
      <c r="G129" s="32">
        <v>42287</v>
      </c>
      <c r="H129" s="123">
        <v>63.849999999999994</v>
      </c>
      <c r="I129" s="123">
        <v>0.16999999999999998</v>
      </c>
      <c r="J129" s="54"/>
      <c r="K129" s="21" t="s">
        <v>238</v>
      </c>
      <c r="L129" s="33" t="s">
        <v>34</v>
      </c>
      <c r="M129" s="101">
        <v>42226</v>
      </c>
      <c r="N129" s="34" t="s">
        <v>182</v>
      </c>
      <c r="O129" s="116">
        <v>64.64</v>
      </c>
      <c r="P129" s="116">
        <v>0.61</v>
      </c>
      <c r="R129" s="116">
        <f t="shared" si="6"/>
        <v>0.79000000000000625</v>
      </c>
      <c r="S129" s="116">
        <f t="shared" si="7"/>
        <v>1.241161391600625</v>
      </c>
      <c r="T129" s="116">
        <f t="shared" si="12"/>
        <v>0.94368811881188119</v>
      </c>
      <c r="U129" s="116">
        <f t="shared" si="13"/>
        <v>-0.45116139160061874</v>
      </c>
      <c r="V129" s="116">
        <f t="shared" si="14"/>
        <v>2.031161391600631</v>
      </c>
      <c r="W129" s="116">
        <f t="shared" si="11"/>
        <v>1.2475412226633689</v>
      </c>
      <c r="X129" s="29"/>
      <c r="Y129" s="21" t="s">
        <v>171</v>
      </c>
      <c r="Z129" s="29" t="s">
        <v>131</v>
      </c>
      <c r="AA129" s="109" t="s">
        <v>281</v>
      </c>
      <c r="AB129" s="91"/>
    </row>
    <row r="130" spans="1:28">
      <c r="A130" s="13" t="s">
        <v>144</v>
      </c>
      <c r="B130" s="29" t="s">
        <v>148</v>
      </c>
      <c r="C130" s="63" t="s">
        <v>184</v>
      </c>
      <c r="D130" s="58">
        <v>4</v>
      </c>
      <c r="E130" s="21" t="s">
        <v>7</v>
      </c>
      <c r="F130" s="21">
        <v>180859</v>
      </c>
      <c r="G130" s="64">
        <v>42690</v>
      </c>
      <c r="H130" s="113">
        <v>104.94387710336539</v>
      </c>
      <c r="I130" s="113">
        <v>0.1599035224490751</v>
      </c>
      <c r="K130" s="58">
        <v>4</v>
      </c>
      <c r="L130" s="65" t="s">
        <v>7</v>
      </c>
      <c r="M130" s="34">
        <v>42652</v>
      </c>
      <c r="N130" s="34" t="s">
        <v>181</v>
      </c>
      <c r="O130" s="128">
        <v>106.04509116279071</v>
      </c>
      <c r="P130" s="128">
        <v>0.37831729474213482</v>
      </c>
      <c r="R130" s="116">
        <f t="shared" si="6"/>
        <v>1.1012140594253168</v>
      </c>
      <c r="S130" s="116">
        <f t="shared" si="7"/>
        <v>0.80501643401292389</v>
      </c>
      <c r="T130" s="116">
        <f t="shared" si="12"/>
        <v>0.35675135038676781</v>
      </c>
      <c r="U130" s="138">
        <f t="shared" si="13"/>
        <v>0.29619762541239292</v>
      </c>
      <c r="V130" s="138">
        <f t="shared" si="14"/>
        <v>1.9062304934382408</v>
      </c>
      <c r="W130" s="138">
        <f t="shared" si="11"/>
        <v>2.6811621046222891</v>
      </c>
      <c r="X130" s="35"/>
      <c r="Y130" s="68" t="s">
        <v>185</v>
      </c>
      <c r="Z130" s="29" t="s">
        <v>131</v>
      </c>
      <c r="AA130" s="109" t="s">
        <v>281</v>
      </c>
      <c r="AB130" s="49"/>
    </row>
    <row r="131" spans="1:28">
      <c r="A131" s="97" t="s">
        <v>289</v>
      </c>
      <c r="B131" s="12" t="s">
        <v>189</v>
      </c>
      <c r="C131" s="37" t="s">
        <v>132</v>
      </c>
      <c r="D131" s="7" t="s">
        <v>111</v>
      </c>
      <c r="E131" s="6">
        <v>18005</v>
      </c>
      <c r="F131" s="6">
        <v>214210</v>
      </c>
      <c r="G131" s="26">
        <v>43514</v>
      </c>
      <c r="H131" s="111">
        <v>88.814383619631897</v>
      </c>
      <c r="I131" s="111">
        <v>0.17451522377676107</v>
      </c>
      <c r="K131" s="6" t="s">
        <v>64</v>
      </c>
      <c r="L131" s="27" t="s">
        <v>92</v>
      </c>
      <c r="M131" s="28">
        <v>43515</v>
      </c>
      <c r="N131" s="28" t="s">
        <v>182</v>
      </c>
      <c r="O131" s="111">
        <v>87.9594681172902</v>
      </c>
      <c r="P131" s="111">
        <v>0.42654553812585705</v>
      </c>
      <c r="R131" s="115">
        <f t="shared" si="6"/>
        <v>-0.85491550234169722</v>
      </c>
      <c r="S131" s="115">
        <f t="shared" si="7"/>
        <v>0.90329563645952093</v>
      </c>
      <c r="T131" s="115">
        <f t="shared" si="12"/>
        <v>0.48493419441449648</v>
      </c>
      <c r="U131" s="115">
        <f t="shared" si="13"/>
        <v>-1.7582111388012183</v>
      </c>
      <c r="V131" s="115">
        <f t="shared" si="14"/>
        <v>4.8380134117823714E-2</v>
      </c>
      <c r="W131" s="115">
        <f t="shared" si="11"/>
        <v>-1.8550232249071827</v>
      </c>
      <c r="X131" s="24"/>
      <c r="Y131" s="12" t="s">
        <v>186</v>
      </c>
      <c r="Z131" s="12" t="s">
        <v>131</v>
      </c>
      <c r="AA131" s="4" t="s">
        <v>280</v>
      </c>
      <c r="AB131" s="25"/>
    </row>
    <row r="132" spans="1:28">
      <c r="A132" s="12" t="s">
        <v>289</v>
      </c>
      <c r="B132" s="12" t="s">
        <v>189</v>
      </c>
      <c r="C132" s="25" t="s">
        <v>132</v>
      </c>
      <c r="D132" s="7" t="s">
        <v>112</v>
      </c>
      <c r="E132" s="6">
        <v>18006</v>
      </c>
      <c r="F132" s="6">
        <v>214211</v>
      </c>
      <c r="G132" s="26">
        <v>43514</v>
      </c>
      <c r="H132" s="111">
        <v>87.646991646384393</v>
      </c>
      <c r="I132" s="111">
        <v>0.20222809169915565</v>
      </c>
      <c r="K132" s="6" t="s">
        <v>65</v>
      </c>
      <c r="L132" s="27" t="s">
        <v>93</v>
      </c>
      <c r="M132" s="28">
        <v>43515</v>
      </c>
      <c r="N132" s="28" t="s">
        <v>182</v>
      </c>
      <c r="O132" s="111">
        <v>87.122507969666344</v>
      </c>
      <c r="P132" s="111">
        <v>0.44777123976893651</v>
      </c>
      <c r="R132" s="115">
        <f t="shared" si="6"/>
        <v>-0.52448367671804874</v>
      </c>
      <c r="S132" s="115">
        <f t="shared" si="7"/>
        <v>0.96298708398550692</v>
      </c>
      <c r="T132" s="115">
        <f t="shared" si="12"/>
        <v>0.51395586537159621</v>
      </c>
      <c r="U132" s="115">
        <f t="shared" si="13"/>
        <v>-1.4874707607035558</v>
      </c>
      <c r="V132" s="115">
        <f t="shared" si="14"/>
        <v>0.43850340726745818</v>
      </c>
      <c r="W132" s="115">
        <f t="shared" si="11"/>
        <v>-1.0674992670855457</v>
      </c>
      <c r="X132" s="24"/>
      <c r="Y132" s="12" t="s">
        <v>186</v>
      </c>
      <c r="Z132" s="12" t="s">
        <v>131</v>
      </c>
      <c r="AA132" s="4" t="s">
        <v>280</v>
      </c>
      <c r="AB132" s="25"/>
    </row>
    <row r="133" spans="1:28">
      <c r="A133" s="12" t="s">
        <v>289</v>
      </c>
      <c r="B133" s="12" t="s">
        <v>189</v>
      </c>
      <c r="C133" s="25" t="s">
        <v>132</v>
      </c>
      <c r="D133" s="7" t="s">
        <v>113</v>
      </c>
      <c r="E133" s="6">
        <v>18007</v>
      </c>
      <c r="F133" s="6">
        <v>214212</v>
      </c>
      <c r="G133" s="26">
        <v>43514</v>
      </c>
      <c r="H133" s="111">
        <v>76.141094268329482</v>
      </c>
      <c r="I133" s="111">
        <v>0.17831250448631752</v>
      </c>
      <c r="K133" s="6" t="s">
        <v>66</v>
      </c>
      <c r="L133" s="27" t="s">
        <v>94</v>
      </c>
      <c r="M133" s="28">
        <v>43515</v>
      </c>
      <c r="N133" s="28" t="s">
        <v>182</v>
      </c>
      <c r="O133" s="111">
        <v>74.979242044489396</v>
      </c>
      <c r="P133" s="111">
        <v>0.43505425344395254</v>
      </c>
      <c r="R133" s="115">
        <f t="shared" si="6"/>
        <v>-1.1618522238400857</v>
      </c>
      <c r="S133" s="115">
        <f t="shared" si="7"/>
        <v>0.92154929897233806</v>
      </c>
      <c r="T133" s="115">
        <f t="shared" si="12"/>
        <v>0.58023293058338787</v>
      </c>
      <c r="U133" s="115">
        <f t="shared" si="13"/>
        <v>-2.0834015228124239</v>
      </c>
      <c r="V133" s="115">
        <f t="shared" si="14"/>
        <v>-0.24030292486774762</v>
      </c>
      <c r="W133" s="137">
        <f t="shared" si="11"/>
        <v>-2.4710890250429491</v>
      </c>
      <c r="X133" s="24"/>
      <c r="Y133" s="12" t="s">
        <v>186</v>
      </c>
      <c r="Z133" s="12" t="s">
        <v>131</v>
      </c>
      <c r="AA133" s="4" t="s">
        <v>280</v>
      </c>
      <c r="AB133" s="25"/>
    </row>
    <row r="134" spans="1:28">
      <c r="A134" s="12" t="s">
        <v>289</v>
      </c>
      <c r="B134" s="12" t="s">
        <v>189</v>
      </c>
      <c r="C134" s="25" t="s">
        <v>132</v>
      </c>
      <c r="D134" s="7" t="s">
        <v>114</v>
      </c>
      <c r="E134" s="6">
        <v>18008</v>
      </c>
      <c r="F134" s="6">
        <v>214213</v>
      </c>
      <c r="G134" s="26">
        <v>43514</v>
      </c>
      <c r="H134" s="111">
        <v>87.411105034697783</v>
      </c>
      <c r="I134" s="111">
        <v>0.18292745212364259</v>
      </c>
      <c r="K134" s="6" t="s">
        <v>67</v>
      </c>
      <c r="L134" s="27" t="s">
        <v>95</v>
      </c>
      <c r="M134" s="28">
        <v>43515</v>
      </c>
      <c r="N134" s="28" t="s">
        <v>182</v>
      </c>
      <c r="O134" s="111">
        <v>86.008197731041463</v>
      </c>
      <c r="P134" s="111">
        <v>0.53527233468067004</v>
      </c>
      <c r="R134" s="115">
        <f t="shared" ref="R134:R156" si="15">O134-H134</f>
        <v>-1.4029073036563204</v>
      </c>
      <c r="S134" s="115">
        <f t="shared" ref="S134:S156" si="16">1.96*SQRT((P134*P134)+(I134*I134))</f>
        <v>1.1087069217504706</v>
      </c>
      <c r="T134" s="115">
        <f t="shared" si="12"/>
        <v>0.62235036752488937</v>
      </c>
      <c r="U134" s="115">
        <f t="shared" si="13"/>
        <v>-2.5116142254067908</v>
      </c>
      <c r="V134" s="115">
        <f t="shared" si="14"/>
        <v>-0.29420038190584985</v>
      </c>
      <c r="W134" s="137">
        <f t="shared" ref="W134:W156" si="17">(O134-H134)/SQRT((P134*P134)+(I134*I134))</f>
        <v>-2.4800948395136335</v>
      </c>
      <c r="X134" s="24"/>
      <c r="Y134" s="12" t="s">
        <v>186</v>
      </c>
      <c r="Z134" s="12" t="s">
        <v>131</v>
      </c>
      <c r="AA134" s="4" t="s">
        <v>280</v>
      </c>
      <c r="AB134" s="25"/>
    </row>
    <row r="135" spans="1:28">
      <c r="A135" s="12" t="s">
        <v>289</v>
      </c>
      <c r="B135" s="12" t="s">
        <v>189</v>
      </c>
      <c r="C135" s="25" t="s">
        <v>132</v>
      </c>
      <c r="D135" s="7" t="s">
        <v>115</v>
      </c>
      <c r="E135" s="6">
        <v>18009</v>
      </c>
      <c r="F135" s="6">
        <v>214214</v>
      </c>
      <c r="G135" s="26">
        <v>43514</v>
      </c>
      <c r="H135" s="111">
        <v>76.019995739716379</v>
      </c>
      <c r="I135" s="111">
        <v>0.17170163275608952</v>
      </c>
      <c r="K135" s="6" t="s">
        <v>68</v>
      </c>
      <c r="L135" s="27" t="s">
        <v>96</v>
      </c>
      <c r="M135" s="28">
        <v>43515</v>
      </c>
      <c r="N135" s="28" t="s">
        <v>182</v>
      </c>
      <c r="O135" s="111">
        <v>75.138618467138528</v>
      </c>
      <c r="P135" s="111">
        <v>0.6266640077532204</v>
      </c>
      <c r="R135" s="115">
        <f t="shared" si="15"/>
        <v>-0.88137727257785059</v>
      </c>
      <c r="S135" s="115">
        <f t="shared" si="16"/>
        <v>1.2735313672210506</v>
      </c>
      <c r="T135" s="115">
        <f t="shared" si="12"/>
        <v>0.83401055347762154</v>
      </c>
      <c r="U135" s="115">
        <f t="shared" si="13"/>
        <v>-2.1549086397989012</v>
      </c>
      <c r="V135" s="115">
        <f t="shared" si="14"/>
        <v>0.39215409464320006</v>
      </c>
      <c r="W135" s="115">
        <f t="shared" si="17"/>
        <v>-1.3564640013713458</v>
      </c>
      <c r="X135" s="24"/>
      <c r="Y135" s="12" t="s">
        <v>186</v>
      </c>
      <c r="Z135" s="12" t="s">
        <v>131</v>
      </c>
      <c r="AA135" s="4" t="s">
        <v>280</v>
      </c>
      <c r="AB135" s="25"/>
    </row>
    <row r="136" spans="1:28">
      <c r="A136" s="13" t="s">
        <v>289</v>
      </c>
      <c r="B136" s="13" t="s">
        <v>189</v>
      </c>
      <c r="C136" s="30" t="s">
        <v>132</v>
      </c>
      <c r="D136" s="38" t="s">
        <v>116</v>
      </c>
      <c r="E136" s="31">
        <v>18010</v>
      </c>
      <c r="F136" s="31">
        <v>214216</v>
      </c>
      <c r="G136" s="32">
        <v>43514</v>
      </c>
      <c r="H136" s="112">
        <v>88.885025551644375</v>
      </c>
      <c r="I136" s="112">
        <v>0.17584497873607136</v>
      </c>
      <c r="K136" s="31" t="s">
        <v>69</v>
      </c>
      <c r="L136" s="33" t="s">
        <v>97</v>
      </c>
      <c r="M136" s="34">
        <v>43515</v>
      </c>
      <c r="N136" s="34" t="s">
        <v>182</v>
      </c>
      <c r="O136" s="112">
        <v>87.614283955510629</v>
      </c>
      <c r="P136" s="112">
        <v>0.4277414623328758</v>
      </c>
      <c r="R136" s="116">
        <f t="shared" si="15"/>
        <v>-1.270741596133746</v>
      </c>
      <c r="S136" s="116">
        <f t="shared" si="16"/>
        <v>0.90645330872715169</v>
      </c>
      <c r="T136" s="116">
        <f t="shared" si="12"/>
        <v>0.48820973364352011</v>
      </c>
      <c r="U136" s="138">
        <f t="shared" si="13"/>
        <v>-2.1771949048608978</v>
      </c>
      <c r="V136" s="138">
        <f t="shared" si="14"/>
        <v>-0.36428828740659436</v>
      </c>
      <c r="W136" s="138">
        <f t="shared" si="17"/>
        <v>-2.7476909228998632</v>
      </c>
      <c r="X136" s="35"/>
      <c r="Y136" s="13" t="s">
        <v>186</v>
      </c>
      <c r="Z136" s="13" t="s">
        <v>131</v>
      </c>
      <c r="AA136" s="109" t="s">
        <v>280</v>
      </c>
      <c r="AB136" s="25"/>
    </row>
    <row r="137" spans="1:28">
      <c r="A137" s="12" t="s">
        <v>141</v>
      </c>
      <c r="B137" s="27" t="s">
        <v>229</v>
      </c>
      <c r="C137" s="4" t="s">
        <v>130</v>
      </c>
      <c r="D137" s="7" t="s">
        <v>122</v>
      </c>
      <c r="E137" s="102" t="s">
        <v>229</v>
      </c>
      <c r="F137" s="7">
        <v>106117</v>
      </c>
      <c r="G137" s="27" t="s">
        <v>229</v>
      </c>
      <c r="H137" s="124">
        <v>14.63</v>
      </c>
      <c r="I137" s="124">
        <v>6.9999999999999993E-2</v>
      </c>
      <c r="K137" s="7" t="s">
        <v>122</v>
      </c>
      <c r="L137" s="27" t="s">
        <v>229</v>
      </c>
      <c r="M137" s="27" t="s">
        <v>229</v>
      </c>
      <c r="N137" s="94" t="s">
        <v>181</v>
      </c>
      <c r="O137" s="124">
        <v>14.719999999999999</v>
      </c>
      <c r="P137" s="124">
        <v>0.4</v>
      </c>
      <c r="R137" s="115">
        <f t="shared" si="15"/>
        <v>8.9999999999998082E-2</v>
      </c>
      <c r="S137" s="115">
        <f t="shared" si="16"/>
        <v>0.79591446776648056</v>
      </c>
      <c r="T137" s="115">
        <f t="shared" si="12"/>
        <v>2.7173913043478262</v>
      </c>
      <c r="U137" s="115">
        <f t="shared" si="13"/>
        <v>-0.70591446776648248</v>
      </c>
      <c r="V137" s="115">
        <f t="shared" si="14"/>
        <v>0.88591446776647864</v>
      </c>
      <c r="W137" s="115">
        <f t="shared" si="17"/>
        <v>0.22163185511002872</v>
      </c>
      <c r="X137" s="24"/>
      <c r="Y137" s="10" t="s">
        <v>177</v>
      </c>
      <c r="Z137" s="9" t="s">
        <v>166</v>
      </c>
      <c r="AA137" s="9" t="s">
        <v>276</v>
      </c>
      <c r="AB137" s="4"/>
    </row>
    <row r="138" spans="1:28">
      <c r="A138" s="12" t="s">
        <v>141</v>
      </c>
      <c r="B138" s="27" t="s">
        <v>229</v>
      </c>
      <c r="C138" s="4" t="s">
        <v>130</v>
      </c>
      <c r="D138" s="7" t="s">
        <v>122</v>
      </c>
      <c r="E138" s="27" t="s">
        <v>229</v>
      </c>
      <c r="F138" s="7">
        <v>106118</v>
      </c>
      <c r="G138" s="27" t="s">
        <v>229</v>
      </c>
      <c r="H138" s="124">
        <v>14.57</v>
      </c>
      <c r="I138" s="124">
        <v>6.9999999999999993E-2</v>
      </c>
      <c r="K138" s="7" t="s">
        <v>122</v>
      </c>
      <c r="L138" s="27" t="s">
        <v>229</v>
      </c>
      <c r="M138" s="27" t="s">
        <v>229</v>
      </c>
      <c r="N138" s="28" t="s">
        <v>181</v>
      </c>
      <c r="O138" s="124">
        <v>15.24</v>
      </c>
      <c r="P138" s="124">
        <v>0.47000000000000003</v>
      </c>
      <c r="R138" s="115">
        <f t="shared" si="15"/>
        <v>0.66999999999999993</v>
      </c>
      <c r="S138" s="115">
        <f t="shared" si="16"/>
        <v>0.93136098264851097</v>
      </c>
      <c r="T138" s="115">
        <f t="shared" si="12"/>
        <v>3.0839895013123364</v>
      </c>
      <c r="U138" s="115">
        <f t="shared" si="13"/>
        <v>-0.26136098264851104</v>
      </c>
      <c r="V138" s="115">
        <f t="shared" si="14"/>
        <v>1.6013609826485109</v>
      </c>
      <c r="W138" s="115">
        <f t="shared" si="17"/>
        <v>1.4099796152783353</v>
      </c>
      <c r="X138" s="24"/>
      <c r="Y138" s="12" t="s">
        <v>177</v>
      </c>
      <c r="Z138" s="9" t="s">
        <v>166</v>
      </c>
      <c r="AA138" s="9" t="s">
        <v>276</v>
      </c>
      <c r="AB138" s="4"/>
    </row>
    <row r="139" spans="1:28">
      <c r="A139" s="12" t="s">
        <v>141</v>
      </c>
      <c r="B139" s="27" t="s">
        <v>229</v>
      </c>
      <c r="C139" s="4" t="s">
        <v>130</v>
      </c>
      <c r="D139" s="7" t="s">
        <v>123</v>
      </c>
      <c r="E139" s="27" t="s">
        <v>229</v>
      </c>
      <c r="F139" s="7">
        <v>106119</v>
      </c>
      <c r="G139" s="27" t="s">
        <v>229</v>
      </c>
      <c r="H139" s="124">
        <v>88.929999999999993</v>
      </c>
      <c r="I139" s="124">
        <v>0.11</v>
      </c>
      <c r="K139" s="7" t="s">
        <v>123</v>
      </c>
      <c r="L139" s="27" t="s">
        <v>229</v>
      </c>
      <c r="M139" s="27" t="s">
        <v>229</v>
      </c>
      <c r="N139" s="28" t="s">
        <v>181</v>
      </c>
      <c r="O139" s="124">
        <v>87.99</v>
      </c>
      <c r="P139" s="124">
        <v>0.62</v>
      </c>
      <c r="R139" s="115">
        <f t="shared" si="15"/>
        <v>-0.93999999999999773</v>
      </c>
      <c r="S139" s="115">
        <f t="shared" si="16"/>
        <v>1.2341776209282034</v>
      </c>
      <c r="T139" s="115">
        <f t="shared" si="12"/>
        <v>0.70462552562791236</v>
      </c>
      <c r="U139" s="115">
        <f t="shared" si="13"/>
        <v>-2.1741776209282011</v>
      </c>
      <c r="V139" s="115">
        <f t="shared" si="14"/>
        <v>0.29417762092820565</v>
      </c>
      <c r="W139" s="115">
        <f t="shared" si="17"/>
        <v>-1.4928159194900639</v>
      </c>
      <c r="X139" s="24"/>
      <c r="Y139" s="12" t="s">
        <v>177</v>
      </c>
      <c r="Z139" s="9" t="s">
        <v>166</v>
      </c>
      <c r="AA139" s="9" t="s">
        <v>276</v>
      </c>
      <c r="AB139" s="4"/>
    </row>
    <row r="140" spans="1:28">
      <c r="A140" s="12" t="s">
        <v>141</v>
      </c>
      <c r="B140" s="27" t="s">
        <v>229</v>
      </c>
      <c r="C140" s="4" t="s">
        <v>130</v>
      </c>
      <c r="D140" s="7" t="s">
        <v>123</v>
      </c>
      <c r="E140" s="27" t="s">
        <v>229</v>
      </c>
      <c r="F140" s="7">
        <v>106120</v>
      </c>
      <c r="G140" s="27" t="s">
        <v>229</v>
      </c>
      <c r="H140" s="124">
        <v>89.059999999999988</v>
      </c>
      <c r="I140" s="124">
        <v>0.11</v>
      </c>
      <c r="K140" s="7" t="s">
        <v>123</v>
      </c>
      <c r="L140" s="27" t="s">
        <v>229</v>
      </c>
      <c r="M140" s="27" t="s">
        <v>229</v>
      </c>
      <c r="N140" s="28" t="s">
        <v>181</v>
      </c>
      <c r="O140" s="124">
        <v>88.13</v>
      </c>
      <c r="P140" s="124">
        <v>0.53</v>
      </c>
      <c r="R140" s="115">
        <f t="shared" si="15"/>
        <v>-0.92999999999999261</v>
      </c>
      <c r="S140" s="115">
        <f t="shared" si="16"/>
        <v>1.0609376984535899</v>
      </c>
      <c r="T140" s="115">
        <f t="shared" si="12"/>
        <v>0.60138431862022013</v>
      </c>
      <c r="U140" s="115">
        <f t="shared" si="13"/>
        <v>-1.9909376984535825</v>
      </c>
      <c r="V140" s="115">
        <f t="shared" si="14"/>
        <v>0.13093769845359726</v>
      </c>
      <c r="W140" s="115">
        <f t="shared" si="17"/>
        <v>-1.7181027714038979</v>
      </c>
      <c r="X140" s="24"/>
      <c r="Y140" s="12" t="s">
        <v>177</v>
      </c>
      <c r="Z140" s="9" t="s">
        <v>166</v>
      </c>
      <c r="AA140" s="9" t="s">
        <v>276</v>
      </c>
      <c r="AB140" s="4"/>
    </row>
    <row r="141" spans="1:28">
      <c r="A141" s="12" t="s">
        <v>141</v>
      </c>
      <c r="B141" s="27" t="s">
        <v>229</v>
      </c>
      <c r="C141" s="4" t="s">
        <v>130</v>
      </c>
      <c r="D141" s="7" t="s">
        <v>124</v>
      </c>
      <c r="E141" s="27" t="s">
        <v>229</v>
      </c>
      <c r="F141" s="7">
        <v>113031</v>
      </c>
      <c r="G141" s="27" t="s">
        <v>229</v>
      </c>
      <c r="H141" s="124">
        <v>4.75</v>
      </c>
      <c r="I141" s="124">
        <v>0.06</v>
      </c>
      <c r="K141" s="7" t="s">
        <v>124</v>
      </c>
      <c r="L141" s="27" t="s">
        <v>229</v>
      </c>
      <c r="M141" s="27" t="s">
        <v>229</v>
      </c>
      <c r="N141" s="28" t="s">
        <v>181</v>
      </c>
      <c r="O141" s="124">
        <v>4.8</v>
      </c>
      <c r="P141" s="124">
        <v>0.42</v>
      </c>
      <c r="R141" s="115">
        <f t="shared" si="15"/>
        <v>4.9999999999999822E-2</v>
      </c>
      <c r="S141" s="115">
        <f t="shared" si="16"/>
        <v>0.83155757467537972</v>
      </c>
      <c r="T141" s="115">
        <f t="shared" si="12"/>
        <v>8.75</v>
      </c>
      <c r="U141" s="115">
        <f t="shared" si="13"/>
        <v>-0.7815575746753799</v>
      </c>
      <c r="V141" s="115">
        <f t="shared" si="14"/>
        <v>0.88155757467537954</v>
      </c>
      <c r="W141" s="115">
        <f t="shared" si="17"/>
        <v>0.11785113019775752</v>
      </c>
      <c r="X141" s="24"/>
      <c r="Y141" s="12" t="s">
        <v>177</v>
      </c>
      <c r="Z141" s="9" t="s">
        <v>166</v>
      </c>
      <c r="AA141" s="9" t="s">
        <v>276</v>
      </c>
      <c r="AB141" s="4"/>
    </row>
    <row r="142" spans="1:28">
      <c r="A142" s="12" t="s">
        <v>141</v>
      </c>
      <c r="B142" s="27" t="s">
        <v>229</v>
      </c>
      <c r="C142" s="4" t="s">
        <v>130</v>
      </c>
      <c r="D142" s="7" t="s">
        <v>124</v>
      </c>
      <c r="E142" s="27" t="s">
        <v>229</v>
      </c>
      <c r="F142" s="7">
        <v>113031</v>
      </c>
      <c r="G142" s="27" t="s">
        <v>229</v>
      </c>
      <c r="H142" s="124">
        <v>4.75</v>
      </c>
      <c r="I142" s="124">
        <v>0.06</v>
      </c>
      <c r="K142" s="7" t="s">
        <v>124</v>
      </c>
      <c r="L142" s="27" t="s">
        <v>229</v>
      </c>
      <c r="M142" s="27" t="s">
        <v>229</v>
      </c>
      <c r="N142" s="28" t="s">
        <v>181</v>
      </c>
      <c r="O142" s="124">
        <v>4.72</v>
      </c>
      <c r="P142" s="124">
        <v>0.36</v>
      </c>
      <c r="R142" s="115">
        <f t="shared" si="15"/>
        <v>-3.0000000000000249E-2</v>
      </c>
      <c r="S142" s="115">
        <f t="shared" si="16"/>
        <v>0.71533287356307051</v>
      </c>
      <c r="T142" s="115">
        <f t="shared" si="12"/>
        <v>7.6271186440677967</v>
      </c>
      <c r="U142" s="115">
        <f t="shared" si="13"/>
        <v>-0.74533287356307076</v>
      </c>
      <c r="V142" s="115">
        <f t="shared" si="14"/>
        <v>0.68533287356307027</v>
      </c>
      <c r="W142" s="115">
        <f t="shared" si="17"/>
        <v>-8.219949365267934E-2</v>
      </c>
      <c r="X142" s="24"/>
      <c r="Y142" s="12" t="s">
        <v>177</v>
      </c>
      <c r="Z142" s="9" t="s">
        <v>166</v>
      </c>
      <c r="AA142" s="9" t="s">
        <v>276</v>
      </c>
      <c r="AB142" s="4"/>
    </row>
    <row r="143" spans="1:28">
      <c r="A143" s="12" t="s">
        <v>141</v>
      </c>
      <c r="B143" s="27" t="s">
        <v>229</v>
      </c>
      <c r="C143" s="4" t="s">
        <v>130</v>
      </c>
      <c r="D143" s="7" t="s">
        <v>124</v>
      </c>
      <c r="E143" s="27" t="s">
        <v>229</v>
      </c>
      <c r="F143" s="7">
        <v>113031</v>
      </c>
      <c r="G143" s="27" t="s">
        <v>229</v>
      </c>
      <c r="H143" s="124">
        <v>4.75</v>
      </c>
      <c r="I143" s="124">
        <v>0.06</v>
      </c>
      <c r="K143" s="7" t="s">
        <v>124</v>
      </c>
      <c r="L143" s="27" t="s">
        <v>229</v>
      </c>
      <c r="M143" s="27" t="s">
        <v>229</v>
      </c>
      <c r="N143" s="28" t="s">
        <v>181</v>
      </c>
      <c r="O143" s="124">
        <v>4.55</v>
      </c>
      <c r="P143" s="124">
        <v>0.37</v>
      </c>
      <c r="R143" s="115">
        <f t="shared" si="15"/>
        <v>-0.20000000000000018</v>
      </c>
      <c r="S143" s="115">
        <f t="shared" si="16"/>
        <v>0.73467326070845929</v>
      </c>
      <c r="T143" s="115">
        <f t="shared" si="12"/>
        <v>8.1318681318681314</v>
      </c>
      <c r="U143" s="115">
        <f t="shared" si="13"/>
        <v>-0.93467326070845946</v>
      </c>
      <c r="V143" s="115">
        <f t="shared" si="14"/>
        <v>0.53467326070845911</v>
      </c>
      <c r="W143" s="115">
        <f t="shared" si="17"/>
        <v>-0.53357052851220865</v>
      </c>
      <c r="X143" s="24"/>
      <c r="Y143" s="12" t="s">
        <v>177</v>
      </c>
      <c r="Z143" s="9" t="s">
        <v>166</v>
      </c>
      <c r="AA143" s="9" t="s">
        <v>276</v>
      </c>
      <c r="AB143" s="4"/>
    </row>
    <row r="144" spans="1:28">
      <c r="A144" s="12" t="s">
        <v>141</v>
      </c>
      <c r="B144" s="27" t="s">
        <v>229</v>
      </c>
      <c r="C144" s="4" t="s">
        <v>130</v>
      </c>
      <c r="D144" s="7" t="s">
        <v>125</v>
      </c>
      <c r="E144" s="27" t="s">
        <v>229</v>
      </c>
      <c r="F144" s="7">
        <v>106123</v>
      </c>
      <c r="G144" s="27" t="s">
        <v>229</v>
      </c>
      <c r="H144" s="124">
        <v>17.150000000000002</v>
      </c>
      <c r="I144" s="124">
        <v>6.9999999999999993E-2</v>
      </c>
      <c r="K144" s="7" t="s">
        <v>125</v>
      </c>
      <c r="L144" s="27" t="s">
        <v>229</v>
      </c>
      <c r="M144" s="27" t="s">
        <v>229</v>
      </c>
      <c r="N144" s="28" t="s">
        <v>181</v>
      </c>
      <c r="O144" s="124">
        <v>17.43</v>
      </c>
      <c r="P144" s="124">
        <v>0.38999999999999996</v>
      </c>
      <c r="R144" s="115">
        <f t="shared" si="15"/>
        <v>0.27999999999999758</v>
      </c>
      <c r="S144" s="115">
        <f t="shared" si="16"/>
        <v>0.77661522004143069</v>
      </c>
      <c r="T144" s="115">
        <f t="shared" si="12"/>
        <v>2.2375215146299485</v>
      </c>
      <c r="U144" s="115">
        <f t="shared" si="13"/>
        <v>-0.4966152200414331</v>
      </c>
      <c r="V144" s="115">
        <f t="shared" si="14"/>
        <v>1.0566152200414283</v>
      </c>
      <c r="W144" s="115">
        <f t="shared" si="17"/>
        <v>0.70665625117509023</v>
      </c>
      <c r="X144" s="24"/>
      <c r="Y144" s="12" t="s">
        <v>177</v>
      </c>
      <c r="Z144" s="9" t="s">
        <v>166</v>
      </c>
      <c r="AA144" s="9" t="s">
        <v>276</v>
      </c>
      <c r="AB144" s="4"/>
    </row>
    <row r="145" spans="1:28">
      <c r="A145" s="12" t="s">
        <v>141</v>
      </c>
      <c r="B145" s="27" t="s">
        <v>229</v>
      </c>
      <c r="C145" s="4" t="s">
        <v>130</v>
      </c>
      <c r="D145" s="7" t="s">
        <v>125</v>
      </c>
      <c r="E145" s="27" t="s">
        <v>229</v>
      </c>
      <c r="F145" s="7">
        <v>106124</v>
      </c>
      <c r="G145" s="27" t="s">
        <v>229</v>
      </c>
      <c r="H145" s="124">
        <v>17.380000000000003</v>
      </c>
      <c r="I145" s="124">
        <v>6.9999999999999993E-2</v>
      </c>
      <c r="K145" s="7" t="s">
        <v>125</v>
      </c>
      <c r="L145" s="27" t="s">
        <v>229</v>
      </c>
      <c r="M145" s="27" t="s">
        <v>229</v>
      </c>
      <c r="N145" s="28" t="s">
        <v>181</v>
      </c>
      <c r="O145" s="124">
        <v>17.57</v>
      </c>
      <c r="P145" s="124">
        <v>0.32</v>
      </c>
      <c r="R145" s="115">
        <f t="shared" si="15"/>
        <v>0.18999999999999773</v>
      </c>
      <c r="S145" s="115">
        <f t="shared" si="16"/>
        <v>0.64203090268304064</v>
      </c>
      <c r="T145" s="115">
        <f t="shared" si="12"/>
        <v>1.821286283437678</v>
      </c>
      <c r="U145" s="115">
        <f t="shared" si="13"/>
        <v>-0.45203090268304291</v>
      </c>
      <c r="V145" s="115">
        <f t="shared" si="14"/>
        <v>0.83203090268303836</v>
      </c>
      <c r="W145" s="115">
        <f t="shared" si="17"/>
        <v>0.58003438532902352</v>
      </c>
      <c r="X145" s="24"/>
      <c r="Y145" s="12" t="s">
        <v>177</v>
      </c>
      <c r="Z145" s="9" t="s">
        <v>166</v>
      </c>
      <c r="AA145" s="9" t="s">
        <v>276</v>
      </c>
      <c r="AB145" s="4"/>
    </row>
    <row r="146" spans="1:28">
      <c r="A146" s="12" t="s">
        <v>141</v>
      </c>
      <c r="B146" s="27" t="s">
        <v>229</v>
      </c>
      <c r="C146" s="4" t="s">
        <v>130</v>
      </c>
      <c r="D146" s="7" t="s">
        <v>126</v>
      </c>
      <c r="E146" s="27" t="s">
        <v>229</v>
      </c>
      <c r="F146" s="7">
        <v>113035</v>
      </c>
      <c r="G146" s="27" t="s">
        <v>229</v>
      </c>
      <c r="H146" s="124">
        <v>2.62</v>
      </c>
      <c r="I146" s="124">
        <v>0.06</v>
      </c>
      <c r="K146" s="7" t="s">
        <v>126</v>
      </c>
      <c r="L146" s="27" t="s">
        <v>229</v>
      </c>
      <c r="M146" s="27" t="s">
        <v>229</v>
      </c>
      <c r="N146" s="28" t="s">
        <v>181</v>
      </c>
      <c r="O146" s="124">
        <v>2.19</v>
      </c>
      <c r="P146" s="124">
        <v>0.41000000000000003</v>
      </c>
      <c r="R146" s="115">
        <f t="shared" si="15"/>
        <v>-0.43000000000000016</v>
      </c>
      <c r="S146" s="115">
        <f t="shared" si="16"/>
        <v>0.81215929471994597</v>
      </c>
      <c r="T146" s="115">
        <f t="shared" si="12"/>
        <v>18.721461187214615</v>
      </c>
      <c r="U146" s="115">
        <f t="shared" si="13"/>
        <v>-1.2421592947199462</v>
      </c>
      <c r="V146" s="115">
        <f t="shared" si="14"/>
        <v>0.38215929471994581</v>
      </c>
      <c r="W146" s="115">
        <f t="shared" si="17"/>
        <v>-1.0377274575064983</v>
      </c>
      <c r="X146" s="24"/>
      <c r="Y146" s="12" t="s">
        <v>177</v>
      </c>
      <c r="Z146" s="9" t="s">
        <v>166</v>
      </c>
      <c r="AA146" s="9" t="s">
        <v>276</v>
      </c>
      <c r="AB146" s="4"/>
    </row>
    <row r="147" spans="1:28">
      <c r="A147" s="12" t="s">
        <v>141</v>
      </c>
      <c r="B147" s="27" t="s">
        <v>229</v>
      </c>
      <c r="C147" s="4" t="s">
        <v>130</v>
      </c>
      <c r="D147" s="7" t="s">
        <v>126</v>
      </c>
      <c r="E147" s="27" t="s">
        <v>229</v>
      </c>
      <c r="F147" s="7">
        <v>113035</v>
      </c>
      <c r="G147" s="27" t="s">
        <v>229</v>
      </c>
      <c r="H147" s="124">
        <v>2.62</v>
      </c>
      <c r="I147" s="124">
        <v>0.06</v>
      </c>
      <c r="K147" s="7" t="s">
        <v>126</v>
      </c>
      <c r="L147" s="27" t="s">
        <v>229</v>
      </c>
      <c r="M147" s="27" t="s">
        <v>229</v>
      </c>
      <c r="N147" s="28" t="s">
        <v>181</v>
      </c>
      <c r="O147" s="124">
        <v>2.87</v>
      </c>
      <c r="P147" s="124">
        <v>0.31</v>
      </c>
      <c r="R147" s="115">
        <f t="shared" si="15"/>
        <v>0.25</v>
      </c>
      <c r="S147" s="115">
        <f t="shared" si="16"/>
        <v>0.61887601343080023</v>
      </c>
      <c r="T147" s="115">
        <f t="shared" si="12"/>
        <v>10.801393728222997</v>
      </c>
      <c r="U147" s="115">
        <f t="shared" si="13"/>
        <v>-0.36887601343080023</v>
      </c>
      <c r="V147" s="115">
        <f t="shared" si="14"/>
        <v>0.86887601343080023</v>
      </c>
      <c r="W147" s="115">
        <f t="shared" si="17"/>
        <v>0.79175794402442035</v>
      </c>
      <c r="X147" s="24"/>
      <c r="Y147" s="12" t="s">
        <v>177</v>
      </c>
      <c r="Z147" s="9" t="s">
        <v>166</v>
      </c>
      <c r="AA147" s="9" t="s">
        <v>276</v>
      </c>
      <c r="AB147" s="4"/>
    </row>
    <row r="148" spans="1:28">
      <c r="A148" s="12" t="s">
        <v>141</v>
      </c>
      <c r="B148" s="27" t="s">
        <v>229</v>
      </c>
      <c r="C148" s="4" t="s">
        <v>130</v>
      </c>
      <c r="D148" s="7" t="s">
        <v>126</v>
      </c>
      <c r="E148" s="27" t="s">
        <v>229</v>
      </c>
      <c r="F148" s="7">
        <v>113035</v>
      </c>
      <c r="G148" s="27" t="s">
        <v>229</v>
      </c>
      <c r="H148" s="124">
        <v>2.62</v>
      </c>
      <c r="I148" s="124">
        <v>0.06</v>
      </c>
      <c r="K148" s="7" t="s">
        <v>126</v>
      </c>
      <c r="L148" s="27" t="s">
        <v>229</v>
      </c>
      <c r="M148" s="27" t="s">
        <v>229</v>
      </c>
      <c r="N148" s="28" t="s">
        <v>181</v>
      </c>
      <c r="O148" s="124">
        <v>2.81</v>
      </c>
      <c r="P148" s="124">
        <v>0.36</v>
      </c>
      <c r="R148" s="115">
        <f t="shared" si="15"/>
        <v>0.18999999999999995</v>
      </c>
      <c r="S148" s="115">
        <f t="shared" si="16"/>
        <v>0.71533287356307051</v>
      </c>
      <c r="T148" s="115">
        <f t="shared" si="12"/>
        <v>12.811387900355871</v>
      </c>
      <c r="U148" s="115">
        <f t="shared" si="13"/>
        <v>-0.52533287356307057</v>
      </c>
      <c r="V148" s="115">
        <f t="shared" si="14"/>
        <v>0.90533287356307046</v>
      </c>
      <c r="W148" s="115">
        <f t="shared" si="17"/>
        <v>0.52059679313363127</v>
      </c>
      <c r="X148" s="24"/>
      <c r="Y148" s="12" t="s">
        <v>177</v>
      </c>
      <c r="Z148" s="9" t="s">
        <v>166</v>
      </c>
      <c r="AA148" s="9" t="s">
        <v>276</v>
      </c>
      <c r="AB148" s="4"/>
    </row>
    <row r="149" spans="1:28">
      <c r="A149" s="12" t="s">
        <v>141</v>
      </c>
      <c r="B149" s="27" t="s">
        <v>229</v>
      </c>
      <c r="C149" s="4" t="s">
        <v>130</v>
      </c>
      <c r="D149" s="7" t="s">
        <v>126</v>
      </c>
      <c r="E149" s="27" t="s">
        <v>229</v>
      </c>
      <c r="F149" s="7">
        <v>113035</v>
      </c>
      <c r="G149" s="27" t="s">
        <v>229</v>
      </c>
      <c r="H149" s="124">
        <v>2.62</v>
      </c>
      <c r="I149" s="124">
        <v>0.06</v>
      </c>
      <c r="K149" s="7" t="s">
        <v>126</v>
      </c>
      <c r="L149" s="27" t="s">
        <v>229</v>
      </c>
      <c r="M149" s="27" t="s">
        <v>229</v>
      </c>
      <c r="N149" s="28" t="s">
        <v>181</v>
      </c>
      <c r="O149" s="124">
        <v>2.85</v>
      </c>
      <c r="P149" s="124">
        <v>0.37</v>
      </c>
      <c r="R149" s="115">
        <f t="shared" si="15"/>
        <v>0.22999999999999998</v>
      </c>
      <c r="S149" s="115">
        <f t="shared" si="16"/>
        <v>0.73467326070845929</v>
      </c>
      <c r="T149" s="115">
        <f t="shared" si="12"/>
        <v>12.982456140350877</v>
      </c>
      <c r="U149" s="115">
        <f t="shared" si="13"/>
        <v>-0.5046732607084593</v>
      </c>
      <c r="V149" s="115">
        <f t="shared" si="14"/>
        <v>0.96467326070845927</v>
      </c>
      <c r="W149" s="115">
        <f t="shared" si="17"/>
        <v>0.61360610778903946</v>
      </c>
      <c r="X149" s="24"/>
      <c r="Y149" s="12" t="s">
        <v>177</v>
      </c>
      <c r="Z149" s="9" t="s">
        <v>166</v>
      </c>
      <c r="AA149" s="9" t="s">
        <v>276</v>
      </c>
      <c r="AB149" s="4"/>
    </row>
    <row r="150" spans="1:28">
      <c r="A150" s="12" t="s">
        <v>141</v>
      </c>
      <c r="B150" s="27" t="s">
        <v>229</v>
      </c>
      <c r="C150" s="4" t="s">
        <v>130</v>
      </c>
      <c r="D150" s="7" t="s">
        <v>127</v>
      </c>
      <c r="E150" s="27" t="s">
        <v>229</v>
      </c>
      <c r="F150" s="7">
        <v>113036</v>
      </c>
      <c r="G150" s="27" t="s">
        <v>229</v>
      </c>
      <c r="H150" s="124">
        <v>6.72</v>
      </c>
      <c r="I150" s="124">
        <v>0.06</v>
      </c>
      <c r="K150" s="7" t="s">
        <v>127</v>
      </c>
      <c r="L150" s="27" t="s">
        <v>229</v>
      </c>
      <c r="M150" s="27" t="s">
        <v>229</v>
      </c>
      <c r="N150" s="28" t="s">
        <v>181</v>
      </c>
      <c r="O150" s="124">
        <v>6.98</v>
      </c>
      <c r="P150" s="124">
        <v>0.36</v>
      </c>
      <c r="R150" s="115">
        <f t="shared" si="15"/>
        <v>0.26000000000000068</v>
      </c>
      <c r="S150" s="115">
        <f t="shared" si="16"/>
        <v>0.71533287356307051</v>
      </c>
      <c r="T150" s="115">
        <f t="shared" si="12"/>
        <v>5.1575931232091685</v>
      </c>
      <c r="U150" s="115">
        <f t="shared" si="13"/>
        <v>-0.45533287356306984</v>
      </c>
      <c r="V150" s="115">
        <f t="shared" si="14"/>
        <v>0.97533287356307119</v>
      </c>
      <c r="W150" s="115">
        <f t="shared" si="17"/>
        <v>0.71239561165655019</v>
      </c>
      <c r="X150" s="24"/>
      <c r="Y150" s="12" t="s">
        <v>177</v>
      </c>
      <c r="Z150" s="9" t="s">
        <v>166</v>
      </c>
      <c r="AA150" s="9" t="s">
        <v>276</v>
      </c>
      <c r="AB150" s="4"/>
    </row>
    <row r="151" spans="1:28">
      <c r="A151" s="12" t="s">
        <v>141</v>
      </c>
      <c r="B151" s="27" t="s">
        <v>229</v>
      </c>
      <c r="C151" s="4" t="s">
        <v>130</v>
      </c>
      <c r="D151" s="7" t="s">
        <v>127</v>
      </c>
      <c r="E151" s="27" t="s">
        <v>229</v>
      </c>
      <c r="F151" s="7">
        <v>106125</v>
      </c>
      <c r="G151" s="27" t="s">
        <v>229</v>
      </c>
      <c r="H151" s="124">
        <v>6.58</v>
      </c>
      <c r="I151" s="124">
        <v>6.9999999999999993E-2</v>
      </c>
      <c r="K151" s="7" t="s">
        <v>127</v>
      </c>
      <c r="L151" s="27" t="s">
        <v>229</v>
      </c>
      <c r="M151" s="27" t="s">
        <v>229</v>
      </c>
      <c r="N151" s="28" t="s">
        <v>181</v>
      </c>
      <c r="O151" s="124">
        <v>7.21</v>
      </c>
      <c r="P151" s="124">
        <v>0.37</v>
      </c>
      <c r="R151" s="115">
        <f t="shared" si="15"/>
        <v>0.62999999999999989</v>
      </c>
      <c r="S151" s="115">
        <f t="shared" si="16"/>
        <v>0.73806427904349903</v>
      </c>
      <c r="T151" s="115">
        <f t="shared" si="12"/>
        <v>5.1317614424410536</v>
      </c>
      <c r="U151" s="115">
        <f t="shared" si="13"/>
        <v>-0.10806427904349913</v>
      </c>
      <c r="V151" s="115">
        <f t="shared" si="14"/>
        <v>1.3680642790434989</v>
      </c>
      <c r="W151" s="115">
        <f t="shared" si="17"/>
        <v>1.6730250129436557</v>
      </c>
      <c r="X151" s="24"/>
      <c r="Y151" s="12" t="s">
        <v>177</v>
      </c>
      <c r="Z151" s="9" t="s">
        <v>166</v>
      </c>
      <c r="AA151" s="9" t="s">
        <v>276</v>
      </c>
      <c r="AB151" s="4"/>
    </row>
    <row r="152" spans="1:28">
      <c r="A152" s="12" t="s">
        <v>141</v>
      </c>
      <c r="B152" s="27" t="s">
        <v>229</v>
      </c>
      <c r="C152" s="4" t="s">
        <v>130</v>
      </c>
      <c r="D152" s="7" t="s">
        <v>128</v>
      </c>
      <c r="E152" s="27" t="s">
        <v>229</v>
      </c>
      <c r="F152" s="7">
        <v>106127</v>
      </c>
      <c r="G152" s="27" t="s">
        <v>229</v>
      </c>
      <c r="H152" s="124">
        <v>2.5499999999999998</v>
      </c>
      <c r="I152" s="124">
        <v>6.9999999999999993E-2</v>
      </c>
      <c r="K152" s="7" t="s">
        <v>128</v>
      </c>
      <c r="L152" s="27" t="s">
        <v>229</v>
      </c>
      <c r="M152" s="27" t="s">
        <v>229</v>
      </c>
      <c r="N152" s="28" t="s">
        <v>181</v>
      </c>
      <c r="O152" s="124">
        <v>3.2</v>
      </c>
      <c r="P152" s="124">
        <v>0.42</v>
      </c>
      <c r="R152" s="115">
        <f t="shared" si="15"/>
        <v>0.65000000000000036</v>
      </c>
      <c r="S152" s="115">
        <f t="shared" si="16"/>
        <v>0.83455501915691566</v>
      </c>
      <c r="T152" s="115">
        <f t="shared" si="12"/>
        <v>13.124999999999998</v>
      </c>
      <c r="U152" s="115">
        <f t="shared" si="13"/>
        <v>-0.1845550191569153</v>
      </c>
      <c r="V152" s="115">
        <f t="shared" si="14"/>
        <v>1.4845550191569159</v>
      </c>
      <c r="W152" s="115">
        <f t="shared" si="17"/>
        <v>1.5265620249783187</v>
      </c>
      <c r="X152" s="24"/>
      <c r="Y152" s="12" t="s">
        <v>177</v>
      </c>
      <c r="Z152" s="9" t="s">
        <v>166</v>
      </c>
      <c r="AA152" s="9" t="s">
        <v>276</v>
      </c>
      <c r="AB152" s="4"/>
    </row>
    <row r="153" spans="1:28">
      <c r="A153" s="12" t="s">
        <v>141</v>
      </c>
      <c r="B153" s="27" t="s">
        <v>229</v>
      </c>
      <c r="C153" s="4" t="s">
        <v>130</v>
      </c>
      <c r="D153" s="7" t="s">
        <v>128</v>
      </c>
      <c r="E153" s="27" t="s">
        <v>229</v>
      </c>
      <c r="F153" s="7">
        <v>106128</v>
      </c>
      <c r="G153" s="27" t="s">
        <v>229</v>
      </c>
      <c r="H153" s="124">
        <v>2.64</v>
      </c>
      <c r="I153" s="124">
        <v>6.9999999999999993E-2</v>
      </c>
      <c r="K153" s="7" t="s">
        <v>128</v>
      </c>
      <c r="L153" s="27" t="s">
        <v>229</v>
      </c>
      <c r="M153" s="27" t="s">
        <v>229</v>
      </c>
      <c r="N153" s="28" t="s">
        <v>181</v>
      </c>
      <c r="O153" s="124">
        <v>3.51</v>
      </c>
      <c r="P153" s="124">
        <v>0.31</v>
      </c>
      <c r="R153" s="115">
        <f t="shared" si="15"/>
        <v>0.86999999999999966</v>
      </c>
      <c r="S153" s="115">
        <f t="shared" si="16"/>
        <v>0.62289774441717161</v>
      </c>
      <c r="T153" s="115">
        <f t="shared" si="12"/>
        <v>8.8319088319088337</v>
      </c>
      <c r="U153" s="137">
        <f t="shared" si="13"/>
        <v>0.24710225558282806</v>
      </c>
      <c r="V153" s="137">
        <f t="shared" si="14"/>
        <v>1.4928977444171712</v>
      </c>
      <c r="W153" s="137">
        <f t="shared" si="17"/>
        <v>2.7375279735448528</v>
      </c>
      <c r="X153" s="24"/>
      <c r="Y153" s="12" t="s">
        <v>177</v>
      </c>
      <c r="Z153" s="9" t="s">
        <v>166</v>
      </c>
      <c r="AA153" s="9" t="s">
        <v>276</v>
      </c>
      <c r="AB153" s="4"/>
    </row>
    <row r="154" spans="1:28">
      <c r="A154" s="12" t="s">
        <v>141</v>
      </c>
      <c r="B154" s="27" t="s">
        <v>229</v>
      </c>
      <c r="C154" s="4" t="s">
        <v>130</v>
      </c>
      <c r="D154" s="7" t="s">
        <v>129</v>
      </c>
      <c r="E154" s="27" t="s">
        <v>229</v>
      </c>
      <c r="F154" s="7">
        <v>113037</v>
      </c>
      <c r="G154" s="27" t="s">
        <v>229</v>
      </c>
      <c r="H154" s="124">
        <v>4.05</v>
      </c>
      <c r="I154" s="124">
        <v>0.06</v>
      </c>
      <c r="K154" s="7" t="s">
        <v>129</v>
      </c>
      <c r="L154" s="27" t="s">
        <v>229</v>
      </c>
      <c r="M154" s="27" t="s">
        <v>229</v>
      </c>
      <c r="N154" s="28" t="s">
        <v>181</v>
      </c>
      <c r="O154" s="124">
        <v>4.03</v>
      </c>
      <c r="P154" s="124">
        <v>0.41000000000000003</v>
      </c>
      <c r="R154" s="115">
        <f t="shared" si="15"/>
        <v>-1.9999999999999574E-2</v>
      </c>
      <c r="S154" s="115">
        <f t="shared" si="16"/>
        <v>0.81215929471994597</v>
      </c>
      <c r="T154" s="115">
        <f t="shared" si="12"/>
        <v>10.173697270471465</v>
      </c>
      <c r="U154" s="115">
        <f t="shared" si="13"/>
        <v>-0.83215929471994554</v>
      </c>
      <c r="V154" s="115">
        <f t="shared" si="14"/>
        <v>0.79215929471994639</v>
      </c>
      <c r="W154" s="115">
        <f t="shared" si="17"/>
        <v>-4.8266393372394217E-2</v>
      </c>
      <c r="X154" s="24"/>
      <c r="Y154" s="12" t="s">
        <v>177</v>
      </c>
      <c r="Z154" s="9" t="s">
        <v>166</v>
      </c>
      <c r="AA154" s="9" t="s">
        <v>276</v>
      </c>
      <c r="AB154" s="4"/>
    </row>
    <row r="155" spans="1:28">
      <c r="A155" s="12" t="s">
        <v>141</v>
      </c>
      <c r="B155" s="27" t="s">
        <v>229</v>
      </c>
      <c r="C155" s="4" t="s">
        <v>130</v>
      </c>
      <c r="D155" s="7" t="s">
        <v>129</v>
      </c>
      <c r="E155" s="27" t="s">
        <v>229</v>
      </c>
      <c r="F155" s="7">
        <v>113037</v>
      </c>
      <c r="G155" s="27" t="s">
        <v>229</v>
      </c>
      <c r="H155" s="124">
        <v>4.05</v>
      </c>
      <c r="I155" s="124">
        <v>0.06</v>
      </c>
      <c r="K155" s="7" t="s">
        <v>129</v>
      </c>
      <c r="L155" s="27" t="s">
        <v>229</v>
      </c>
      <c r="M155" s="27" t="s">
        <v>229</v>
      </c>
      <c r="N155" s="28" t="s">
        <v>181</v>
      </c>
      <c r="O155" s="124">
        <v>4.7</v>
      </c>
      <c r="P155" s="124">
        <v>0.4</v>
      </c>
      <c r="R155" s="115">
        <f t="shared" si="15"/>
        <v>0.65000000000000036</v>
      </c>
      <c r="S155" s="115">
        <f t="shared" si="16"/>
        <v>0.79277093791334208</v>
      </c>
      <c r="T155" s="115">
        <f t="shared" si="12"/>
        <v>8.5106382978723403</v>
      </c>
      <c r="U155" s="115">
        <f t="shared" si="13"/>
        <v>-0.14277093791334172</v>
      </c>
      <c r="V155" s="115">
        <f t="shared" si="14"/>
        <v>1.4427709379133424</v>
      </c>
      <c r="W155" s="115">
        <f t="shared" si="17"/>
        <v>1.6070215734109843</v>
      </c>
      <c r="X155" s="24"/>
      <c r="Y155" s="12" t="s">
        <v>177</v>
      </c>
      <c r="Z155" s="9" t="s">
        <v>166</v>
      </c>
      <c r="AA155" s="9" t="s">
        <v>276</v>
      </c>
      <c r="AB155" s="4"/>
    </row>
    <row r="156" spans="1:28">
      <c r="A156" s="12" t="s">
        <v>141</v>
      </c>
      <c r="B156" s="27" t="s">
        <v>229</v>
      </c>
      <c r="C156" s="4" t="s">
        <v>130</v>
      </c>
      <c r="D156" s="7" t="s">
        <v>129</v>
      </c>
      <c r="E156" s="33" t="s">
        <v>229</v>
      </c>
      <c r="F156" s="7">
        <v>113037</v>
      </c>
      <c r="G156" s="27" t="s">
        <v>229</v>
      </c>
      <c r="H156" s="124">
        <v>4.05</v>
      </c>
      <c r="I156" s="124">
        <v>0.06</v>
      </c>
      <c r="K156" s="7" t="s">
        <v>129</v>
      </c>
      <c r="L156" s="27" t="s">
        <v>229</v>
      </c>
      <c r="M156" s="27" t="s">
        <v>229</v>
      </c>
      <c r="N156" s="34" t="s">
        <v>181</v>
      </c>
      <c r="O156" s="124">
        <v>4.26</v>
      </c>
      <c r="P156" s="124">
        <v>0.37</v>
      </c>
      <c r="R156" s="116">
        <f t="shared" si="15"/>
        <v>0.20999999999999996</v>
      </c>
      <c r="S156" s="116">
        <f t="shared" si="16"/>
        <v>0.73467326070845929</v>
      </c>
      <c r="T156" s="116">
        <f t="shared" si="12"/>
        <v>8.6854460093896719</v>
      </c>
      <c r="U156" s="116">
        <f t="shared" si="13"/>
        <v>-0.52467326070845932</v>
      </c>
      <c r="V156" s="116">
        <f t="shared" si="14"/>
        <v>0.94467326070845925</v>
      </c>
      <c r="W156" s="116">
        <f t="shared" si="17"/>
        <v>0.56024905493781851</v>
      </c>
      <c r="X156" s="35"/>
      <c r="Y156" s="13" t="s">
        <v>177</v>
      </c>
      <c r="Z156" s="29" t="s">
        <v>166</v>
      </c>
      <c r="AA156" s="29" t="s">
        <v>276</v>
      </c>
      <c r="AB156" s="4"/>
    </row>
    <row r="157" spans="1:28">
      <c r="A157" s="59" t="s">
        <v>145</v>
      </c>
      <c r="B157" s="59" t="s">
        <v>300</v>
      </c>
      <c r="C157" s="78" t="s">
        <v>187</v>
      </c>
      <c r="D157" s="69" t="s">
        <v>8</v>
      </c>
      <c r="E157" s="68">
        <v>10994</v>
      </c>
      <c r="F157" s="68">
        <v>163842</v>
      </c>
      <c r="G157" s="72">
        <v>42287</v>
      </c>
      <c r="H157" s="131">
        <v>78.479774862293439</v>
      </c>
      <c r="I157" s="131">
        <v>0.12198008845207639</v>
      </c>
      <c r="J157" s="59"/>
      <c r="K157" s="69" t="s">
        <v>8</v>
      </c>
      <c r="L157" s="68">
        <v>10994</v>
      </c>
      <c r="M157" s="70">
        <v>42067</v>
      </c>
      <c r="N157" s="34" t="s">
        <v>181</v>
      </c>
      <c r="O157" s="130">
        <v>105.66579671370971</v>
      </c>
      <c r="P157" s="130">
        <v>0.31082703598091682</v>
      </c>
      <c r="Q157" s="59"/>
      <c r="R157" s="116"/>
      <c r="S157" s="136"/>
      <c r="T157" s="116"/>
      <c r="U157" s="116"/>
      <c r="V157" s="116"/>
      <c r="W157" s="133"/>
      <c r="X157" s="35"/>
      <c r="Y157" s="19" t="s">
        <v>176</v>
      </c>
      <c r="Z157" s="29" t="s">
        <v>166</v>
      </c>
      <c r="AA157" s="13" t="s">
        <v>279</v>
      </c>
      <c r="AB157" s="49"/>
    </row>
    <row r="159" spans="1:28">
      <c r="A159" s="139" t="s">
        <v>271</v>
      </c>
      <c r="B159" s="140"/>
      <c r="C159" s="139"/>
      <c r="D159" s="139"/>
      <c r="E159" s="141"/>
      <c r="F159" s="140"/>
      <c r="G159" s="140"/>
      <c r="H159" s="140"/>
      <c r="I159" s="140"/>
      <c r="J159" s="140"/>
      <c r="K159" s="140"/>
      <c r="L159" s="140"/>
      <c r="M159" s="140"/>
    </row>
    <row r="160" spans="1:28">
      <c r="A160" s="139" t="s">
        <v>297</v>
      </c>
      <c r="B160" s="140"/>
      <c r="C160" s="139"/>
      <c r="D160" s="139"/>
      <c r="E160" s="141"/>
      <c r="F160" s="140"/>
      <c r="G160" s="140"/>
      <c r="H160" s="140"/>
      <c r="I160" s="140"/>
      <c r="J160" s="140"/>
      <c r="K160" s="140"/>
      <c r="L160" s="140"/>
      <c r="M160" s="140"/>
    </row>
    <row r="161" spans="1:13" ht="17.25">
      <c r="A161" s="139" t="s">
        <v>303</v>
      </c>
      <c r="B161" s="140"/>
      <c r="C161" s="139"/>
      <c r="D161" s="139"/>
      <c r="E161" s="141"/>
      <c r="F161" s="140"/>
      <c r="G161" s="140"/>
      <c r="H161" s="140"/>
      <c r="I161" s="140"/>
      <c r="J161" s="140"/>
      <c r="K161" s="140"/>
      <c r="L161" s="140"/>
      <c r="M161" s="140"/>
    </row>
    <row r="162" spans="1:13" ht="17.25">
      <c r="A162" s="139" t="s">
        <v>304</v>
      </c>
      <c r="B162" s="140"/>
      <c r="C162" s="139"/>
      <c r="D162" s="139"/>
      <c r="E162" s="141"/>
      <c r="F162" s="140"/>
      <c r="G162" s="140"/>
      <c r="H162" s="140"/>
      <c r="I162" s="140"/>
      <c r="J162" s="140"/>
      <c r="K162" s="140"/>
      <c r="L162" s="140"/>
      <c r="M162" s="140"/>
    </row>
    <row r="163" spans="1:13" ht="16.5">
      <c r="A163" s="139" t="s">
        <v>307</v>
      </c>
      <c r="B163" s="140"/>
      <c r="C163" s="139"/>
      <c r="D163" s="139"/>
      <c r="E163" s="141"/>
      <c r="F163" s="140"/>
      <c r="G163" s="140"/>
      <c r="H163" s="140"/>
      <c r="I163" s="140"/>
      <c r="J163" s="140"/>
      <c r="K163" s="140"/>
      <c r="L163" s="140"/>
      <c r="M163" s="140"/>
    </row>
    <row r="164" spans="1:13">
      <c r="A164" s="139" t="s">
        <v>305</v>
      </c>
      <c r="B164" s="140"/>
      <c r="C164" s="139"/>
      <c r="D164" s="139"/>
      <c r="E164" s="141"/>
      <c r="F164" s="140"/>
      <c r="G164" s="140"/>
      <c r="H164" s="140"/>
      <c r="I164" s="140"/>
      <c r="J164" s="140"/>
      <c r="K164" s="140"/>
      <c r="L164" s="140"/>
      <c r="M164" s="140"/>
    </row>
    <row r="165" spans="1:13">
      <c r="A165" s="139" t="s">
        <v>306</v>
      </c>
      <c r="B165" s="140"/>
      <c r="C165" s="139"/>
      <c r="D165" s="139"/>
      <c r="E165" s="141"/>
      <c r="F165" s="140"/>
      <c r="G165" s="140"/>
      <c r="H165" s="140"/>
      <c r="I165" s="140"/>
      <c r="J165" s="140"/>
      <c r="K165" s="140"/>
      <c r="L165" s="140"/>
      <c r="M165" s="140"/>
    </row>
    <row r="166" spans="1:13" ht="17.25">
      <c r="A166" s="140" t="s">
        <v>301</v>
      </c>
      <c r="B166" s="140"/>
      <c r="C166" s="139"/>
      <c r="D166" s="139"/>
      <c r="E166" s="141"/>
      <c r="F166" s="140"/>
      <c r="G166" s="140"/>
      <c r="H166" s="140"/>
      <c r="I166" s="140"/>
      <c r="J166" s="140"/>
      <c r="K166" s="140"/>
      <c r="L166" s="140"/>
      <c r="M166" s="140"/>
    </row>
    <row r="167" spans="1:13" ht="17.25">
      <c r="A167" s="139" t="s">
        <v>285</v>
      </c>
      <c r="B167" s="140"/>
      <c r="C167" s="139"/>
      <c r="D167" s="139"/>
      <c r="E167" s="141"/>
      <c r="F167" s="140"/>
      <c r="G167" s="140"/>
      <c r="H167" s="140"/>
      <c r="I167" s="140"/>
      <c r="J167" s="140"/>
      <c r="K167" s="140"/>
      <c r="L167" s="140"/>
      <c r="M167" s="140"/>
    </row>
    <row r="168" spans="1:13">
      <c r="L168" s="10"/>
    </row>
    <row r="196" spans="4:4">
      <c r="D196" s="12"/>
    </row>
  </sheetData>
  <mergeCells count="3">
    <mergeCell ref="C3:C4"/>
    <mergeCell ref="AB3:AB4"/>
    <mergeCell ref="U4:V4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Standard and direct 14C data</vt:lpstr>
    </vt:vector>
  </TitlesOfParts>
  <Company>Northern Arizona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Jordon Bright</dc:creator>
  <cp:lastModifiedBy>Jordon Bright</cp:lastModifiedBy>
  <dcterms:created xsi:type="dcterms:W3CDTF">2019-03-15T18:30:29Z</dcterms:created>
  <dcterms:modified xsi:type="dcterms:W3CDTF">2020-10-23T23:54:12Z</dcterms:modified>
</cp:coreProperties>
</file>