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Mga\Documents\JCU current\MIMES\BC CO2 test\Biochar 14C paper July 2017\BC paper submission\"/>
    </mc:Choice>
  </mc:AlternateContent>
  <xr:revisionPtr revIDLastSave="0" documentId="13_ncr:1_{58995BF2-13EB-43B8-AE6B-9FF60C2F56C9}" xr6:coauthVersionLast="28" xr6:coauthVersionMax="28" xr10:uidLastSave="{00000000-0000-0000-0000-000000000000}"/>
  <bookViews>
    <workbookView xWindow="18160" yWindow="0" windowWidth="2440" windowHeight="6960" xr2:uid="{00000000-000D-0000-FFFF-FFFF00000000}"/>
  </bookViews>
  <sheets>
    <sheet name="resp balance" sheetId="9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9" l="1"/>
  <c r="H56" i="9" l="1"/>
  <c r="F56" i="9"/>
  <c r="D56" i="9"/>
  <c r="B56" i="9"/>
  <c r="H55" i="9"/>
  <c r="F55" i="9"/>
  <c r="D55" i="9"/>
  <c r="B55" i="9"/>
  <c r="H54" i="9"/>
  <c r="F54" i="9"/>
  <c r="D54" i="9"/>
  <c r="B54" i="9"/>
  <c r="H26" i="9"/>
  <c r="F26" i="9"/>
  <c r="D26" i="9"/>
  <c r="D25" i="9"/>
  <c r="F25" i="9"/>
  <c r="H25" i="9"/>
  <c r="B26" i="9"/>
  <c r="B25" i="9"/>
  <c r="H27" i="9" l="1"/>
  <c r="F27" i="9"/>
  <c r="D27" i="9"/>
  <c r="H51" i="9"/>
  <c r="F51" i="9"/>
  <c r="D51" i="9"/>
  <c r="B51" i="9"/>
  <c r="H50" i="9"/>
  <c r="H58" i="9" s="1"/>
  <c r="F50" i="9"/>
  <c r="F58" i="9" s="1"/>
  <c r="D50" i="9"/>
  <c r="D58" i="9" s="1"/>
  <c r="B50" i="9"/>
  <c r="B58" i="9" s="1"/>
  <c r="H22" i="9"/>
  <c r="H21" i="9"/>
  <c r="F22" i="9"/>
  <c r="F21" i="9"/>
  <c r="D22" i="9"/>
  <c r="D21" i="9"/>
  <c r="B22" i="9"/>
  <c r="B21" i="9"/>
  <c r="F29" i="9" l="1"/>
  <c r="B29" i="9"/>
  <c r="D29" i="9"/>
  <c r="H29" i="9"/>
</calcChain>
</file>

<file path=xl/sharedStrings.xml><?xml version="1.0" encoding="utf-8"?>
<sst xmlns="http://schemas.openxmlformats.org/spreadsheetml/2006/main" count="55" uniqueCount="29">
  <si>
    <t>pMC</t>
  </si>
  <si>
    <t>T-3yr</t>
  </si>
  <si>
    <t>300NL av of 2</t>
  </si>
  <si>
    <t>500NL av of 2</t>
  </si>
  <si>
    <t>T-0</t>
  </si>
  <si>
    <t>300L av of 2</t>
  </si>
  <si>
    <t>500L av of 2</t>
  </si>
  <si>
    <t>300NL-LM av of 2</t>
  </si>
  <si>
    <t>500NL-LM av of 2</t>
  </si>
  <si>
    <t>300L-LM av of 2</t>
  </si>
  <si>
    <t>500L-LM av of 2</t>
  </si>
  <si>
    <t>Total mass</t>
  </si>
  <si>
    <t>Indigenous C inert (g)</t>
  </si>
  <si>
    <t>Exogenous C (g)</t>
  </si>
  <si>
    <t>Incubation-CO2</t>
  </si>
  <si>
    <t>Non-C (g)</t>
  </si>
  <si>
    <t>Indigenous C semi-labile (g)</t>
  </si>
  <si>
    <t>Gain of exog. C</t>
  </si>
  <si>
    <t>Loss of indig. semi-lab. C</t>
  </si>
  <si>
    <t>From long term resp exp - last period day 49-66</t>
  </si>
  <si>
    <t>Respired umoles C / g C in initial BC / day - total</t>
  </si>
  <si>
    <t>Respired umoles C / g C in initial BC / day - indig. C</t>
  </si>
  <si>
    <t>% of indig. C loss that was respired - 3yrs</t>
  </si>
  <si>
    <t>Respired umoles C / g C in initial BC / day - exog. C</t>
  </si>
  <si>
    <t>14C ANSTO data</t>
  </si>
  <si>
    <t>Loss of indig. C (semi-lab. C)</t>
  </si>
  <si>
    <t>Respired g C total over 3 yrs</t>
  </si>
  <si>
    <t>All data from 'mass balance' file</t>
  </si>
  <si>
    <t>Calculation of respiration losses (Table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</si>
</sst>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1" fillId="0" borderId="0" xfId="0" applyFont="1"/>
    <xf numFmtId="0" fontId="0" fillId="2" borderId="0" xfId="0" applyFill="1"/>
    <xf numFmtId="2" fontId="0" fillId="2" borderId="0" xfId="0" applyNumberFormat="1" applyFill="1"/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2" fillId="0" borderId="0" xfId="0" applyFont="1"/>
    <xf numFmtId="0" fontId="1" fillId="0" borderId="0" xfId="0" applyFont="1" applyFill="1"/>
    <xf numFmtId="165" fontId="0" fillId="0" borderId="0" xfId="0" applyNumberFormat="1" applyFill="1"/>
    <xf numFmtId="0" fontId="2" fillId="0" borderId="0" xfId="0" applyFont="1" applyFill="1"/>
    <xf numFmtId="0" fontId="1" fillId="2" borderId="0" xfId="0" applyFont="1" applyFill="1"/>
    <xf numFmtId="0" fontId="0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165" fontId="0" fillId="3" borderId="0" xfId="0" applyNumberFormat="1" applyFill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workbookViewId="0">
      <selection activeCell="B25" sqref="B25"/>
    </sheetView>
  </sheetViews>
  <sheetFormatPr defaultRowHeight="14.5" x14ac:dyDescent="0.35"/>
  <cols>
    <col min="1" max="1" width="43.453125" bestFit="1" customWidth="1"/>
    <col min="2" max="2" width="15.26953125" customWidth="1"/>
    <col min="3" max="3" width="7.81640625" customWidth="1"/>
    <col min="4" max="4" width="15.26953125" customWidth="1"/>
    <col min="5" max="5" width="7.26953125" customWidth="1"/>
    <col min="6" max="6" width="15.26953125" customWidth="1"/>
    <col min="7" max="7" width="7.453125" customWidth="1"/>
    <col min="8" max="8" width="15.26953125" customWidth="1"/>
    <col min="9" max="9" width="9.7265625" customWidth="1"/>
    <col min="10" max="11" width="9" customWidth="1"/>
    <col min="18" max="18" width="20.26953125" customWidth="1"/>
  </cols>
  <sheetData>
    <row r="1" spans="1:17" x14ac:dyDescent="0.35">
      <c r="A1" s="3" t="s">
        <v>28</v>
      </c>
    </row>
    <row r="3" spans="1:17" s="3" customFormat="1" x14ac:dyDescent="0.35">
      <c r="B3" s="3" t="s">
        <v>2</v>
      </c>
      <c r="D3" s="3" t="s">
        <v>5</v>
      </c>
      <c r="F3" s="3" t="s">
        <v>7</v>
      </c>
      <c r="H3" s="3" t="s">
        <v>9</v>
      </c>
    </row>
    <row r="4" spans="1:17" x14ac:dyDescent="0.35">
      <c r="D4" s="2"/>
      <c r="H4" s="2"/>
    </row>
    <row r="5" spans="1:17" x14ac:dyDescent="0.35">
      <c r="A5" s="13" t="s">
        <v>4</v>
      </c>
      <c r="B5" s="5"/>
      <c r="C5" s="4"/>
      <c r="D5" s="5"/>
      <c r="E5" s="4"/>
      <c r="F5" s="5"/>
      <c r="G5" s="4"/>
      <c r="H5" s="5"/>
      <c r="I5" s="17" t="s">
        <v>27</v>
      </c>
      <c r="J5" s="4"/>
      <c r="K5" s="4"/>
      <c r="L5" s="7"/>
      <c r="M5" s="7"/>
    </row>
    <row r="6" spans="1:17" x14ac:dyDescent="0.35">
      <c r="A6" s="14" t="s">
        <v>11</v>
      </c>
      <c r="B6" s="5">
        <v>5</v>
      </c>
      <c r="C6" s="4"/>
      <c r="D6" s="5">
        <v>5</v>
      </c>
      <c r="E6" s="4"/>
      <c r="F6" s="5">
        <v>5</v>
      </c>
      <c r="G6" s="4"/>
      <c r="H6" s="5">
        <v>5</v>
      </c>
      <c r="I6" s="9"/>
    </row>
    <row r="7" spans="1:17" x14ac:dyDescent="0.35">
      <c r="A7" s="4" t="s">
        <v>12</v>
      </c>
      <c r="B7" s="5">
        <v>0.18154500000000001</v>
      </c>
      <c r="C7" s="4"/>
      <c r="D7" s="5">
        <v>0.18154500000000001</v>
      </c>
      <c r="E7" s="4"/>
      <c r="F7" s="5">
        <v>0.18154500000000001</v>
      </c>
      <c r="G7" s="4"/>
      <c r="H7" s="5">
        <v>0.18154500000000001</v>
      </c>
    </row>
    <row r="8" spans="1:17" x14ac:dyDescent="0.35">
      <c r="A8" s="4" t="s">
        <v>16</v>
      </c>
      <c r="B8" s="5">
        <v>3.0034550000000002</v>
      </c>
      <c r="C8" s="4"/>
      <c r="D8" s="5">
        <v>3.0034550000000002</v>
      </c>
      <c r="E8" s="4"/>
      <c r="F8" s="5">
        <v>3.0034550000000002</v>
      </c>
      <c r="G8" s="4"/>
      <c r="H8" s="5">
        <v>3.0034550000000002</v>
      </c>
    </row>
    <row r="9" spans="1:17" x14ac:dyDescent="0.35">
      <c r="A9" s="4" t="s">
        <v>15</v>
      </c>
      <c r="B9" s="5">
        <v>1.8149999999999999</v>
      </c>
      <c r="C9" s="4"/>
      <c r="D9" s="5">
        <v>1.8149999999999999</v>
      </c>
      <c r="E9" s="4"/>
      <c r="F9" s="5">
        <v>1.8149999999999999</v>
      </c>
      <c r="G9" s="4"/>
      <c r="H9" s="5">
        <v>1.8149999999999999</v>
      </c>
    </row>
    <row r="10" spans="1:17" x14ac:dyDescent="0.35">
      <c r="A10" s="4"/>
      <c r="B10" s="5"/>
      <c r="C10" s="4"/>
      <c r="D10" s="5"/>
      <c r="E10" s="4"/>
      <c r="F10" s="5"/>
      <c r="G10" s="4"/>
      <c r="H10" s="5"/>
    </row>
    <row r="11" spans="1:17" x14ac:dyDescent="0.35">
      <c r="A11" s="13" t="s">
        <v>1</v>
      </c>
      <c r="B11" s="5"/>
      <c r="C11" s="4"/>
      <c r="D11" s="5"/>
      <c r="E11" s="4"/>
      <c r="F11" s="5"/>
      <c r="G11" s="4"/>
      <c r="H11" s="5"/>
    </row>
    <row r="12" spans="1:17" x14ac:dyDescent="0.35">
      <c r="A12" s="14" t="s">
        <v>11</v>
      </c>
      <c r="B12" s="5">
        <v>9.2050000000000001</v>
      </c>
      <c r="C12" s="4"/>
      <c r="D12" s="5">
        <v>7.6724999999999994</v>
      </c>
      <c r="E12" s="4"/>
      <c r="F12" s="5">
        <v>5.1775000000000002</v>
      </c>
      <c r="G12" s="4"/>
      <c r="H12" s="5">
        <v>5.3974999999999991</v>
      </c>
    </row>
    <row r="13" spans="1:17" x14ac:dyDescent="0.35">
      <c r="A13" s="4" t="s">
        <v>12</v>
      </c>
      <c r="B13" s="5">
        <v>0.18154500000000001</v>
      </c>
      <c r="C13" s="4"/>
      <c r="D13" s="5">
        <v>0.18154500000000001</v>
      </c>
      <c r="E13" s="4"/>
      <c r="F13" s="5">
        <v>0.18154500000000001</v>
      </c>
      <c r="G13" s="4"/>
      <c r="H13" s="5">
        <v>0.18154500000000001</v>
      </c>
    </row>
    <row r="14" spans="1:17" x14ac:dyDescent="0.35">
      <c r="A14" s="4" t="s">
        <v>16</v>
      </c>
      <c r="B14" s="5">
        <v>2.3300783712499999</v>
      </c>
      <c r="C14" s="4"/>
      <c r="D14" s="5">
        <v>2.4042045056250001</v>
      </c>
      <c r="E14" s="4"/>
      <c r="F14" s="5">
        <v>2.7958799250000004</v>
      </c>
      <c r="G14" s="4"/>
      <c r="H14" s="5">
        <v>2.8064996652499996</v>
      </c>
    </row>
    <row r="15" spans="1:17" x14ac:dyDescent="0.35">
      <c r="A15" s="4" t="s">
        <v>13</v>
      </c>
      <c r="B15" s="5">
        <v>0.19924912874999998</v>
      </c>
      <c r="C15" s="4"/>
      <c r="D15" s="5">
        <v>0.15716924437499999</v>
      </c>
      <c r="E15" s="4"/>
      <c r="F15" s="5">
        <v>2.5525074999999998E-2</v>
      </c>
      <c r="G15" s="4"/>
      <c r="H15" s="5">
        <v>5.0747834749999991E-2</v>
      </c>
    </row>
    <row r="16" spans="1:17" s="7" customFormat="1" x14ac:dyDescent="0.35">
      <c r="A16" s="4" t="s">
        <v>15</v>
      </c>
      <c r="B16" s="5">
        <v>6.4941275000000003</v>
      </c>
      <c r="C16" s="4"/>
      <c r="D16" s="5">
        <v>4.92958125</v>
      </c>
      <c r="E16" s="4"/>
      <c r="F16" s="5">
        <v>2.17455</v>
      </c>
      <c r="G16" s="4"/>
      <c r="H16" s="5">
        <v>2.3587074999999995</v>
      </c>
      <c r="Q16"/>
    </row>
    <row r="17" spans="1:14" x14ac:dyDescent="0.35">
      <c r="A17" s="4"/>
      <c r="B17" s="5"/>
      <c r="C17" s="4"/>
      <c r="D17" s="5"/>
      <c r="E17" s="4"/>
      <c r="F17" s="5"/>
      <c r="G17" s="4"/>
      <c r="H17" s="5"/>
    </row>
    <row r="18" spans="1:14" s="7" customFormat="1" x14ac:dyDescent="0.35">
      <c r="A18" s="13" t="s">
        <v>14</v>
      </c>
      <c r="B18" s="5"/>
      <c r="C18" s="4"/>
      <c r="D18" s="5"/>
      <c r="E18" s="4"/>
      <c r="F18" s="5"/>
      <c r="G18" s="4"/>
      <c r="H18" s="5"/>
    </row>
    <row r="19" spans="1:14" s="7" customFormat="1" x14ac:dyDescent="0.35">
      <c r="A19" s="15" t="s">
        <v>0</v>
      </c>
      <c r="B19" s="16">
        <v>71.099999999999994</v>
      </c>
      <c r="C19" s="16"/>
      <c r="D19" s="16">
        <v>68</v>
      </c>
      <c r="E19" s="16"/>
      <c r="F19" s="16">
        <v>42.43</v>
      </c>
      <c r="G19" s="16"/>
      <c r="H19" s="16">
        <v>30.26</v>
      </c>
      <c r="I19" s="18" t="s">
        <v>24</v>
      </c>
      <c r="J19" s="19"/>
    </row>
    <row r="20" spans="1:14" s="7" customFormat="1" x14ac:dyDescent="0.35">
      <c r="B20" s="6"/>
      <c r="D20" s="6"/>
      <c r="F20" s="6"/>
      <c r="H20" s="6"/>
    </row>
    <row r="21" spans="1:14" s="7" customFormat="1" x14ac:dyDescent="0.35">
      <c r="A21" s="7" t="s">
        <v>25</v>
      </c>
      <c r="B21" s="6">
        <f>B8-B14</f>
        <v>0.67337662875000026</v>
      </c>
      <c r="D21" s="6">
        <f>D8-D14</f>
        <v>0.59925049437500011</v>
      </c>
      <c r="F21" s="6">
        <f>F8-F14</f>
        <v>0.20757507499999983</v>
      </c>
      <c r="H21" s="6">
        <f>H8-H14</f>
        <v>0.1969553347500006</v>
      </c>
    </row>
    <row r="22" spans="1:14" s="7" customFormat="1" x14ac:dyDescent="0.35">
      <c r="A22" s="7" t="s">
        <v>17</v>
      </c>
      <c r="B22" s="6">
        <f>B15</f>
        <v>0.19924912874999998</v>
      </c>
      <c r="D22" s="6">
        <f>D15</f>
        <v>0.15716924437499999</v>
      </c>
      <c r="F22" s="6">
        <f>F15</f>
        <v>2.5525074999999998E-2</v>
      </c>
      <c r="H22" s="6">
        <f>H15</f>
        <v>5.0747834749999991E-2</v>
      </c>
    </row>
    <row r="23" spans="1:14" s="7" customFormat="1" x14ac:dyDescent="0.35">
      <c r="B23" s="6"/>
      <c r="F23" s="6"/>
    </row>
    <row r="24" spans="1:14" s="7" customFormat="1" x14ac:dyDescent="0.35">
      <c r="A24" s="19" t="s">
        <v>20</v>
      </c>
      <c r="B24" s="20">
        <v>2.52</v>
      </c>
      <c r="C24" s="20"/>
      <c r="D24" s="20">
        <v>2.4300000000000002</v>
      </c>
      <c r="E24" s="20"/>
      <c r="F24" s="20">
        <v>1.89</v>
      </c>
      <c r="G24" s="20"/>
      <c r="H24" s="20">
        <v>2.0499999999999998</v>
      </c>
      <c r="I24" s="18" t="s">
        <v>19</v>
      </c>
      <c r="J24" s="19"/>
      <c r="K24" s="19"/>
      <c r="L24" s="19"/>
      <c r="M24" s="19"/>
      <c r="N24" s="12"/>
    </row>
    <row r="25" spans="1:14" s="7" customFormat="1" x14ac:dyDescent="0.35">
      <c r="A25" s="1" t="s">
        <v>21</v>
      </c>
      <c r="B25" s="21">
        <f>B24*(100-B19)/100</f>
        <v>0.72828000000000015</v>
      </c>
      <c r="C25" s="21"/>
      <c r="D25" s="21">
        <f>D24*(100-D19)/100</f>
        <v>0.77760000000000007</v>
      </c>
      <c r="E25" s="21"/>
      <c r="F25" s="21">
        <f>F24*(100-F19)/100</f>
        <v>1.0880730000000001</v>
      </c>
      <c r="G25" s="21"/>
      <c r="H25" s="21">
        <f>H24*(100-H19)/100</f>
        <v>1.4296699999999998</v>
      </c>
    </row>
    <row r="26" spans="1:14" s="7" customFormat="1" x14ac:dyDescent="0.35">
      <c r="A26" s="1" t="s">
        <v>23</v>
      </c>
      <c r="B26" s="21">
        <f>B24*B19/100</f>
        <v>1.79172</v>
      </c>
      <c r="C26" s="21"/>
      <c r="D26" s="21">
        <f>D24*D19/100</f>
        <v>1.6524000000000001</v>
      </c>
      <c r="E26" s="21"/>
      <c r="F26" s="21">
        <f>F24*F19/100</f>
        <v>0.80192700000000006</v>
      </c>
      <c r="G26" s="21"/>
      <c r="H26" s="21">
        <f>H24*H19/100</f>
        <v>0.62033000000000005</v>
      </c>
      <c r="I26" s="12"/>
    </row>
    <row r="27" spans="1:14" s="7" customFormat="1" x14ac:dyDescent="0.35">
      <c r="A27" s="1" t="s">
        <v>26</v>
      </c>
      <c r="B27" s="21">
        <f>B24*(B7+B8)*12*365*3/1000000</f>
        <v>0.10546426799999999</v>
      </c>
      <c r="C27" s="21"/>
      <c r="D27" s="21">
        <f>D24*(D7+D8)*12*365*3/1000000</f>
        <v>0.10169768700000001</v>
      </c>
      <c r="E27" s="21"/>
      <c r="F27" s="21">
        <f>F24*(F7+F8)*12*365*3/1000000</f>
        <v>7.9098201000000007E-2</v>
      </c>
      <c r="G27" s="21"/>
      <c r="H27" s="21">
        <f>H24*(H7+H8)*12*365*3/1000000</f>
        <v>8.5794345000000008E-2</v>
      </c>
    </row>
    <row r="28" spans="1:14" s="7" customFormat="1" x14ac:dyDescent="0.35">
      <c r="B28" s="6"/>
      <c r="F28" s="6"/>
    </row>
    <row r="29" spans="1:14" s="7" customFormat="1" x14ac:dyDescent="0.35">
      <c r="A29" s="7" t="s">
        <v>22</v>
      </c>
      <c r="B29" s="8">
        <f>(B27*(100-B19)/100)/B21*100</f>
        <v>4.5263188757499613</v>
      </c>
      <c r="D29" s="8">
        <f>(D27*(100-D19)/100)/D21*100</f>
        <v>5.430660490975753</v>
      </c>
      <c r="F29" s="8">
        <f>(F27*(100-F19)/100)/F21*100</f>
        <v>21.937525165629854</v>
      </c>
      <c r="H29" s="8">
        <f>(H27*(100-H19)/100)/H21*100</f>
        <v>30.378956873114006</v>
      </c>
    </row>
    <row r="30" spans="1:14" s="7" customFormat="1" x14ac:dyDescent="0.35"/>
    <row r="31" spans="1:14" s="7" customFormat="1" x14ac:dyDescent="0.35">
      <c r="B31" s="6"/>
      <c r="F31" s="6"/>
    </row>
    <row r="32" spans="1:14" s="10" customFormat="1" x14ac:dyDescent="0.35">
      <c r="B32" s="10" t="s">
        <v>3</v>
      </c>
      <c r="D32" s="10" t="s">
        <v>6</v>
      </c>
      <c r="F32" s="10" t="s">
        <v>8</v>
      </c>
      <c r="H32" s="10" t="s">
        <v>10</v>
      </c>
    </row>
    <row r="33" spans="1:11" s="7" customFormat="1" x14ac:dyDescent="0.35"/>
    <row r="34" spans="1:11" s="7" customFormat="1" x14ac:dyDescent="0.35">
      <c r="A34" s="13" t="s">
        <v>4</v>
      </c>
      <c r="B34" s="4"/>
      <c r="C34" s="4"/>
      <c r="D34" s="5"/>
      <c r="E34" s="4"/>
      <c r="F34" s="5"/>
      <c r="G34" s="4"/>
      <c r="H34" s="5"/>
      <c r="I34" s="17" t="s">
        <v>27</v>
      </c>
      <c r="J34" s="4"/>
      <c r="K34" s="4"/>
    </row>
    <row r="35" spans="1:11" s="7" customFormat="1" x14ac:dyDescent="0.35">
      <c r="A35" s="14" t="s">
        <v>11</v>
      </c>
      <c r="B35" s="5">
        <v>5</v>
      </c>
      <c r="C35" s="4"/>
      <c r="D35" s="5">
        <v>5</v>
      </c>
      <c r="E35" s="4"/>
      <c r="F35" s="5">
        <v>5</v>
      </c>
      <c r="G35" s="4"/>
      <c r="H35" s="5">
        <v>5</v>
      </c>
      <c r="J35" s="1"/>
    </row>
    <row r="36" spans="1:11" s="7" customFormat="1" x14ac:dyDescent="0.35">
      <c r="A36" s="4" t="s">
        <v>12</v>
      </c>
      <c r="B36" s="5">
        <v>2.2685500000000003</v>
      </c>
      <c r="C36" s="4"/>
      <c r="D36" s="5">
        <v>2.2685500000000003</v>
      </c>
      <c r="E36" s="4"/>
      <c r="F36" s="5">
        <v>2.2685500000000003</v>
      </c>
      <c r="G36" s="4"/>
      <c r="H36" s="5">
        <v>2.2685500000000003</v>
      </c>
    </row>
    <row r="37" spans="1:11" s="7" customFormat="1" x14ac:dyDescent="0.35">
      <c r="A37" s="4" t="s">
        <v>16</v>
      </c>
      <c r="B37" s="5">
        <v>1.5764499999999999</v>
      </c>
      <c r="C37" s="4"/>
      <c r="D37" s="5">
        <v>1.5764499999999999</v>
      </c>
      <c r="E37" s="4"/>
      <c r="F37" s="5">
        <v>1.5764499999999999</v>
      </c>
      <c r="G37" s="4"/>
      <c r="H37" s="5">
        <v>1.5764499999999999</v>
      </c>
    </row>
    <row r="38" spans="1:11" s="7" customFormat="1" x14ac:dyDescent="0.35">
      <c r="A38" s="4" t="s">
        <v>15</v>
      </c>
      <c r="B38" s="5">
        <v>1.1549999999999998</v>
      </c>
      <c r="C38" s="4"/>
      <c r="D38" s="5">
        <v>1.1549999999999998</v>
      </c>
      <c r="E38" s="4"/>
      <c r="F38" s="5">
        <v>1.1549999999999998</v>
      </c>
      <c r="G38" s="4"/>
      <c r="H38" s="5">
        <v>1.1549999999999998</v>
      </c>
    </row>
    <row r="39" spans="1:11" s="7" customFormat="1" x14ac:dyDescent="0.35">
      <c r="A39" s="4"/>
      <c r="B39" s="5"/>
      <c r="C39" s="4"/>
      <c r="D39" s="5"/>
      <c r="E39" s="4"/>
      <c r="F39" s="5"/>
      <c r="G39" s="4"/>
      <c r="H39" s="5"/>
    </row>
    <row r="40" spans="1:11" s="7" customFormat="1" x14ac:dyDescent="0.35">
      <c r="A40" s="13" t="s">
        <v>1</v>
      </c>
      <c r="B40" s="5"/>
      <c r="C40" s="4"/>
      <c r="D40" s="5"/>
      <c r="E40" s="4"/>
      <c r="F40" s="5"/>
      <c r="G40" s="4"/>
      <c r="H40" s="5"/>
    </row>
    <row r="41" spans="1:11" s="7" customFormat="1" x14ac:dyDescent="0.35">
      <c r="A41" s="14" t="s">
        <v>11</v>
      </c>
      <c r="B41" s="5">
        <v>7.182500000000001</v>
      </c>
      <c r="C41" s="4"/>
      <c r="D41" s="5">
        <v>6.25</v>
      </c>
      <c r="E41" s="4"/>
      <c r="F41" s="5">
        <v>5.4525000000000006</v>
      </c>
      <c r="G41" s="4"/>
      <c r="H41" s="5">
        <v>5.3000000000000007</v>
      </c>
    </row>
    <row r="42" spans="1:11" s="7" customFormat="1" x14ac:dyDescent="0.35">
      <c r="A42" s="4" t="s">
        <v>12</v>
      </c>
      <c r="B42" s="5">
        <v>2.2685500000000003</v>
      </c>
      <c r="C42" s="4"/>
      <c r="D42" s="5">
        <v>2.2685500000000003</v>
      </c>
      <c r="E42" s="4"/>
      <c r="F42" s="5">
        <v>2.2685500000000003</v>
      </c>
      <c r="G42" s="4"/>
      <c r="H42" s="5">
        <v>2.2685500000000003</v>
      </c>
    </row>
    <row r="43" spans="1:11" s="7" customFormat="1" x14ac:dyDescent="0.35">
      <c r="A43" s="4" t="s">
        <v>16</v>
      </c>
      <c r="B43" s="5">
        <v>1.259226451875</v>
      </c>
      <c r="C43" s="4"/>
      <c r="D43" s="5">
        <v>1.3607218749999994</v>
      </c>
      <c r="E43" s="4"/>
      <c r="F43" s="5">
        <v>1.3810969598749998</v>
      </c>
      <c r="G43" s="4"/>
      <c r="H43" s="5">
        <v>1.4570330600000001</v>
      </c>
    </row>
    <row r="44" spans="1:11" s="7" customFormat="1" x14ac:dyDescent="0.35">
      <c r="A44" s="4" t="s">
        <v>13</v>
      </c>
      <c r="B44" s="5">
        <v>0.16043729812500002</v>
      </c>
      <c r="C44" s="4"/>
      <c r="D44" s="5">
        <v>0.12385312499999999</v>
      </c>
      <c r="E44" s="4"/>
      <c r="F44" s="5">
        <v>3.3516790125000001E-2</v>
      </c>
      <c r="G44" s="4"/>
      <c r="H44" s="5">
        <v>5.596694E-2</v>
      </c>
    </row>
    <row r="45" spans="1:11" s="7" customFormat="1" x14ac:dyDescent="0.35">
      <c r="A45" s="4" t="s">
        <v>15</v>
      </c>
      <c r="B45" s="5">
        <v>3.4942862500000005</v>
      </c>
      <c r="C45" s="4"/>
      <c r="D45" s="5">
        <v>2.4968750000000002</v>
      </c>
      <c r="E45" s="4"/>
      <c r="F45" s="5">
        <v>1.7693362500000003</v>
      </c>
      <c r="G45" s="4"/>
      <c r="H45" s="5">
        <v>1.5184500000000005</v>
      </c>
    </row>
    <row r="46" spans="1:11" s="7" customFormat="1" x14ac:dyDescent="0.35">
      <c r="A46" s="4"/>
      <c r="B46" s="5"/>
      <c r="C46" s="4"/>
      <c r="D46" s="5"/>
      <c r="E46" s="4"/>
      <c r="F46" s="4"/>
      <c r="G46" s="4"/>
      <c r="H46" s="5"/>
    </row>
    <row r="47" spans="1:11" s="7" customFormat="1" x14ac:dyDescent="0.35">
      <c r="A47" s="13" t="s">
        <v>14</v>
      </c>
      <c r="B47" s="5"/>
      <c r="C47" s="4"/>
      <c r="D47" s="4"/>
      <c r="E47" s="4"/>
      <c r="F47" s="4"/>
      <c r="G47" s="4"/>
      <c r="H47" s="4"/>
    </row>
    <row r="48" spans="1:11" s="7" customFormat="1" x14ac:dyDescent="0.35">
      <c r="A48" s="15" t="s">
        <v>0</v>
      </c>
      <c r="B48" s="16">
        <v>79.81</v>
      </c>
      <c r="C48" s="16"/>
      <c r="D48" s="16">
        <v>85.7</v>
      </c>
      <c r="E48" s="16"/>
      <c r="F48" s="16">
        <v>64.06</v>
      </c>
      <c r="G48" s="16"/>
      <c r="H48" s="16">
        <v>72.680000000000007</v>
      </c>
      <c r="I48" s="18" t="s">
        <v>24</v>
      </c>
      <c r="J48" s="19"/>
    </row>
    <row r="49" spans="1:14" x14ac:dyDescent="0.35">
      <c r="I49" s="7"/>
    </row>
    <row r="50" spans="1:14" x14ac:dyDescent="0.35">
      <c r="A50" s="7" t="s">
        <v>18</v>
      </c>
      <c r="B50" s="6">
        <f>B37-B43</f>
        <v>0.31722354812499987</v>
      </c>
      <c r="C50" s="7"/>
      <c r="D50" s="6">
        <f>D37-D43</f>
        <v>0.21572812500000049</v>
      </c>
      <c r="E50" s="7"/>
      <c r="F50" s="6">
        <f>F37-F43</f>
        <v>0.1953530401250001</v>
      </c>
      <c r="G50" s="7"/>
      <c r="H50" s="6">
        <f>H37-H43</f>
        <v>0.1194169399999998</v>
      </c>
      <c r="I50" s="7"/>
    </row>
    <row r="51" spans="1:14" x14ac:dyDescent="0.35">
      <c r="A51" s="7" t="s">
        <v>17</v>
      </c>
      <c r="B51" s="6">
        <f>B44</f>
        <v>0.16043729812500002</v>
      </c>
      <c r="C51" s="7"/>
      <c r="D51" s="6">
        <f>D44</f>
        <v>0.12385312499999999</v>
      </c>
      <c r="E51" s="7"/>
      <c r="F51" s="6">
        <f>F44</f>
        <v>3.3516790125000001E-2</v>
      </c>
      <c r="G51" s="7"/>
      <c r="H51" s="6">
        <f>H44</f>
        <v>5.596694E-2</v>
      </c>
      <c r="I51" s="7"/>
    </row>
    <row r="52" spans="1:14" x14ac:dyDescent="0.35">
      <c r="A52" s="7"/>
      <c r="B52" s="6"/>
      <c r="C52" s="7"/>
      <c r="D52" s="7"/>
      <c r="E52" s="7"/>
      <c r="F52" s="6"/>
      <c r="G52" s="7"/>
      <c r="H52" s="7"/>
      <c r="I52" s="7"/>
    </row>
    <row r="53" spans="1:14" x14ac:dyDescent="0.35">
      <c r="A53" s="19" t="s">
        <v>20</v>
      </c>
      <c r="B53" s="20">
        <v>3.28</v>
      </c>
      <c r="C53" s="20"/>
      <c r="D53" s="20">
        <v>3.75</v>
      </c>
      <c r="E53" s="20"/>
      <c r="F53" s="20">
        <v>3.52</v>
      </c>
      <c r="G53" s="20"/>
      <c r="H53" s="20">
        <v>2.46</v>
      </c>
      <c r="I53" s="18" t="s">
        <v>19</v>
      </c>
      <c r="J53" s="19"/>
      <c r="K53" s="19"/>
      <c r="L53" s="19"/>
      <c r="M53" s="19"/>
      <c r="N53" s="12"/>
    </row>
    <row r="54" spans="1:14" x14ac:dyDescent="0.35">
      <c r="A54" s="1" t="s">
        <v>21</v>
      </c>
      <c r="B54" s="21">
        <f>B53*(100-B48)/100</f>
        <v>0.66223199999999993</v>
      </c>
      <c r="C54" s="21"/>
      <c r="D54" s="21">
        <f>D53*(100-D48)/100</f>
        <v>0.53624999999999989</v>
      </c>
      <c r="E54" s="21"/>
      <c r="F54" s="21">
        <f>F53*(100-F48)/100</f>
        <v>1.265088</v>
      </c>
      <c r="G54" s="21"/>
      <c r="H54" s="21">
        <f>H53*(100-H48)/100</f>
        <v>0.67207199999999989</v>
      </c>
      <c r="I54" s="12"/>
    </row>
    <row r="55" spans="1:14" x14ac:dyDescent="0.35">
      <c r="A55" s="7" t="s">
        <v>23</v>
      </c>
      <c r="B55" s="11">
        <f>B53*B48/100</f>
        <v>2.6177679999999999</v>
      </c>
      <c r="C55" s="11"/>
      <c r="D55" s="11">
        <f>D53*D48/100</f>
        <v>3.2137500000000001</v>
      </c>
      <c r="E55" s="11"/>
      <c r="F55" s="11">
        <f>F53*F48/100</f>
        <v>2.254912</v>
      </c>
      <c r="G55" s="11"/>
      <c r="H55" s="11">
        <f>H53*H48/100</f>
        <v>1.7879280000000002</v>
      </c>
      <c r="I55" s="12"/>
    </row>
    <row r="56" spans="1:14" x14ac:dyDescent="0.35">
      <c r="A56" s="1" t="s">
        <v>26</v>
      </c>
      <c r="B56" s="11">
        <f>B53*(B36+B37)*12*365*3/1000000</f>
        <v>0.165716424</v>
      </c>
      <c r="C56" s="11"/>
      <c r="D56" s="11">
        <f>D53*(D36+D37)*12*365*3/1000000</f>
        <v>0.18946237499999999</v>
      </c>
      <c r="E56" s="11"/>
      <c r="F56" s="11">
        <f>F53*(F36+F37)*12*365*3/1000000</f>
        <v>0.17784201599999999</v>
      </c>
      <c r="G56" s="11"/>
      <c r="H56" s="11">
        <f>H53*(H36+H37)*12*365*3/1000000</f>
        <v>0.12428731799999999</v>
      </c>
      <c r="I56" s="7"/>
    </row>
    <row r="57" spans="1:14" x14ac:dyDescent="0.35">
      <c r="A57" s="7"/>
      <c r="B57" s="6"/>
      <c r="C57" s="7"/>
      <c r="D57" s="7"/>
      <c r="E57" s="7"/>
      <c r="F57" s="6"/>
      <c r="G57" s="7"/>
      <c r="H57" s="7"/>
      <c r="I57" s="7"/>
    </row>
    <row r="58" spans="1:14" x14ac:dyDescent="0.35">
      <c r="A58" s="7" t="s">
        <v>22</v>
      </c>
      <c r="B58" s="8">
        <f>(B56*(100-B48)/100)/B50*100</f>
        <v>10.547182327213626</v>
      </c>
      <c r="C58" s="7"/>
      <c r="D58" s="8">
        <f>(D56*(100-D48)/100)/D50*100</f>
        <v>12.558918604145811</v>
      </c>
      <c r="E58" s="7"/>
      <c r="F58" s="8">
        <f>(F56*(100-F48)/100)/F50*100</f>
        <v>32.718416109368938</v>
      </c>
      <c r="G58" s="7"/>
      <c r="H58" s="8">
        <f>(H56*(100-H48)/100)/H50*100</f>
        <v>28.434236614671288</v>
      </c>
      <c r="I58" s="7"/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Munksgaard</dc:creator>
  <cp:lastModifiedBy>Niels Munksgaard</cp:lastModifiedBy>
  <cp:lastPrinted>2018-04-01T06:04:28Z</cp:lastPrinted>
  <dcterms:created xsi:type="dcterms:W3CDTF">2017-04-04T05:18:17Z</dcterms:created>
  <dcterms:modified xsi:type="dcterms:W3CDTF">2018-04-01T10:52:17Z</dcterms:modified>
</cp:coreProperties>
</file>