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CMga\Documents\JCU current\MIMES\BC CO2 test\Biochar 14C paper July 2017\BC paper submission\"/>
    </mc:Choice>
  </mc:AlternateContent>
  <xr:revisionPtr revIDLastSave="0" documentId="13_ncr:1_{F8A66FB7-3B5B-4174-A2DA-9103A1CB3FE3}" xr6:coauthVersionLast="28" xr6:coauthVersionMax="28" xr10:uidLastSave="{00000000-0000-0000-0000-000000000000}"/>
  <bookViews>
    <workbookView xWindow="15370" yWindow="0" windowWidth="6810" windowHeight="7400" xr2:uid="{00000000-000D-0000-FFFF-FFFF00000000}"/>
  </bookViews>
  <sheets>
    <sheet name="Long term incubation" sheetId="2" r:id="rId1"/>
  </sheet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55" i="2" l="1"/>
  <c r="X55" i="2"/>
  <c r="Y53" i="2"/>
  <c r="X53" i="2"/>
  <c r="Y51" i="2"/>
  <c r="Y49" i="2"/>
  <c r="Y47" i="2"/>
  <c r="Y45" i="2"/>
  <c r="Y43" i="2"/>
  <c r="Y41" i="2"/>
  <c r="Y39" i="2"/>
  <c r="Y37" i="2"/>
  <c r="X51" i="2"/>
  <c r="X49" i="2"/>
  <c r="X47" i="2"/>
  <c r="X45" i="2"/>
  <c r="X43" i="2"/>
  <c r="X41" i="2"/>
  <c r="X39" i="2"/>
  <c r="X37" i="2"/>
  <c r="U103" i="2" l="1"/>
  <c r="U101" i="2"/>
  <c r="U99" i="2"/>
  <c r="U97" i="2"/>
  <c r="U95" i="2"/>
  <c r="U93" i="2"/>
  <c r="U91" i="2"/>
  <c r="U89" i="2"/>
  <c r="U87" i="2"/>
  <c r="U85" i="2"/>
  <c r="U30" i="2"/>
  <c r="U28" i="2"/>
  <c r="U26" i="2"/>
  <c r="U24" i="2"/>
  <c r="U22" i="2"/>
  <c r="U20" i="2"/>
  <c r="U18" i="2"/>
  <c r="U16" i="2"/>
  <c r="U14" i="2"/>
  <c r="U12" i="2"/>
  <c r="U10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07" i="2"/>
  <c r="U108" i="2" s="1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U122" i="2" l="1"/>
  <c r="U37" i="2"/>
  <c r="U41" i="2"/>
  <c r="U45" i="2"/>
  <c r="U49" i="2"/>
  <c r="U53" i="2"/>
  <c r="U35" i="2"/>
  <c r="U39" i="2"/>
  <c r="U43" i="2"/>
  <c r="U47" i="2"/>
  <c r="U51" i="2"/>
  <c r="U55" i="2"/>
  <c r="U120" i="2"/>
  <c r="U118" i="2"/>
  <c r="U112" i="2"/>
  <c r="U126" i="2"/>
  <c r="U124" i="2"/>
  <c r="U116" i="2"/>
  <c r="U114" i="2"/>
  <c r="U110" i="2"/>
  <c r="T126" i="2"/>
  <c r="T124" i="2"/>
  <c r="T122" i="2"/>
  <c r="T120" i="2"/>
  <c r="T118" i="2"/>
  <c r="T116" i="2"/>
  <c r="T114" i="2"/>
  <c r="T112" i="2"/>
  <c r="T110" i="2"/>
  <c r="T108" i="2"/>
  <c r="T103" i="2"/>
  <c r="T101" i="2"/>
  <c r="T99" i="2"/>
  <c r="T97" i="2"/>
  <c r="T95" i="2"/>
  <c r="T93" i="2"/>
  <c r="T91" i="2"/>
  <c r="T89" i="2"/>
  <c r="T87" i="2"/>
  <c r="T85" i="2"/>
  <c r="T30" i="2"/>
  <c r="T28" i="2"/>
  <c r="T26" i="2"/>
  <c r="T24" i="2"/>
  <c r="T22" i="2"/>
  <c r="T20" i="2"/>
  <c r="T18" i="2"/>
  <c r="T16" i="2"/>
  <c r="T14" i="2"/>
  <c r="T12" i="2"/>
  <c r="T10" i="2"/>
  <c r="I55" i="2"/>
  <c r="I54" i="2"/>
  <c r="I53" i="2"/>
  <c r="I52" i="2"/>
  <c r="T53" i="2" s="1"/>
  <c r="I51" i="2"/>
  <c r="I50" i="2"/>
  <c r="I49" i="2"/>
  <c r="I48" i="2"/>
  <c r="T49" i="2" s="1"/>
  <c r="I47" i="2"/>
  <c r="I46" i="2"/>
  <c r="I45" i="2"/>
  <c r="I44" i="2"/>
  <c r="T45" i="2" s="1"/>
  <c r="I43" i="2"/>
  <c r="I42" i="2"/>
  <c r="I41" i="2"/>
  <c r="I40" i="2"/>
  <c r="T41" i="2" s="1"/>
  <c r="I39" i="2"/>
  <c r="I38" i="2"/>
  <c r="I37" i="2"/>
  <c r="I36" i="2"/>
  <c r="T37" i="2" s="1"/>
  <c r="I35" i="2"/>
  <c r="I34" i="2"/>
  <c r="T39" i="2" l="1"/>
  <c r="T47" i="2"/>
  <c r="T55" i="2"/>
  <c r="T35" i="2"/>
  <c r="T43" i="2"/>
  <c r="T51" i="2"/>
  <c r="S103" i="2"/>
  <c r="S101" i="2"/>
  <c r="S99" i="2"/>
  <c r="S97" i="2"/>
  <c r="S95" i="2"/>
  <c r="S93" i="2"/>
  <c r="S91" i="2"/>
  <c r="S89" i="2"/>
  <c r="S87" i="2"/>
  <c r="S85" i="2"/>
  <c r="S30" i="2"/>
  <c r="S28" i="2"/>
  <c r="S26" i="2"/>
  <c r="S24" i="2"/>
  <c r="S22" i="2"/>
  <c r="S20" i="2"/>
  <c r="S18" i="2"/>
  <c r="S16" i="2"/>
  <c r="S14" i="2"/>
  <c r="S12" i="2"/>
  <c r="S10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07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S122" i="2" l="1"/>
  <c r="S35" i="2"/>
  <c r="S39" i="2"/>
  <c r="S43" i="2"/>
  <c r="S118" i="2"/>
  <c r="S47" i="2"/>
  <c r="S114" i="2"/>
  <c r="S51" i="2"/>
  <c r="S108" i="2"/>
  <c r="S110" i="2"/>
  <c r="S126" i="2"/>
  <c r="S37" i="2"/>
  <c r="S41" i="2"/>
  <c r="S45" i="2"/>
  <c r="S49" i="2"/>
  <c r="S53" i="2"/>
  <c r="S55" i="2"/>
  <c r="S124" i="2"/>
  <c r="S120" i="2"/>
  <c r="S116" i="2"/>
  <c r="S112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07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R103" i="2"/>
  <c r="R101" i="2"/>
  <c r="R99" i="2"/>
  <c r="R97" i="2"/>
  <c r="R95" i="2"/>
  <c r="R93" i="2"/>
  <c r="R91" i="2"/>
  <c r="R89" i="2"/>
  <c r="R87" i="2"/>
  <c r="R85" i="2"/>
  <c r="R30" i="2"/>
  <c r="R28" i="2"/>
  <c r="R26" i="2"/>
  <c r="R24" i="2"/>
  <c r="R22" i="2"/>
  <c r="R20" i="2"/>
  <c r="R18" i="2"/>
  <c r="R16" i="2"/>
  <c r="R14" i="2"/>
  <c r="R12" i="2"/>
  <c r="R10" i="2"/>
  <c r="R108" i="2" l="1"/>
  <c r="R122" i="2"/>
  <c r="R118" i="2"/>
  <c r="R37" i="2"/>
  <c r="R41" i="2"/>
  <c r="R45" i="2"/>
  <c r="R49" i="2"/>
  <c r="R53" i="2"/>
  <c r="R114" i="2"/>
  <c r="R55" i="2"/>
  <c r="R126" i="2"/>
  <c r="R124" i="2"/>
  <c r="R120" i="2"/>
  <c r="R116" i="2"/>
  <c r="R112" i="2"/>
  <c r="R110" i="2"/>
  <c r="R35" i="2"/>
  <c r="R39" i="2"/>
  <c r="R43" i="2"/>
  <c r="R47" i="2"/>
  <c r="R51" i="2"/>
  <c r="F108" i="2" l="1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07" i="2"/>
  <c r="Q103" i="2"/>
  <c r="Q101" i="2"/>
  <c r="Q99" i="2"/>
  <c r="Q97" i="2"/>
  <c r="Q95" i="2"/>
  <c r="Q93" i="2"/>
  <c r="Q91" i="2"/>
  <c r="Q89" i="2"/>
  <c r="Q87" i="2"/>
  <c r="Q85" i="2"/>
  <c r="Q30" i="2"/>
  <c r="Q28" i="2"/>
  <c r="Q26" i="2"/>
  <c r="Q24" i="2"/>
  <c r="Q22" i="2"/>
  <c r="Q20" i="2"/>
  <c r="Q18" i="2"/>
  <c r="Q16" i="2"/>
  <c r="Q14" i="2"/>
  <c r="Q12" i="2"/>
  <c r="Q10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Q37" i="2" l="1"/>
  <c r="Q41" i="2"/>
  <c r="Q126" i="2"/>
  <c r="Q124" i="2"/>
  <c r="Q120" i="2"/>
  <c r="Q45" i="2"/>
  <c r="Q49" i="2"/>
  <c r="Q53" i="2"/>
  <c r="Q55" i="2"/>
  <c r="Q122" i="2"/>
  <c r="Q39" i="2"/>
  <c r="Q43" i="2"/>
  <c r="Q47" i="2"/>
  <c r="Q51" i="2"/>
  <c r="Q35" i="2"/>
  <c r="Q116" i="2"/>
  <c r="Q118" i="2"/>
  <c r="Q114" i="2"/>
  <c r="Q110" i="2"/>
  <c r="Q108" i="2"/>
  <c r="Q112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07" i="2"/>
  <c r="P103" i="2"/>
  <c r="P101" i="2"/>
  <c r="P99" i="2"/>
  <c r="P97" i="2"/>
  <c r="P95" i="2"/>
  <c r="P93" i="2"/>
  <c r="P91" i="2"/>
  <c r="P89" i="2"/>
  <c r="P87" i="2"/>
  <c r="P85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P30" i="2"/>
  <c r="P28" i="2"/>
  <c r="P26" i="2"/>
  <c r="P24" i="2"/>
  <c r="P22" i="2"/>
  <c r="P20" i="2"/>
  <c r="P18" i="2"/>
  <c r="P16" i="2"/>
  <c r="P14" i="2"/>
  <c r="P12" i="2"/>
  <c r="P10" i="2"/>
  <c r="P37" i="2" l="1"/>
  <c r="P41" i="2"/>
  <c r="P35" i="2"/>
  <c r="P39" i="2"/>
  <c r="P43" i="2"/>
  <c r="P45" i="2"/>
  <c r="P49" i="2"/>
  <c r="P53" i="2"/>
  <c r="P47" i="2"/>
  <c r="P51" i="2"/>
  <c r="P55" i="2"/>
  <c r="P122" i="2"/>
  <c r="P118" i="2"/>
  <c r="P126" i="2"/>
  <c r="P124" i="2"/>
  <c r="P120" i="2"/>
  <c r="P108" i="2"/>
  <c r="P112" i="2"/>
  <c r="P114" i="2"/>
  <c r="P110" i="2"/>
  <c r="P116" i="2"/>
  <c r="M30" i="2"/>
  <c r="N30" i="2"/>
  <c r="O30" i="2"/>
  <c r="M28" i="2"/>
  <c r="N28" i="2"/>
  <c r="O28" i="2"/>
  <c r="M26" i="2"/>
  <c r="N26" i="2"/>
  <c r="O26" i="2"/>
  <c r="M24" i="2"/>
  <c r="N24" i="2"/>
  <c r="O24" i="2"/>
  <c r="M22" i="2"/>
  <c r="N22" i="2"/>
  <c r="O22" i="2"/>
  <c r="M20" i="2"/>
  <c r="N20" i="2"/>
  <c r="O20" i="2"/>
  <c r="M18" i="2"/>
  <c r="N18" i="2"/>
  <c r="O18" i="2"/>
  <c r="M16" i="2"/>
  <c r="N16" i="2"/>
  <c r="O16" i="2"/>
  <c r="M14" i="2"/>
  <c r="N14" i="2"/>
  <c r="O14" i="2"/>
  <c r="M12" i="2"/>
  <c r="N12" i="2"/>
  <c r="O12" i="2"/>
  <c r="M10" i="2"/>
  <c r="N10" i="2"/>
  <c r="O10" i="2"/>
  <c r="B59" i="2"/>
  <c r="C59" i="2" s="1"/>
  <c r="D59" i="2" s="1"/>
  <c r="C34" i="2"/>
  <c r="N35" i="2" s="1"/>
  <c r="D34" i="2"/>
  <c r="B60" i="2"/>
  <c r="C60" i="2" s="1"/>
  <c r="C35" i="2"/>
  <c r="D35" i="2"/>
  <c r="O35" i="2" s="1"/>
  <c r="B79" i="2"/>
  <c r="C79" i="2" s="1"/>
  <c r="C54" i="2"/>
  <c r="D54" i="2"/>
  <c r="B80" i="2"/>
  <c r="C80" i="2" s="1"/>
  <c r="D80" i="2" s="1"/>
  <c r="E80" i="2" s="1"/>
  <c r="F80" i="2" s="1"/>
  <c r="G80" i="2" s="1"/>
  <c r="H80" i="2" s="1"/>
  <c r="I80" i="2" s="1"/>
  <c r="J80" i="2" s="1"/>
  <c r="C55" i="2"/>
  <c r="D55" i="2"/>
  <c r="B77" i="2"/>
  <c r="C77" i="2" s="1"/>
  <c r="C52" i="2"/>
  <c r="D52" i="2"/>
  <c r="B78" i="2"/>
  <c r="C78" i="2" s="1"/>
  <c r="D78" i="2" s="1"/>
  <c r="E78" i="2" s="1"/>
  <c r="F78" i="2" s="1"/>
  <c r="G78" i="2" s="1"/>
  <c r="H78" i="2" s="1"/>
  <c r="I78" i="2" s="1"/>
  <c r="J78" i="2" s="1"/>
  <c r="C53" i="2"/>
  <c r="D53" i="2"/>
  <c r="O126" i="2"/>
  <c r="C125" i="2"/>
  <c r="C126" i="2"/>
  <c r="B125" i="2"/>
  <c r="B126" i="2"/>
  <c r="O124" i="2"/>
  <c r="C123" i="2"/>
  <c r="C124" i="2"/>
  <c r="B123" i="2"/>
  <c r="B124" i="2"/>
  <c r="O122" i="2"/>
  <c r="C121" i="2"/>
  <c r="C122" i="2"/>
  <c r="B121" i="2"/>
  <c r="B122" i="2"/>
  <c r="O120" i="2"/>
  <c r="C119" i="2"/>
  <c r="C120" i="2"/>
  <c r="B119" i="2"/>
  <c r="B120" i="2"/>
  <c r="O118" i="2"/>
  <c r="C117" i="2"/>
  <c r="C118" i="2"/>
  <c r="B117" i="2"/>
  <c r="B118" i="2"/>
  <c r="O116" i="2"/>
  <c r="C115" i="2"/>
  <c r="C116" i="2"/>
  <c r="B115" i="2"/>
  <c r="B116" i="2"/>
  <c r="O114" i="2"/>
  <c r="C113" i="2"/>
  <c r="C114" i="2"/>
  <c r="B113" i="2"/>
  <c r="B114" i="2"/>
  <c r="O112" i="2"/>
  <c r="C111" i="2"/>
  <c r="C112" i="2"/>
  <c r="B111" i="2"/>
  <c r="B112" i="2"/>
  <c r="O110" i="2"/>
  <c r="C109" i="2"/>
  <c r="C110" i="2"/>
  <c r="B109" i="2"/>
  <c r="B110" i="2"/>
  <c r="O108" i="2"/>
  <c r="C107" i="2"/>
  <c r="C108" i="2"/>
  <c r="B107" i="2"/>
  <c r="B108" i="2"/>
  <c r="O103" i="2"/>
  <c r="N103" i="2"/>
  <c r="M103" i="2"/>
  <c r="O101" i="2"/>
  <c r="N101" i="2"/>
  <c r="M101" i="2"/>
  <c r="O99" i="2"/>
  <c r="N99" i="2"/>
  <c r="M99" i="2"/>
  <c r="O97" i="2"/>
  <c r="N97" i="2"/>
  <c r="M97" i="2"/>
  <c r="O95" i="2"/>
  <c r="N95" i="2"/>
  <c r="M95" i="2"/>
  <c r="O93" i="2"/>
  <c r="N93" i="2"/>
  <c r="M93" i="2"/>
  <c r="O91" i="2"/>
  <c r="N91" i="2"/>
  <c r="M91" i="2"/>
  <c r="O89" i="2"/>
  <c r="N89" i="2"/>
  <c r="M89" i="2"/>
  <c r="O87" i="2"/>
  <c r="N87" i="2"/>
  <c r="M87" i="2"/>
  <c r="O85" i="2"/>
  <c r="N85" i="2"/>
  <c r="M85" i="2"/>
  <c r="B75" i="2"/>
  <c r="C75" i="2" s="1"/>
  <c r="C50" i="2"/>
  <c r="D50" i="2"/>
  <c r="B76" i="2"/>
  <c r="C76" i="2" s="1"/>
  <c r="D76" i="2" s="1"/>
  <c r="E76" i="2" s="1"/>
  <c r="F76" i="2" s="1"/>
  <c r="G76" i="2" s="1"/>
  <c r="H76" i="2" s="1"/>
  <c r="I76" i="2" s="1"/>
  <c r="J76" i="2" s="1"/>
  <c r="C51" i="2"/>
  <c r="D51" i="2"/>
  <c r="B73" i="2"/>
  <c r="C73" i="2" s="1"/>
  <c r="C48" i="2"/>
  <c r="D48" i="2"/>
  <c r="B74" i="2"/>
  <c r="C74" i="2" s="1"/>
  <c r="D74" i="2" s="1"/>
  <c r="E74" i="2" s="1"/>
  <c r="F74" i="2" s="1"/>
  <c r="G74" i="2" s="1"/>
  <c r="H74" i="2" s="1"/>
  <c r="I74" i="2" s="1"/>
  <c r="J74" i="2" s="1"/>
  <c r="C49" i="2"/>
  <c r="D49" i="2"/>
  <c r="O49" i="2" s="1"/>
  <c r="B71" i="2"/>
  <c r="C71" i="2" s="1"/>
  <c r="C46" i="2"/>
  <c r="N47" i="2" s="1"/>
  <c r="D46" i="2"/>
  <c r="B72" i="2"/>
  <c r="C72" i="2" s="1"/>
  <c r="D72" i="2" s="1"/>
  <c r="E72" i="2" s="1"/>
  <c r="F72" i="2" s="1"/>
  <c r="G72" i="2" s="1"/>
  <c r="H72" i="2" s="1"/>
  <c r="I72" i="2" s="1"/>
  <c r="J72" i="2" s="1"/>
  <c r="C47" i="2"/>
  <c r="D47" i="2"/>
  <c r="B69" i="2"/>
  <c r="C69" i="2" s="1"/>
  <c r="C44" i="2"/>
  <c r="D44" i="2"/>
  <c r="B70" i="2"/>
  <c r="C45" i="2"/>
  <c r="D45" i="2"/>
  <c r="O45" i="2" s="1"/>
  <c r="B67" i="2"/>
  <c r="C67" i="2" s="1"/>
  <c r="C42" i="2"/>
  <c r="D42" i="2"/>
  <c r="B68" i="2"/>
  <c r="C68" i="2" s="1"/>
  <c r="D68" i="2" s="1"/>
  <c r="E68" i="2" s="1"/>
  <c r="F68" i="2" s="1"/>
  <c r="G68" i="2" s="1"/>
  <c r="H68" i="2" s="1"/>
  <c r="I68" i="2" s="1"/>
  <c r="J68" i="2" s="1"/>
  <c r="C43" i="2"/>
  <c r="D43" i="2"/>
  <c r="B65" i="2"/>
  <c r="C65" i="2" s="1"/>
  <c r="C40" i="2"/>
  <c r="D40" i="2"/>
  <c r="B66" i="2"/>
  <c r="C66" i="2" s="1"/>
  <c r="D66" i="2" s="1"/>
  <c r="E66" i="2" s="1"/>
  <c r="F66" i="2" s="1"/>
  <c r="G66" i="2" s="1"/>
  <c r="H66" i="2" s="1"/>
  <c r="I66" i="2" s="1"/>
  <c r="J66" i="2" s="1"/>
  <c r="C41" i="2"/>
  <c r="D41" i="2"/>
  <c r="O41" i="2" s="1"/>
  <c r="B63" i="2"/>
  <c r="C63" i="2" s="1"/>
  <c r="C38" i="2"/>
  <c r="N39" i="2" s="1"/>
  <c r="D38" i="2"/>
  <c r="B64" i="2"/>
  <c r="C39" i="2"/>
  <c r="D39" i="2"/>
  <c r="B61" i="2"/>
  <c r="C61" i="2" s="1"/>
  <c r="D61" i="2" s="1"/>
  <c r="E61" i="2" s="1"/>
  <c r="C36" i="2"/>
  <c r="D36" i="2"/>
  <c r="B62" i="2"/>
  <c r="C62" i="2" s="1"/>
  <c r="C37" i="2"/>
  <c r="D37" i="2"/>
  <c r="O37" i="2" s="1"/>
  <c r="B54" i="2"/>
  <c r="B55" i="2"/>
  <c r="M55" i="2" s="1"/>
  <c r="B52" i="2"/>
  <c r="B53" i="2"/>
  <c r="B50" i="2"/>
  <c r="B51" i="2"/>
  <c r="B48" i="2"/>
  <c r="B49" i="2"/>
  <c r="B46" i="2"/>
  <c r="B47" i="2"/>
  <c r="B44" i="2"/>
  <c r="B45" i="2"/>
  <c r="B42" i="2"/>
  <c r="B43" i="2"/>
  <c r="B40" i="2"/>
  <c r="B41" i="2"/>
  <c r="B38" i="2"/>
  <c r="B39" i="2"/>
  <c r="B36" i="2"/>
  <c r="B37" i="2"/>
  <c r="B34" i="2"/>
  <c r="B35" i="2"/>
  <c r="M5" i="2"/>
  <c r="N5" i="2" s="1"/>
  <c r="O5" i="2" s="1"/>
  <c r="P5" i="2" s="1"/>
  <c r="Q5" i="2" s="1"/>
  <c r="R5" i="2" s="1"/>
  <c r="S5" i="2" s="1"/>
  <c r="T5" i="2" s="1"/>
  <c r="U5" i="2" s="1"/>
  <c r="B5" i="2"/>
  <c r="C5" i="2" s="1"/>
  <c r="D5" i="2" s="1"/>
  <c r="E5" i="2" s="1"/>
  <c r="F5" i="2" s="1"/>
  <c r="G5" i="2" s="1"/>
  <c r="H5" i="2" s="1"/>
  <c r="I5" i="2" s="1"/>
  <c r="J5" i="2" s="1"/>
  <c r="M120" i="2" l="1"/>
  <c r="M43" i="2"/>
  <c r="N126" i="2"/>
  <c r="N124" i="2"/>
  <c r="N120" i="2"/>
  <c r="N51" i="2"/>
  <c r="M49" i="2"/>
  <c r="N45" i="2"/>
  <c r="M39" i="2"/>
  <c r="O43" i="2"/>
  <c r="O51" i="2"/>
  <c r="N41" i="2"/>
  <c r="O53" i="2"/>
  <c r="M70" i="2"/>
  <c r="M72" i="2"/>
  <c r="O47" i="2"/>
  <c r="N49" i="2"/>
  <c r="M41" i="2"/>
  <c r="M53" i="2"/>
  <c r="O55" i="2"/>
  <c r="N55" i="2"/>
  <c r="N43" i="2"/>
  <c r="N53" i="2"/>
  <c r="M37" i="2"/>
  <c r="N37" i="2"/>
  <c r="O39" i="2"/>
  <c r="M118" i="2"/>
  <c r="M45" i="2"/>
  <c r="M47" i="2"/>
  <c r="M51" i="2"/>
  <c r="M76" i="2"/>
  <c r="M126" i="2"/>
  <c r="M68" i="2"/>
  <c r="M78" i="2"/>
  <c r="M35" i="2"/>
  <c r="M64" i="2"/>
  <c r="M66" i="2"/>
  <c r="M110" i="2"/>
  <c r="M116" i="2"/>
  <c r="M122" i="2"/>
  <c r="M124" i="2"/>
  <c r="M80" i="2"/>
  <c r="N122" i="2"/>
  <c r="N116" i="2"/>
  <c r="N118" i="2"/>
  <c r="N110" i="2"/>
  <c r="M114" i="2"/>
  <c r="M108" i="2"/>
  <c r="N112" i="2"/>
  <c r="N114" i="2"/>
  <c r="M112" i="2"/>
  <c r="N108" i="2"/>
  <c r="N80" i="2"/>
  <c r="D79" i="2"/>
  <c r="D69" i="2"/>
  <c r="N76" i="2"/>
  <c r="D75" i="2"/>
  <c r="D71" i="2"/>
  <c r="N72" i="2"/>
  <c r="D73" i="2"/>
  <c r="N74" i="2"/>
  <c r="D77" i="2"/>
  <c r="N78" i="2"/>
  <c r="M74" i="2"/>
  <c r="C70" i="2"/>
  <c r="D70" i="2" s="1"/>
  <c r="E70" i="2" s="1"/>
  <c r="F70" i="2" s="1"/>
  <c r="G70" i="2" s="1"/>
  <c r="H70" i="2" s="1"/>
  <c r="I70" i="2" s="1"/>
  <c r="J70" i="2" s="1"/>
  <c r="D67" i="2"/>
  <c r="N68" i="2"/>
  <c r="N62" i="2"/>
  <c r="D62" i="2"/>
  <c r="D65" i="2"/>
  <c r="N66" i="2"/>
  <c r="D63" i="2"/>
  <c r="D60" i="2"/>
  <c r="E60" i="2" s="1"/>
  <c r="F60" i="2" s="1"/>
  <c r="G60" i="2" s="1"/>
  <c r="H60" i="2" s="1"/>
  <c r="I60" i="2" s="1"/>
  <c r="J60" i="2" s="1"/>
  <c r="N60" i="2"/>
  <c r="E59" i="2"/>
  <c r="F61" i="2"/>
  <c r="G61" i="2" s="1"/>
  <c r="C64" i="2"/>
  <c r="D64" i="2" s="1"/>
  <c r="E64" i="2" s="1"/>
  <c r="F64" i="2" s="1"/>
  <c r="G64" i="2" s="1"/>
  <c r="H64" i="2" s="1"/>
  <c r="I64" i="2" s="1"/>
  <c r="J64" i="2" s="1"/>
  <c r="M62" i="2"/>
  <c r="M60" i="2"/>
  <c r="H61" i="2" l="1"/>
  <c r="N64" i="2"/>
  <c r="N70" i="2"/>
  <c r="E77" i="2"/>
  <c r="O78" i="2"/>
  <c r="E73" i="2"/>
  <c r="O74" i="2"/>
  <c r="E69" i="2"/>
  <c r="O70" i="2"/>
  <c r="E75" i="2"/>
  <c r="O76" i="2"/>
  <c r="E79" i="2"/>
  <c r="O80" i="2"/>
  <c r="E71" i="2"/>
  <c r="O72" i="2"/>
  <c r="E62" i="2"/>
  <c r="O62" i="2"/>
  <c r="O60" i="2"/>
  <c r="E63" i="2"/>
  <c r="O64" i="2"/>
  <c r="F59" i="2"/>
  <c r="P60" i="2"/>
  <c r="E65" i="2"/>
  <c r="O66" i="2"/>
  <c r="E67" i="2"/>
  <c r="O68" i="2"/>
  <c r="Q60" i="2" l="1"/>
  <c r="G59" i="2"/>
  <c r="I61" i="2"/>
  <c r="F73" i="2"/>
  <c r="P74" i="2"/>
  <c r="F71" i="2"/>
  <c r="P72" i="2"/>
  <c r="F69" i="2"/>
  <c r="P70" i="2"/>
  <c r="F79" i="2"/>
  <c r="P80" i="2"/>
  <c r="F77" i="2"/>
  <c r="P78" i="2"/>
  <c r="F75" i="2"/>
  <c r="P76" i="2"/>
  <c r="F65" i="2"/>
  <c r="P66" i="2"/>
  <c r="F62" i="2"/>
  <c r="P62" i="2"/>
  <c r="F67" i="2"/>
  <c r="P68" i="2"/>
  <c r="F63" i="2"/>
  <c r="P64" i="2"/>
  <c r="Q68" i="2" l="1"/>
  <c r="G67" i="2"/>
  <c r="Q70" i="2"/>
  <c r="G69" i="2"/>
  <c r="Q74" i="2"/>
  <c r="G73" i="2"/>
  <c r="R60" i="2"/>
  <c r="H59" i="2"/>
  <c r="Q78" i="2"/>
  <c r="G77" i="2"/>
  <c r="Q66" i="2"/>
  <c r="G65" i="2"/>
  <c r="Q64" i="2"/>
  <c r="G63" i="2"/>
  <c r="Q62" i="2"/>
  <c r="G62" i="2"/>
  <c r="Q76" i="2"/>
  <c r="G75" i="2"/>
  <c r="Q80" i="2"/>
  <c r="G79" i="2"/>
  <c r="Q72" i="2"/>
  <c r="G71" i="2"/>
  <c r="J61" i="2"/>
  <c r="H62" i="2" l="1"/>
  <c r="R62" i="2"/>
  <c r="H73" i="2"/>
  <c r="R74" i="2"/>
  <c r="R76" i="2"/>
  <c r="H75" i="2"/>
  <c r="H65" i="2"/>
  <c r="R66" i="2"/>
  <c r="H77" i="2"/>
  <c r="R78" i="2"/>
  <c r="I59" i="2"/>
  <c r="S60" i="2"/>
  <c r="H69" i="2"/>
  <c r="R70" i="2"/>
  <c r="R68" i="2"/>
  <c r="H67" i="2"/>
  <c r="R72" i="2"/>
  <c r="H71" i="2"/>
  <c r="R64" i="2"/>
  <c r="H63" i="2"/>
  <c r="H79" i="2"/>
  <c r="R80" i="2"/>
  <c r="I69" i="2" l="1"/>
  <c r="S70" i="2"/>
  <c r="I73" i="2"/>
  <c r="S74" i="2"/>
  <c r="I67" i="2"/>
  <c r="S68" i="2"/>
  <c r="I75" i="2"/>
  <c r="S76" i="2"/>
  <c r="I79" i="2"/>
  <c r="S80" i="2"/>
  <c r="I63" i="2"/>
  <c r="S64" i="2"/>
  <c r="J59" i="2"/>
  <c r="U60" i="2" s="1"/>
  <c r="T60" i="2"/>
  <c r="I65" i="2"/>
  <c r="S66" i="2"/>
  <c r="I62" i="2"/>
  <c r="S62" i="2"/>
  <c r="I77" i="2"/>
  <c r="S78" i="2"/>
  <c r="I71" i="2"/>
  <c r="S72" i="2"/>
  <c r="J79" i="2" l="1"/>
  <c r="U80" i="2" s="1"/>
  <c r="T80" i="2"/>
  <c r="J75" i="2"/>
  <c r="U76" i="2" s="1"/>
  <c r="T76" i="2"/>
  <c r="J69" i="2"/>
  <c r="U70" i="2" s="1"/>
  <c r="T70" i="2"/>
  <c r="J77" i="2"/>
  <c r="U78" i="2" s="1"/>
  <c r="T78" i="2"/>
  <c r="J62" i="2"/>
  <c r="U62" i="2" s="1"/>
  <c r="T62" i="2"/>
  <c r="J71" i="2"/>
  <c r="U72" i="2" s="1"/>
  <c r="T72" i="2"/>
  <c r="J65" i="2"/>
  <c r="U66" i="2" s="1"/>
  <c r="T66" i="2"/>
  <c r="J63" i="2"/>
  <c r="U64" i="2" s="1"/>
  <c r="T64" i="2"/>
  <c r="J67" i="2"/>
  <c r="U68" i="2" s="1"/>
  <c r="T68" i="2"/>
  <c r="J73" i="2"/>
  <c r="U74" i="2" s="1"/>
  <c r="T74" i="2"/>
</calcChain>
</file>

<file path=xl/sharedStrings.xml><?xml version="1.0" encoding="utf-8"?>
<sst xmlns="http://schemas.openxmlformats.org/spreadsheetml/2006/main" count="182" uniqueCount="50">
  <si>
    <t>Sample name</t>
  </si>
  <si>
    <t>d13C</t>
  </si>
  <si>
    <t>umoles CO2/g BC since previous analysis</t>
  </si>
  <si>
    <t>umoles CO2/g BC cumulative</t>
  </si>
  <si>
    <t>umoles CO2/g BC/day since previous analysis</t>
  </si>
  <si>
    <t>Cumulative days</t>
  </si>
  <si>
    <t>Days since start/last analysis</t>
  </si>
  <si>
    <t>Date</t>
  </si>
  <si>
    <t>d13C CO2 cumulative (weighted)</t>
  </si>
  <si>
    <t>blk1 sand+H2O</t>
  </si>
  <si>
    <t>blk2 sand+H2O</t>
  </si>
  <si>
    <t>Av of duplicates</t>
  </si>
  <si>
    <t>poor precision due low CO2</t>
  </si>
  <si>
    <t>blk sand +H2O</t>
  </si>
  <si>
    <t>blk high relative to these</t>
  </si>
  <si>
    <t>300-1-1</t>
  </si>
  <si>
    <t>300-1-2</t>
  </si>
  <si>
    <t>300-2-1</t>
  </si>
  <si>
    <t>300-2-2</t>
  </si>
  <si>
    <t>300-3-1</t>
  </si>
  <si>
    <t>300-3-2</t>
  </si>
  <si>
    <t>300-4-1</t>
  </si>
  <si>
    <t>300-4-2</t>
  </si>
  <si>
    <t>500-1-1</t>
  </si>
  <si>
    <t>500-1-2</t>
  </si>
  <si>
    <t>500-2-1</t>
  </si>
  <si>
    <t>500-2-2</t>
  </si>
  <si>
    <t>500-3-1</t>
  </si>
  <si>
    <t>500-3-2</t>
  </si>
  <si>
    <t>500-4-1</t>
  </si>
  <si>
    <t>500-4-2</t>
  </si>
  <si>
    <t>300 -i</t>
  </si>
  <si>
    <t>500 -i</t>
  </si>
  <si>
    <t>300 -i-1</t>
  </si>
  <si>
    <t>300 -i-2</t>
  </si>
  <si>
    <t>500 -i-1</t>
  </si>
  <si>
    <t>500 -i-2</t>
  </si>
  <si>
    <t>300-NL</t>
  </si>
  <si>
    <t>500-NL</t>
  </si>
  <si>
    <t>300-L</t>
  </si>
  <si>
    <t>500-L</t>
  </si>
  <si>
    <t>300-NL-LM</t>
  </si>
  <si>
    <t>500-NL-LM</t>
  </si>
  <si>
    <t>300-L-LM</t>
  </si>
  <si>
    <t>500-L-LM</t>
  </si>
  <si>
    <t>Long term incubation experiment, approx. 750mg sand + approx 80mg BC + 250uL H2O</t>
  </si>
  <si>
    <t>%C in BC</t>
  </si>
  <si>
    <t>umoles CO2/g C/day</t>
  </si>
  <si>
    <t>day 49-66</t>
  </si>
  <si>
    <t>day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</si>
</sst>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1" xfId="0" applyFont="1" applyFill="1" applyBorder="1"/>
    <xf numFmtId="2" fontId="0" fillId="0" borderId="0" xfId="0" applyNumberFormat="1"/>
    <xf numFmtId="0" fontId="0" fillId="0" borderId="0" xfId="0" applyBorder="1"/>
    <xf numFmtId="0" fontId="1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14" fontId="0" fillId="0" borderId="0" xfId="0" applyNumberFormat="1"/>
    <xf numFmtId="0" fontId="0" fillId="0" borderId="0" xfId="0" applyFont="1" applyFill="1" applyBorder="1"/>
    <xf numFmtId="14" fontId="0" fillId="0" borderId="0" xfId="0" applyNumberFormat="1" applyBorder="1"/>
    <xf numFmtId="2" fontId="0" fillId="0" borderId="0" xfId="0" applyNumberFormat="1" applyBorder="1"/>
    <xf numFmtId="0" fontId="0" fillId="0" borderId="1" xfId="0" applyBorder="1"/>
    <xf numFmtId="2" fontId="0" fillId="0" borderId="0" xfId="0" applyNumberFormat="1" applyFont="1" applyFill="1" applyBorder="1"/>
    <xf numFmtId="2" fontId="0" fillId="0" borderId="0" xfId="0" applyNumberFormat="1" applyFill="1"/>
    <xf numFmtId="0" fontId="4" fillId="0" borderId="0" xfId="0" applyFont="1"/>
    <xf numFmtId="2" fontId="4" fillId="0" borderId="0" xfId="0" applyNumberFormat="1" applyFont="1"/>
    <xf numFmtId="2" fontId="4" fillId="0" borderId="0" xfId="0" applyNumberFormat="1" applyFont="1" applyBorder="1"/>
    <xf numFmtId="2" fontId="4" fillId="0" borderId="0" xfId="0" applyNumberFormat="1" applyFont="1" applyFill="1"/>
    <xf numFmtId="2" fontId="4" fillId="0" borderId="0" xfId="0" applyNumberFormat="1" applyFont="1" applyFill="1" applyBorder="1"/>
    <xf numFmtId="0" fontId="5" fillId="0" borderId="0" xfId="0" applyFont="1"/>
    <xf numFmtId="0" fontId="0" fillId="0" borderId="0" xfId="0" applyFill="1" applyBorder="1"/>
    <xf numFmtId="2" fontId="6" fillId="0" borderId="0" xfId="0" applyNumberFormat="1" applyFont="1"/>
    <xf numFmtId="2" fontId="4" fillId="0" borderId="1" xfId="0" applyNumberFormat="1" applyFont="1" applyFill="1" applyBorder="1"/>
    <xf numFmtId="2" fontId="4" fillId="0" borderId="1" xfId="0" applyNumberFormat="1" applyFont="1" applyBorder="1"/>
    <xf numFmtId="2" fontId="0" fillId="0" borderId="1" xfId="0" applyNumberFormat="1" applyBorder="1"/>
    <xf numFmtId="0" fontId="0" fillId="0" borderId="1" xfId="0" applyFont="1" applyFill="1" applyBorder="1"/>
    <xf numFmtId="2" fontId="0" fillId="0" borderId="1" xfId="0" applyNumberFormat="1" applyFont="1" applyFill="1" applyBorder="1"/>
    <xf numFmtId="2" fontId="6" fillId="0" borderId="1" xfId="0" applyNumberFormat="1" applyFont="1" applyBorder="1"/>
    <xf numFmtId="0" fontId="4" fillId="0" borderId="1" xfId="0" applyFont="1" applyBorder="1"/>
    <xf numFmtId="0" fontId="4" fillId="0" borderId="0" xfId="0" applyFont="1" applyBorder="1"/>
    <xf numFmtId="0" fontId="7" fillId="0" borderId="0" xfId="0" applyFont="1"/>
    <xf numFmtId="2" fontId="7" fillId="0" borderId="0" xfId="0" applyNumberFormat="1" applyFont="1"/>
    <xf numFmtId="0" fontId="7" fillId="0" borderId="1" xfId="0" applyFont="1" applyBorder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/>
    <xf numFmtId="2" fontId="7" fillId="0" borderId="0" xfId="0" applyNumberFormat="1" applyFont="1" applyFill="1" applyBorder="1"/>
    <xf numFmtId="2" fontId="7" fillId="0" borderId="1" xfId="0" applyNumberFormat="1" applyFont="1" applyFill="1" applyBorder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4" fillId="0" borderId="1" xfId="0" applyFont="1" applyFill="1" applyBorder="1"/>
    <xf numFmtId="2" fontId="6" fillId="0" borderId="0" xfId="0" applyNumberFormat="1" applyFont="1" applyFill="1"/>
    <xf numFmtId="2" fontId="0" fillId="0" borderId="0" xfId="0" applyNumberFormat="1" applyFill="1" applyBorder="1"/>
    <xf numFmtId="0" fontId="0" fillId="0" borderId="1" xfId="0" applyFill="1" applyBorder="1"/>
    <xf numFmtId="2" fontId="0" fillId="0" borderId="1" xfId="0" applyNumberFormat="1" applyFill="1" applyBorder="1"/>
    <xf numFmtId="0" fontId="7" fillId="0" borderId="0" xfId="0" applyFont="1" applyFill="1"/>
    <xf numFmtId="0" fontId="7" fillId="0" borderId="1" xfId="0" applyFont="1" applyFill="1" applyBorder="1"/>
    <xf numFmtId="14" fontId="6" fillId="0" borderId="0" xfId="0" applyNumberFormat="1" applyFont="1"/>
    <xf numFmtId="14" fontId="6" fillId="0" borderId="0" xfId="0" applyNumberFormat="1" applyFont="1" applyFill="1"/>
    <xf numFmtId="1" fontId="0" fillId="0" borderId="0" xfId="0" applyNumberFormat="1"/>
    <xf numFmtId="1" fontId="0" fillId="0" borderId="0" xfId="0" applyNumberFormat="1" applyBorder="1"/>
    <xf numFmtId="1" fontId="6" fillId="0" borderId="0" xfId="0" applyNumberFormat="1" applyFont="1"/>
    <xf numFmtId="164" fontId="0" fillId="0" borderId="0" xfId="0" applyNumberFormat="1"/>
    <xf numFmtId="165" fontId="0" fillId="0" borderId="0" xfId="0" applyNumberFormat="1"/>
    <xf numFmtId="0" fontId="6" fillId="0" borderId="0" xfId="0" applyFont="1" applyFill="1"/>
    <xf numFmtId="166" fontId="0" fillId="0" borderId="0" xfId="0" applyNumberFormat="1" applyFill="1"/>
    <xf numFmtId="14" fontId="6" fillId="0" borderId="0" xfId="0" applyNumberFormat="1" applyFont="1" applyFill="1" applyBorder="1"/>
    <xf numFmtId="0" fontId="0" fillId="0" borderId="0" xfId="0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26"/>
  <sheetViews>
    <sheetView tabSelected="1" topLeftCell="L16" workbookViewId="0">
      <selection activeCell="AB37" sqref="AB37"/>
    </sheetView>
  </sheetViews>
  <sheetFormatPr defaultColWidth="8.81640625" defaultRowHeight="14.5" x14ac:dyDescent="0.35"/>
  <cols>
    <col min="1" max="1" width="38.81640625" style="40" bestFit="1" customWidth="1"/>
    <col min="2" max="3" width="11.453125" style="40" customWidth="1"/>
    <col min="4" max="4" width="11.453125" style="21" customWidth="1"/>
    <col min="5" max="5" width="9.453125" style="40" bestFit="1" customWidth="1"/>
    <col min="6" max="6" width="10.453125" style="40" bestFit="1" customWidth="1"/>
    <col min="7" max="10" width="10.453125" customWidth="1"/>
    <col min="11" max="11" width="10.7265625" customWidth="1"/>
    <col min="12" max="12" width="15.26953125" bestFit="1" customWidth="1"/>
    <col min="13" max="15" width="10.453125" bestFit="1" customWidth="1"/>
    <col min="16" max="16" width="9.453125" bestFit="1" customWidth="1"/>
    <col min="17" max="17" width="10.453125" bestFit="1" customWidth="1"/>
    <col min="18" max="18" width="10.54296875" customWidth="1"/>
    <col min="19" max="19" width="10" customWidth="1"/>
    <col min="20" max="20" width="10.453125" bestFit="1" customWidth="1"/>
    <col min="21" max="21" width="10.453125" customWidth="1"/>
    <col min="25" max="29" width="9" bestFit="1" customWidth="1"/>
    <col min="30" max="33" width="9.54296875" bestFit="1" customWidth="1"/>
  </cols>
  <sheetData>
    <row r="1" spans="1:23" x14ac:dyDescent="0.35">
      <c r="A1" s="39" t="s">
        <v>45</v>
      </c>
      <c r="W1" s="15"/>
    </row>
    <row r="2" spans="1:23" x14ac:dyDescent="0.35">
      <c r="A2" s="39"/>
      <c r="M2" s="8">
        <v>42423</v>
      </c>
      <c r="N2" s="8">
        <v>42426</v>
      </c>
      <c r="O2" s="10">
        <v>42429</v>
      </c>
      <c r="P2" s="8">
        <v>42432</v>
      </c>
      <c r="Q2" s="8">
        <v>42440</v>
      </c>
      <c r="R2" s="49">
        <v>42452</v>
      </c>
      <c r="S2" s="49">
        <v>42461</v>
      </c>
      <c r="T2" s="8">
        <v>42472</v>
      </c>
      <c r="U2" s="8">
        <v>42489</v>
      </c>
    </row>
    <row r="3" spans="1:23" x14ac:dyDescent="0.35">
      <c r="A3" s="39" t="s">
        <v>7</v>
      </c>
      <c r="B3" s="50">
        <v>42423</v>
      </c>
      <c r="C3" s="50">
        <v>42426</v>
      </c>
      <c r="D3" s="58">
        <v>42429</v>
      </c>
      <c r="E3" s="50">
        <v>42432</v>
      </c>
      <c r="F3" s="50">
        <v>42440</v>
      </c>
      <c r="G3" s="49">
        <v>42452</v>
      </c>
      <c r="H3" s="49">
        <v>42461</v>
      </c>
      <c r="I3" s="8">
        <v>42472</v>
      </c>
      <c r="J3" s="8">
        <v>42489</v>
      </c>
      <c r="K3" s="8"/>
      <c r="M3" s="51">
        <v>1</v>
      </c>
      <c r="N3" s="51">
        <v>4</v>
      </c>
      <c r="O3" s="52">
        <v>7</v>
      </c>
      <c r="P3" s="51">
        <v>11</v>
      </c>
      <c r="Q3" s="51">
        <v>18</v>
      </c>
      <c r="R3" s="53">
        <v>30</v>
      </c>
      <c r="S3" s="53">
        <v>38</v>
      </c>
      <c r="T3" s="51">
        <v>49</v>
      </c>
      <c r="U3" s="51">
        <v>66</v>
      </c>
    </row>
    <row r="4" spans="1:23" x14ac:dyDescent="0.35">
      <c r="A4" s="6" t="s">
        <v>6</v>
      </c>
      <c r="B4" s="40">
        <v>1</v>
      </c>
      <c r="C4" s="40">
        <v>3</v>
      </c>
      <c r="D4" s="21">
        <v>3</v>
      </c>
      <c r="E4" s="21">
        <v>4</v>
      </c>
      <c r="F4" s="21">
        <v>7</v>
      </c>
      <c r="G4" s="21">
        <v>12</v>
      </c>
      <c r="H4" s="21">
        <v>8</v>
      </c>
      <c r="I4" s="21">
        <v>11</v>
      </c>
      <c r="J4" s="21">
        <v>17</v>
      </c>
      <c r="K4" s="21"/>
      <c r="M4">
        <v>1</v>
      </c>
      <c r="N4">
        <v>3</v>
      </c>
      <c r="O4" s="3">
        <v>3</v>
      </c>
      <c r="P4" s="21">
        <v>4</v>
      </c>
      <c r="Q4" s="21">
        <v>7</v>
      </c>
      <c r="R4" s="21">
        <v>12</v>
      </c>
      <c r="S4" s="21">
        <v>8</v>
      </c>
      <c r="T4" s="21">
        <v>11</v>
      </c>
      <c r="U4" s="21">
        <v>17</v>
      </c>
    </row>
    <row r="5" spans="1:23" x14ac:dyDescent="0.35">
      <c r="A5" s="6" t="s">
        <v>5</v>
      </c>
      <c r="B5" s="40">
        <f>B4</f>
        <v>1</v>
      </c>
      <c r="C5" s="40">
        <f t="shared" ref="C5:J5" si="0">B5+C4</f>
        <v>4</v>
      </c>
      <c r="D5" s="40">
        <f t="shared" si="0"/>
        <v>7</v>
      </c>
      <c r="E5" s="40">
        <f t="shared" si="0"/>
        <v>11</v>
      </c>
      <c r="F5" s="40">
        <f t="shared" si="0"/>
        <v>18</v>
      </c>
      <c r="G5">
        <f t="shared" si="0"/>
        <v>30</v>
      </c>
      <c r="H5">
        <f t="shared" si="0"/>
        <v>38</v>
      </c>
      <c r="I5">
        <f t="shared" si="0"/>
        <v>49</v>
      </c>
      <c r="J5">
        <f t="shared" si="0"/>
        <v>66</v>
      </c>
      <c r="M5">
        <f>M4</f>
        <v>1</v>
      </c>
      <c r="N5">
        <f t="shared" ref="N5:U5" si="1">M5+N4</f>
        <v>4</v>
      </c>
      <c r="O5">
        <f t="shared" si="1"/>
        <v>7</v>
      </c>
      <c r="P5">
        <f t="shared" si="1"/>
        <v>11</v>
      </c>
      <c r="Q5">
        <f t="shared" si="1"/>
        <v>18</v>
      </c>
      <c r="R5">
        <f t="shared" si="1"/>
        <v>30</v>
      </c>
      <c r="S5">
        <f t="shared" si="1"/>
        <v>38</v>
      </c>
      <c r="T5">
        <f t="shared" si="1"/>
        <v>49</v>
      </c>
      <c r="U5">
        <f t="shared" si="1"/>
        <v>66</v>
      </c>
    </row>
    <row r="6" spans="1:23" x14ac:dyDescent="0.35">
      <c r="A6" s="6"/>
      <c r="L6" t="s">
        <v>11</v>
      </c>
    </row>
    <row r="7" spans="1:23" x14ac:dyDescent="0.35">
      <c r="A7" s="6" t="s">
        <v>2</v>
      </c>
      <c r="B7" s="7"/>
      <c r="C7" s="7"/>
      <c r="D7" s="6"/>
    </row>
    <row r="8" spans="1:23" x14ac:dyDescent="0.35">
      <c r="A8" s="4" t="s">
        <v>0</v>
      </c>
      <c r="B8" s="5"/>
      <c r="C8" s="1"/>
      <c r="D8" s="1"/>
      <c r="E8" s="1"/>
      <c r="F8" s="1"/>
      <c r="G8" s="1"/>
      <c r="H8" s="1"/>
      <c r="I8" s="1"/>
      <c r="J8" s="1"/>
      <c r="K8" s="1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3" x14ac:dyDescent="0.35">
      <c r="A9" s="9" t="s">
        <v>9</v>
      </c>
      <c r="B9" s="14">
        <v>0.1337154307693588</v>
      </c>
      <c r="C9" s="13">
        <v>0.62405097008646027</v>
      </c>
      <c r="D9" s="13">
        <v>-1.5927458860994427E-2</v>
      </c>
      <c r="E9" s="14">
        <v>0.27695262797318249</v>
      </c>
      <c r="F9" s="14">
        <v>0.49797292158058515</v>
      </c>
      <c r="G9" s="2">
        <v>-0.04</v>
      </c>
      <c r="H9" s="2">
        <v>0.36099058073580248</v>
      </c>
      <c r="I9" s="2">
        <v>0.62680229175727997</v>
      </c>
      <c r="J9" s="2">
        <v>0.53499168795272123</v>
      </c>
      <c r="K9" s="2"/>
    </row>
    <row r="10" spans="1:23" x14ac:dyDescent="0.35">
      <c r="A10" s="26" t="s">
        <v>10</v>
      </c>
      <c r="B10" s="46">
        <v>-4.0177089841309389E-2</v>
      </c>
      <c r="C10" s="27">
        <v>0.10728586519453748</v>
      </c>
      <c r="D10" s="27">
        <v>-2.068629198244749E-2</v>
      </c>
      <c r="E10" s="46">
        <v>0.31650839627750121</v>
      </c>
      <c r="F10" s="46">
        <v>0</v>
      </c>
      <c r="G10" s="25">
        <v>-0.04</v>
      </c>
      <c r="H10" s="25">
        <v>0.25966445574560126</v>
      </c>
      <c r="I10" s="25">
        <v>0.54074799052646438</v>
      </c>
      <c r="J10" s="25">
        <v>0.51223795122303506</v>
      </c>
      <c r="K10" s="25"/>
      <c r="L10" s="12" t="s">
        <v>13</v>
      </c>
      <c r="M10" s="25">
        <f t="shared" ref="M10:U10" si="2">AVERAGE(B9:B10)</f>
        <v>4.6769170464024706E-2</v>
      </c>
      <c r="N10" s="25">
        <f t="shared" si="2"/>
        <v>0.36566841764049884</v>
      </c>
      <c r="O10" s="25">
        <f t="shared" si="2"/>
        <v>-1.8306875421720957E-2</v>
      </c>
      <c r="P10" s="25">
        <f t="shared" si="2"/>
        <v>0.29673051212534185</v>
      </c>
      <c r="Q10" s="25">
        <f t="shared" si="2"/>
        <v>0.24898646079029257</v>
      </c>
      <c r="R10" s="25">
        <f t="shared" si="2"/>
        <v>-0.04</v>
      </c>
      <c r="S10" s="25">
        <f t="shared" si="2"/>
        <v>0.31032751824070187</v>
      </c>
      <c r="T10" s="25">
        <f t="shared" si="2"/>
        <v>0.58377514114187212</v>
      </c>
      <c r="U10" s="25">
        <f t="shared" si="2"/>
        <v>0.52361481958787814</v>
      </c>
    </row>
    <row r="11" spans="1:23" s="15" customFormat="1" x14ac:dyDescent="0.35">
      <c r="A11" s="41" t="s">
        <v>15</v>
      </c>
      <c r="B11" s="18">
        <v>8.7931231011844506</v>
      </c>
      <c r="C11" s="18">
        <v>35.8745251499464</v>
      </c>
      <c r="D11" s="19">
        <v>14.310099070887109</v>
      </c>
      <c r="E11" s="18">
        <v>10.201865300584652</v>
      </c>
      <c r="F11" s="18">
        <v>14.260638886850105</v>
      </c>
      <c r="G11" s="16">
        <v>21.699405100017174</v>
      </c>
      <c r="H11" s="16">
        <v>12.214523552273873</v>
      </c>
      <c r="I11" s="16">
        <v>9.7474340254427609</v>
      </c>
      <c r="J11" s="16">
        <v>11.82988639641769</v>
      </c>
      <c r="K11" s="22"/>
    </row>
    <row r="12" spans="1:23" s="15" customFormat="1" x14ac:dyDescent="0.35">
      <c r="A12" s="41" t="s">
        <v>16</v>
      </c>
      <c r="B12" s="18">
        <v>5.5419169281119514</v>
      </c>
      <c r="C12" s="18">
        <v>36.591635904151985</v>
      </c>
      <c r="D12" s="19">
        <v>14.394549055581651</v>
      </c>
      <c r="E12" s="18">
        <v>10.338763036850606</v>
      </c>
      <c r="F12" s="18">
        <v>14.177690680979808</v>
      </c>
      <c r="G12" s="16">
        <v>21.978466336238277</v>
      </c>
      <c r="H12" s="16">
        <v>10.780388192263954</v>
      </c>
      <c r="I12" s="16">
        <v>9.5392264406499354</v>
      </c>
      <c r="J12" s="16">
        <v>13.354420205041649</v>
      </c>
      <c r="K12" s="22"/>
      <c r="L12" s="15" t="s">
        <v>37</v>
      </c>
      <c r="M12" s="16">
        <f>AVERAGE(B11:B12)</f>
        <v>7.1675200146482005</v>
      </c>
      <c r="N12" s="16">
        <f t="shared" ref="N12" si="3">AVERAGE(C11:C12)</f>
        <v>36.233080527049196</v>
      </c>
      <c r="O12" s="16">
        <f t="shared" ref="O12:U12" si="4">AVERAGE(D11:D12)</f>
        <v>14.352324063234381</v>
      </c>
      <c r="P12" s="16">
        <f t="shared" si="4"/>
        <v>10.270314168717629</v>
      </c>
      <c r="Q12" s="16">
        <f t="shared" si="4"/>
        <v>14.219164783914955</v>
      </c>
      <c r="R12" s="16">
        <f t="shared" si="4"/>
        <v>21.838935718127725</v>
      </c>
      <c r="S12" s="16">
        <f t="shared" si="4"/>
        <v>11.497455872268914</v>
      </c>
      <c r="T12" s="16">
        <f t="shared" si="4"/>
        <v>9.6433302330463491</v>
      </c>
      <c r="U12" s="16">
        <f t="shared" si="4"/>
        <v>12.59215330072967</v>
      </c>
    </row>
    <row r="13" spans="1:23" s="15" customFormat="1" x14ac:dyDescent="0.35">
      <c r="A13" s="41" t="s">
        <v>17</v>
      </c>
      <c r="B13" s="18">
        <v>6.7020316090069647</v>
      </c>
      <c r="C13" s="18">
        <v>41.848671088918607</v>
      </c>
      <c r="D13" s="19">
        <v>16.960692849571764</v>
      </c>
      <c r="E13" s="18">
        <v>10.531569596877423</v>
      </c>
      <c r="F13" s="18">
        <v>13.575582589498111</v>
      </c>
      <c r="G13" s="16">
        <v>21.609531464892594</v>
      </c>
      <c r="H13" s="16">
        <v>12.869151945382251</v>
      </c>
      <c r="I13" s="16">
        <v>11.07918233656291</v>
      </c>
      <c r="J13" s="16">
        <v>16.500206927199116</v>
      </c>
      <c r="K13" s="22"/>
    </row>
    <row r="14" spans="1:23" s="15" customFormat="1" x14ac:dyDescent="0.35">
      <c r="A14" s="41" t="s">
        <v>18</v>
      </c>
      <c r="B14" s="18">
        <v>4.2801086885891753</v>
      </c>
      <c r="C14" s="18">
        <v>33.87762609774235</v>
      </c>
      <c r="D14" s="19">
        <v>14.010359134021135</v>
      </c>
      <c r="E14" s="18">
        <v>8.8003758438527839</v>
      </c>
      <c r="F14" s="18">
        <v>11.463951428113171</v>
      </c>
      <c r="G14" s="16">
        <v>19.633413123569163</v>
      </c>
      <c r="H14" s="16">
        <v>11.338854221516074</v>
      </c>
      <c r="I14" s="16">
        <v>8.8554073497732482</v>
      </c>
      <c r="J14" s="16">
        <v>13.019080920223704</v>
      </c>
      <c r="K14" s="22"/>
      <c r="L14" s="15" t="s">
        <v>39</v>
      </c>
      <c r="M14" s="16">
        <f>AVERAGE(B13:B14)</f>
        <v>5.4910701487980695</v>
      </c>
      <c r="N14" s="16">
        <f t="shared" ref="N14" si="5">AVERAGE(C13:C14)</f>
        <v>37.863148593330479</v>
      </c>
      <c r="O14" s="16">
        <f t="shared" ref="O14:U14" si="6">AVERAGE(D13:D14)</f>
        <v>15.48552599179645</v>
      </c>
      <c r="P14" s="16">
        <f t="shared" si="6"/>
        <v>9.6659727203651045</v>
      </c>
      <c r="Q14" s="16">
        <f t="shared" si="6"/>
        <v>12.519767008805641</v>
      </c>
      <c r="R14" s="16">
        <f t="shared" si="6"/>
        <v>20.621472294230877</v>
      </c>
      <c r="S14" s="16">
        <f t="shared" si="6"/>
        <v>12.104003083449163</v>
      </c>
      <c r="T14" s="16">
        <f t="shared" si="6"/>
        <v>9.9672948431680801</v>
      </c>
      <c r="U14" s="16">
        <f t="shared" si="6"/>
        <v>14.75964392371141</v>
      </c>
    </row>
    <row r="15" spans="1:23" s="15" customFormat="1" x14ac:dyDescent="0.35">
      <c r="A15" s="41" t="s">
        <v>19</v>
      </c>
      <c r="B15" s="18">
        <v>4.6173581570400124</v>
      </c>
      <c r="C15" s="18">
        <v>32.729657410095896</v>
      </c>
      <c r="D15" s="19">
        <v>16.000716794445566</v>
      </c>
      <c r="E15" s="18">
        <v>13.052955402289241</v>
      </c>
      <c r="F15" s="18">
        <v>19.074192406162879</v>
      </c>
      <c r="G15" s="16">
        <v>23.78615228239148</v>
      </c>
      <c r="H15" s="16">
        <v>13.69000756515884</v>
      </c>
      <c r="I15" s="16">
        <v>12.500294092935093</v>
      </c>
      <c r="J15" s="16">
        <v>16.980357947469269</v>
      </c>
      <c r="K15" s="22"/>
    </row>
    <row r="16" spans="1:23" s="15" customFormat="1" x14ac:dyDescent="0.35">
      <c r="A16" s="41" t="s">
        <v>20</v>
      </c>
      <c r="B16" s="18">
        <v>4.2831509946420034</v>
      </c>
      <c r="C16" s="18">
        <v>33.527730369782809</v>
      </c>
      <c r="D16" s="19">
        <v>17.939689789167787</v>
      </c>
      <c r="E16" s="18">
        <v>12.779934910206604</v>
      </c>
      <c r="F16" s="18">
        <v>19.535989286755839</v>
      </c>
      <c r="G16" s="16">
        <v>27.729407840545257</v>
      </c>
      <c r="H16" s="16">
        <v>15.52514011865455</v>
      </c>
      <c r="I16" s="16">
        <v>14.550293664102622</v>
      </c>
      <c r="J16" s="16">
        <v>20.315200052095854</v>
      </c>
      <c r="K16" s="22"/>
      <c r="L16" s="15" t="s">
        <v>41</v>
      </c>
      <c r="M16" s="16">
        <f>AVERAGE(B15:B16)</f>
        <v>4.4502545758410079</v>
      </c>
      <c r="N16" s="16">
        <f t="shared" ref="N16" si="7">AVERAGE(C15:C16)</f>
        <v>33.128693889939356</v>
      </c>
      <c r="O16" s="16">
        <f t="shared" ref="O16:U16" si="8">AVERAGE(D15:D16)</f>
        <v>16.970203291806676</v>
      </c>
      <c r="P16" s="16">
        <f t="shared" si="8"/>
        <v>12.916445156247923</v>
      </c>
      <c r="Q16" s="16">
        <f t="shared" si="8"/>
        <v>19.305090846459358</v>
      </c>
      <c r="R16" s="16">
        <f t="shared" si="8"/>
        <v>25.757780061468367</v>
      </c>
      <c r="S16" s="16">
        <f t="shared" si="8"/>
        <v>14.607573841906696</v>
      </c>
      <c r="T16" s="16">
        <f t="shared" si="8"/>
        <v>13.525293878518857</v>
      </c>
      <c r="U16" s="16">
        <f t="shared" si="8"/>
        <v>18.64777899978256</v>
      </c>
    </row>
    <row r="17" spans="1:25" s="15" customFormat="1" x14ac:dyDescent="0.35">
      <c r="A17" s="41" t="s">
        <v>21</v>
      </c>
      <c r="B17" s="18">
        <v>9.6870957323147557</v>
      </c>
      <c r="C17" s="18">
        <v>43.564813929114536</v>
      </c>
      <c r="D17" s="19">
        <v>23.306732790994584</v>
      </c>
      <c r="E17" s="18">
        <v>12.238617148078406</v>
      </c>
      <c r="F17" s="18">
        <v>15.821547910302128</v>
      </c>
      <c r="G17" s="16">
        <v>22.021573307829961</v>
      </c>
      <c r="H17" s="16">
        <v>12.139633076232855</v>
      </c>
      <c r="I17" s="16">
        <v>10.811958215886733</v>
      </c>
      <c r="J17" s="16">
        <v>20.363915510939641</v>
      </c>
      <c r="K17" s="22"/>
    </row>
    <row r="18" spans="1:25" s="15" customFormat="1" x14ac:dyDescent="0.35">
      <c r="A18" s="42" t="s">
        <v>22</v>
      </c>
      <c r="B18" s="23">
        <v>4.445479120748046</v>
      </c>
      <c r="C18" s="23">
        <v>17.288371853280125</v>
      </c>
      <c r="D18" s="23">
        <v>12.210040165378238</v>
      </c>
      <c r="E18" s="23">
        <v>10.798752076735314</v>
      </c>
      <c r="F18" s="23">
        <v>14.036944353785195</v>
      </c>
      <c r="G18" s="24">
        <v>18.643567514025392</v>
      </c>
      <c r="H18" s="24">
        <v>12.088132318594315</v>
      </c>
      <c r="I18" s="24">
        <v>11.927179929941428</v>
      </c>
      <c r="J18" s="24">
        <v>18.93988916440717</v>
      </c>
      <c r="K18" s="28"/>
      <c r="L18" s="29" t="s">
        <v>43</v>
      </c>
      <c r="M18" s="24">
        <f>AVERAGE(B17:B18)</f>
        <v>7.0662874265314013</v>
      </c>
      <c r="N18" s="24">
        <f t="shared" ref="N18" si="9">AVERAGE(C17:C18)</f>
        <v>30.42659289119733</v>
      </c>
      <c r="O18" s="24">
        <f t="shared" ref="O18:U18" si="10">AVERAGE(D17:D18)</f>
        <v>17.758386478186409</v>
      </c>
      <c r="P18" s="24">
        <f t="shared" si="10"/>
        <v>11.51868461240686</v>
      </c>
      <c r="Q18" s="24">
        <f t="shared" si="10"/>
        <v>14.929246132043662</v>
      </c>
      <c r="R18" s="24">
        <f t="shared" si="10"/>
        <v>20.332570410927676</v>
      </c>
      <c r="S18" s="24">
        <f t="shared" si="10"/>
        <v>12.113882697413585</v>
      </c>
      <c r="T18" s="24">
        <f t="shared" si="10"/>
        <v>11.36956907291408</v>
      </c>
      <c r="U18" s="24">
        <f t="shared" si="10"/>
        <v>19.651902337673405</v>
      </c>
    </row>
    <row r="19" spans="1:25" s="20" customFormat="1" x14ac:dyDescent="0.35">
      <c r="A19" s="47" t="s">
        <v>23</v>
      </c>
      <c r="B19" s="36">
        <v>7.1032168926031112</v>
      </c>
      <c r="C19" s="36">
        <v>29.065974438782774</v>
      </c>
      <c r="D19" s="37">
        <v>9.7876995454647169</v>
      </c>
      <c r="E19" s="36">
        <v>7.2794883733424536</v>
      </c>
      <c r="F19" s="36">
        <v>9.397370532275735</v>
      </c>
      <c r="G19" s="32">
        <v>21.00790590341769</v>
      </c>
      <c r="H19" s="32">
        <v>15.568396928508562</v>
      </c>
      <c r="I19" s="32">
        <v>17.758901397095318</v>
      </c>
      <c r="J19" s="32">
        <v>28.174828662790038</v>
      </c>
      <c r="K19" s="22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25" s="20" customFormat="1" x14ac:dyDescent="0.35">
      <c r="A20" s="47" t="s">
        <v>24</v>
      </c>
      <c r="B20" s="36">
        <v>5.1745139676143621</v>
      </c>
      <c r="C20" s="36">
        <v>21.447919431898534</v>
      </c>
      <c r="D20" s="37">
        <v>7.9666673889855382</v>
      </c>
      <c r="E20" s="36">
        <v>6.0878033445744144</v>
      </c>
      <c r="F20" s="36">
        <v>10.029021936093171</v>
      </c>
      <c r="G20" s="32">
        <v>32.442045098076896</v>
      </c>
      <c r="H20" s="32">
        <v>22.538309369544734</v>
      </c>
      <c r="I20" s="32">
        <v>21.931037564315428</v>
      </c>
      <c r="J20" s="32">
        <v>29.03494514316122</v>
      </c>
      <c r="K20" s="22"/>
      <c r="L20" s="31" t="s">
        <v>38</v>
      </c>
      <c r="M20" s="32">
        <f>AVERAGE(B19:B20)</f>
        <v>6.1388654301087371</v>
      </c>
      <c r="N20" s="32">
        <f t="shared" ref="N20" si="11">AVERAGE(C19:C20)</f>
        <v>25.256946935340654</v>
      </c>
      <c r="O20" s="32">
        <f t="shared" ref="O20:U20" si="12">AVERAGE(D19:D20)</f>
        <v>8.8771834672251266</v>
      </c>
      <c r="P20" s="32">
        <f t="shared" si="12"/>
        <v>6.6836458589584335</v>
      </c>
      <c r="Q20" s="32">
        <f t="shared" si="12"/>
        <v>9.7131962341844531</v>
      </c>
      <c r="R20" s="32">
        <f t="shared" si="12"/>
        <v>26.724975500747291</v>
      </c>
      <c r="S20" s="32">
        <f t="shared" si="12"/>
        <v>19.053353149026648</v>
      </c>
      <c r="T20" s="32">
        <f t="shared" si="12"/>
        <v>19.844969480705373</v>
      </c>
      <c r="U20" s="32">
        <f t="shared" si="12"/>
        <v>28.604886902975629</v>
      </c>
    </row>
    <row r="21" spans="1:25" s="20" customFormat="1" x14ac:dyDescent="0.35">
      <c r="A21" s="47" t="s">
        <v>25</v>
      </c>
      <c r="B21" s="36">
        <v>3.8498341120004369</v>
      </c>
      <c r="C21" s="36">
        <v>20.115413512545565</v>
      </c>
      <c r="D21" s="37">
        <v>7.9465247774791266</v>
      </c>
      <c r="E21" s="36">
        <v>5.4827802041077174</v>
      </c>
      <c r="F21" s="36">
        <v>8.5439008177225606</v>
      </c>
      <c r="G21" s="32">
        <v>19.799612005955492</v>
      </c>
      <c r="H21" s="32">
        <v>21.571127048894741</v>
      </c>
      <c r="I21" s="32">
        <v>22.3286737345509</v>
      </c>
      <c r="J21" s="32">
        <v>38.252003228941049</v>
      </c>
      <c r="K21" s="22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5" s="20" customFormat="1" x14ac:dyDescent="0.35">
      <c r="A22" s="47" t="s">
        <v>26</v>
      </c>
      <c r="B22" s="36">
        <v>4.2078952637949572</v>
      </c>
      <c r="C22" s="36">
        <v>18.503282613706077</v>
      </c>
      <c r="D22" s="37">
        <v>6.6649528364925521</v>
      </c>
      <c r="E22" s="36">
        <v>4.2760905097814783</v>
      </c>
      <c r="F22" s="36">
        <v>6.3628337792421421</v>
      </c>
      <c r="G22" s="32">
        <v>21.640434907390475</v>
      </c>
      <c r="H22" s="32">
        <v>20.770419047278953</v>
      </c>
      <c r="I22" s="32">
        <v>23.078208249689457</v>
      </c>
      <c r="J22" s="32">
        <v>38.317612603251433</v>
      </c>
      <c r="K22" s="22"/>
      <c r="L22" s="31" t="s">
        <v>40</v>
      </c>
      <c r="M22" s="32">
        <f>AVERAGE(B21:B22)</f>
        <v>4.0288646878976966</v>
      </c>
      <c r="N22" s="32">
        <f t="shared" ref="N22" si="13">AVERAGE(C21:C22)</f>
        <v>19.309348063125821</v>
      </c>
      <c r="O22" s="32">
        <f t="shared" ref="O22:U22" si="14">AVERAGE(D21:D22)</f>
        <v>7.3057388069858398</v>
      </c>
      <c r="P22" s="32">
        <f t="shared" si="14"/>
        <v>4.8794353569445974</v>
      </c>
      <c r="Q22" s="32">
        <f t="shared" si="14"/>
        <v>7.4533672984823518</v>
      </c>
      <c r="R22" s="32">
        <f t="shared" si="14"/>
        <v>20.720023456672983</v>
      </c>
      <c r="S22" s="32">
        <f t="shared" si="14"/>
        <v>21.170773048086847</v>
      </c>
      <c r="T22" s="32">
        <f t="shared" si="14"/>
        <v>22.703440992120179</v>
      </c>
      <c r="U22" s="32">
        <f t="shared" si="14"/>
        <v>38.284807916096241</v>
      </c>
    </row>
    <row r="23" spans="1:25" s="20" customFormat="1" x14ac:dyDescent="0.35">
      <c r="A23" s="47" t="s">
        <v>27</v>
      </c>
      <c r="B23" s="36">
        <v>2.3795820944496531</v>
      </c>
      <c r="C23" s="36">
        <v>12.637264725965942</v>
      </c>
      <c r="D23" s="37">
        <v>6.7144012053251556</v>
      </c>
      <c r="E23" s="36">
        <v>4.3071736812407666</v>
      </c>
      <c r="F23" s="36">
        <v>4.8263833027230323</v>
      </c>
      <c r="G23" s="32">
        <v>6.9000370958399442</v>
      </c>
      <c r="H23" s="32">
        <v>9.4253226269901891</v>
      </c>
      <c r="I23" s="32">
        <v>20.280105551011165</v>
      </c>
      <c r="J23" s="32">
        <v>43.397995058357203</v>
      </c>
      <c r="K23" s="22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1:25" s="20" customFormat="1" x14ac:dyDescent="0.35">
      <c r="A24" s="47" t="s">
        <v>28</v>
      </c>
      <c r="B24" s="36">
        <v>3.975035951904943</v>
      </c>
      <c r="C24" s="36">
        <v>10.716783642351336</v>
      </c>
      <c r="D24" s="37">
        <v>5.7392347216009592</v>
      </c>
      <c r="E24" s="36">
        <v>3.5927865701972936</v>
      </c>
      <c r="F24" s="36">
        <v>5.2877263559852059</v>
      </c>
      <c r="G24" s="32">
        <v>13.313695519533445</v>
      </c>
      <c r="H24" s="32">
        <v>17.362298126102935</v>
      </c>
      <c r="I24" s="32">
        <v>22.530031632509388</v>
      </c>
      <c r="J24" s="32">
        <v>37.541180893283638</v>
      </c>
      <c r="K24" s="22"/>
      <c r="L24" s="31" t="s">
        <v>42</v>
      </c>
      <c r="M24" s="32">
        <f>AVERAGE(B23:B24)</f>
        <v>3.177309023177298</v>
      </c>
      <c r="N24" s="32">
        <f t="shared" ref="N24" si="15">AVERAGE(C23:C24)</f>
        <v>11.67702418415864</v>
      </c>
      <c r="O24" s="32">
        <f t="shared" ref="O24:U24" si="16">AVERAGE(D23:D24)</f>
        <v>6.2268179634630574</v>
      </c>
      <c r="P24" s="32">
        <f t="shared" si="16"/>
        <v>3.9499801257190299</v>
      </c>
      <c r="Q24" s="32">
        <f t="shared" si="16"/>
        <v>5.0570548293541187</v>
      </c>
      <c r="R24" s="32">
        <f t="shared" si="16"/>
        <v>10.106866307686694</v>
      </c>
      <c r="S24" s="32">
        <f t="shared" si="16"/>
        <v>13.393810376546561</v>
      </c>
      <c r="T24" s="32">
        <f t="shared" si="16"/>
        <v>21.405068591760276</v>
      </c>
      <c r="U24" s="32">
        <f t="shared" si="16"/>
        <v>40.469587975820417</v>
      </c>
    </row>
    <row r="25" spans="1:25" s="20" customFormat="1" x14ac:dyDescent="0.35">
      <c r="A25" s="47" t="s">
        <v>29</v>
      </c>
      <c r="B25" s="36">
        <v>7.3992816311006884</v>
      </c>
      <c r="C25" s="36">
        <v>20.477789009672854</v>
      </c>
      <c r="D25" s="37">
        <v>9.0398459853746278</v>
      </c>
      <c r="E25" s="36">
        <v>6.0355029534335065</v>
      </c>
      <c r="F25" s="36">
        <v>9.6751107577452036</v>
      </c>
      <c r="G25" s="32">
        <v>20.946742023312396</v>
      </c>
      <c r="H25" s="32">
        <v>13.916062185298401</v>
      </c>
      <c r="I25" s="32">
        <v>13.854934942882817</v>
      </c>
      <c r="J25" s="32">
        <v>27.319288738411608</v>
      </c>
      <c r="K25" s="22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1:25" s="20" customFormat="1" x14ac:dyDescent="0.35">
      <c r="A26" s="48" t="s">
        <v>30</v>
      </c>
      <c r="B26" s="38">
        <v>6.2450031365052832</v>
      </c>
      <c r="C26" s="38">
        <v>12.617286846056841</v>
      </c>
      <c r="D26" s="38">
        <v>5.3515547756411239</v>
      </c>
      <c r="E26" s="38">
        <v>4.0183518811746746</v>
      </c>
      <c r="F26" s="38">
        <v>4.6893610440485975</v>
      </c>
      <c r="G26" s="34">
        <v>9.0662637166180708</v>
      </c>
      <c r="H26" s="34">
        <v>10.459384008591204</v>
      </c>
      <c r="I26" s="34">
        <v>16.671359037645686</v>
      </c>
      <c r="J26" s="34">
        <v>33.140351588258568</v>
      </c>
      <c r="K26" s="28"/>
      <c r="L26" s="33" t="s">
        <v>44</v>
      </c>
      <c r="M26" s="34">
        <f>AVERAGE(B25:B26)</f>
        <v>6.8221423838029853</v>
      </c>
      <c r="N26" s="34">
        <f t="shared" ref="N26" si="17">AVERAGE(C25:C26)</f>
        <v>16.547537927864848</v>
      </c>
      <c r="O26" s="34">
        <f t="shared" ref="O26:U26" si="18">AVERAGE(D25:D26)</f>
        <v>7.1957003805078763</v>
      </c>
      <c r="P26" s="34">
        <f t="shared" si="18"/>
        <v>5.0269274173040905</v>
      </c>
      <c r="Q26" s="34">
        <f t="shared" si="18"/>
        <v>7.1822359008969006</v>
      </c>
      <c r="R26" s="34">
        <f t="shared" si="18"/>
        <v>15.006502869965233</v>
      </c>
      <c r="S26" s="34">
        <f t="shared" si="18"/>
        <v>12.187723096944802</v>
      </c>
      <c r="T26" s="34">
        <f t="shared" si="18"/>
        <v>15.263146990264252</v>
      </c>
      <c r="U26" s="34">
        <f t="shared" si="18"/>
        <v>30.229820163335088</v>
      </c>
    </row>
    <row r="27" spans="1:25" x14ac:dyDescent="0.35">
      <c r="A27" s="40" t="s">
        <v>33</v>
      </c>
      <c r="B27" s="14">
        <v>0.85623646534007813</v>
      </c>
      <c r="C27" s="14">
        <v>1.2348761319863184</v>
      </c>
      <c r="D27" s="44">
        <v>0.84101412438735601</v>
      </c>
      <c r="E27" s="14">
        <v>1.3308149891493397</v>
      </c>
      <c r="F27" s="14">
        <v>2.6486141245639812</v>
      </c>
      <c r="G27" s="2">
        <v>3.9788829925044245</v>
      </c>
      <c r="H27" s="2">
        <v>2.3328015856206599</v>
      </c>
      <c r="I27" s="2">
        <v>3.1616478342264549</v>
      </c>
      <c r="J27" s="2">
        <v>4.9334741873188763</v>
      </c>
      <c r="K27" s="2"/>
    </row>
    <row r="28" spans="1:25" x14ac:dyDescent="0.35">
      <c r="A28" s="40" t="s">
        <v>34</v>
      </c>
      <c r="B28" s="14">
        <v>0.61882869481140967</v>
      </c>
      <c r="C28" s="14">
        <v>1.1578923692422636</v>
      </c>
      <c r="D28" s="44">
        <v>0.83621894122105156</v>
      </c>
      <c r="E28" s="14">
        <v>1.5437519353935487</v>
      </c>
      <c r="F28" s="14">
        <v>2.5940340988799413</v>
      </c>
      <c r="G28" s="2">
        <v>3.6956592393799554</v>
      </c>
      <c r="H28" s="2">
        <v>2.1048745155022432</v>
      </c>
      <c r="I28" s="2">
        <v>2.9420586807549496</v>
      </c>
      <c r="J28" s="2">
        <v>4.3483176078542431</v>
      </c>
      <c r="K28" s="2"/>
      <c r="L28" t="s">
        <v>31</v>
      </c>
      <c r="M28" s="2">
        <f>AVERAGE(B27:B28)</f>
        <v>0.73753258007574396</v>
      </c>
      <c r="N28" s="2">
        <f t="shared" ref="N28" si="19">AVERAGE(C27:C28)</f>
        <v>1.196384250614291</v>
      </c>
      <c r="O28" s="2">
        <f t="shared" ref="O28:U28" si="20">AVERAGE(D27:D28)</f>
        <v>0.83861653280420378</v>
      </c>
      <c r="P28" s="2">
        <f t="shared" si="20"/>
        <v>1.4372834622714441</v>
      </c>
      <c r="Q28" s="2">
        <f t="shared" si="20"/>
        <v>2.621324111721961</v>
      </c>
      <c r="R28" s="2">
        <f t="shared" si="20"/>
        <v>3.8372711159421899</v>
      </c>
      <c r="S28" s="2">
        <f t="shared" si="20"/>
        <v>2.2188380505614518</v>
      </c>
      <c r="T28" s="2">
        <f t="shared" si="20"/>
        <v>3.051853257490702</v>
      </c>
      <c r="U28" s="2">
        <f t="shared" si="20"/>
        <v>4.6408958975865602</v>
      </c>
    </row>
    <row r="29" spans="1:25" x14ac:dyDescent="0.35">
      <c r="A29" s="40" t="s">
        <v>35</v>
      </c>
      <c r="B29" s="14">
        <v>0.87447498913642685</v>
      </c>
      <c r="C29" s="14">
        <v>4.1015856640205284</v>
      </c>
      <c r="D29" s="44">
        <v>3.0136486474458923</v>
      </c>
      <c r="E29" s="14">
        <v>2.9164359870291943</v>
      </c>
      <c r="F29" s="14">
        <v>3.425999243069799</v>
      </c>
      <c r="G29" s="2">
        <v>3.6133766471257864</v>
      </c>
      <c r="H29" s="2">
        <v>2.2519335871517518</v>
      </c>
      <c r="I29" s="2">
        <v>2.6727098355141288</v>
      </c>
      <c r="J29" s="2">
        <v>3.7190022016645545</v>
      </c>
      <c r="K29" s="2"/>
      <c r="L29" s="3"/>
    </row>
    <row r="30" spans="1:25" x14ac:dyDescent="0.35">
      <c r="A30" s="40" t="s">
        <v>36</v>
      </c>
      <c r="B30" s="14">
        <v>0.71833518154155596</v>
      </c>
      <c r="C30" s="14">
        <v>4.2479918198575719</v>
      </c>
      <c r="D30" s="44">
        <v>4.3131443092381989</v>
      </c>
      <c r="E30" s="14">
        <v>3.0825212994517317</v>
      </c>
      <c r="F30" s="14">
        <v>3.6428123715244212</v>
      </c>
      <c r="G30" s="2">
        <v>3.4757819541011532</v>
      </c>
      <c r="H30" s="2">
        <v>2.2121847442012559</v>
      </c>
      <c r="I30" s="2">
        <v>2.8229280385305233</v>
      </c>
      <c r="J30" s="2">
        <v>3.7370896265241402</v>
      </c>
      <c r="K30" s="2"/>
      <c r="L30" s="3" t="s">
        <v>32</v>
      </c>
      <c r="M30" s="2">
        <f>AVERAGE(B29:B30)</f>
        <v>0.79640508533899146</v>
      </c>
      <c r="N30" s="2">
        <f t="shared" ref="N30" si="21">AVERAGE(C29:C30)</f>
        <v>4.1747887419390501</v>
      </c>
      <c r="O30" s="2">
        <f t="shared" ref="O30:U30" si="22">AVERAGE(D29:D30)</f>
        <v>3.6633964783420456</v>
      </c>
      <c r="P30" s="2">
        <f t="shared" si="22"/>
        <v>2.999478643240463</v>
      </c>
      <c r="Q30" s="2">
        <f t="shared" si="22"/>
        <v>3.5344058072971101</v>
      </c>
      <c r="R30" s="2">
        <f t="shared" si="22"/>
        <v>3.5445793006134698</v>
      </c>
      <c r="S30" s="2">
        <f t="shared" si="22"/>
        <v>2.2320591656765041</v>
      </c>
      <c r="T30" s="2">
        <f t="shared" si="22"/>
        <v>2.747818937022326</v>
      </c>
      <c r="U30" s="2">
        <f t="shared" si="22"/>
        <v>3.7280459140943476</v>
      </c>
    </row>
    <row r="32" spans="1:25" x14ac:dyDescent="0.35">
      <c r="A32" s="6" t="s">
        <v>4</v>
      </c>
      <c r="B32" s="7"/>
      <c r="C32" s="7"/>
      <c r="X32" s="61" t="s">
        <v>47</v>
      </c>
      <c r="Y32" s="61"/>
    </row>
    <row r="33" spans="1:39" x14ac:dyDescent="0.35">
      <c r="A33" s="4" t="s">
        <v>0</v>
      </c>
      <c r="B33" s="5"/>
      <c r="C33" s="1"/>
      <c r="D33" s="45"/>
      <c r="E33" s="45"/>
      <c r="F33" s="45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W33" s="59" t="s">
        <v>46</v>
      </c>
      <c r="X33" s="60" t="s">
        <v>49</v>
      </c>
      <c r="Y33" s="62" t="s">
        <v>48</v>
      </c>
      <c r="AL33" s="15"/>
    </row>
    <row r="34" spans="1:39" x14ac:dyDescent="0.35">
      <c r="A34" s="9" t="s">
        <v>9</v>
      </c>
      <c r="B34" s="14">
        <f t="shared" ref="B34:J34" si="23">B9/B$4</f>
        <v>0.1337154307693588</v>
      </c>
      <c r="C34" s="14">
        <f t="shared" si="23"/>
        <v>0.2080169900288201</v>
      </c>
      <c r="D34" s="14">
        <f t="shared" si="23"/>
        <v>-5.3091529536648087E-3</v>
      </c>
      <c r="E34" s="14">
        <f t="shared" si="23"/>
        <v>6.9238156993295621E-2</v>
      </c>
      <c r="F34" s="14">
        <f t="shared" si="23"/>
        <v>7.1138988797226452E-2</v>
      </c>
      <c r="G34" s="2">
        <f t="shared" si="23"/>
        <v>-3.3333333333333335E-3</v>
      </c>
      <c r="H34" s="2">
        <f t="shared" si="23"/>
        <v>4.512382259197531E-2</v>
      </c>
      <c r="I34" s="2">
        <f t="shared" si="23"/>
        <v>5.6982026523389087E-2</v>
      </c>
      <c r="J34" s="2">
        <f t="shared" si="23"/>
        <v>3.147009929133654E-2</v>
      </c>
      <c r="K34" s="2"/>
      <c r="W34" s="3"/>
      <c r="X34" s="3"/>
      <c r="Y34" s="3"/>
      <c r="AF34" s="40"/>
      <c r="AG34" s="40"/>
      <c r="AH34" s="40"/>
      <c r="AI34" s="40"/>
      <c r="AJ34" s="40"/>
      <c r="AK34" s="40"/>
    </row>
    <row r="35" spans="1:39" x14ac:dyDescent="0.35">
      <c r="A35" s="26" t="s">
        <v>10</v>
      </c>
      <c r="B35" s="46">
        <f t="shared" ref="B35:J35" si="24">B10/B$4</f>
        <v>-4.0177089841309389E-2</v>
      </c>
      <c r="C35" s="46">
        <f t="shared" si="24"/>
        <v>3.5761955064845828E-2</v>
      </c>
      <c r="D35" s="46">
        <f t="shared" si="24"/>
        <v>-6.8954306608158301E-3</v>
      </c>
      <c r="E35" s="46">
        <f t="shared" si="24"/>
        <v>7.9127099069375303E-2</v>
      </c>
      <c r="F35" s="46">
        <f t="shared" si="24"/>
        <v>0</v>
      </c>
      <c r="G35" s="25">
        <f t="shared" si="24"/>
        <v>-3.3333333333333335E-3</v>
      </c>
      <c r="H35" s="25">
        <f t="shared" si="24"/>
        <v>3.2458056968200158E-2</v>
      </c>
      <c r="I35" s="25">
        <f t="shared" si="24"/>
        <v>4.9158908229678583E-2</v>
      </c>
      <c r="J35" s="25">
        <f t="shared" si="24"/>
        <v>3.0131644189590297E-2</v>
      </c>
      <c r="K35" s="25"/>
      <c r="L35" s="12" t="s">
        <v>13</v>
      </c>
      <c r="M35" s="25">
        <f>AVERAGE(B34:B35)</f>
        <v>4.6769170464024706E-2</v>
      </c>
      <c r="N35" s="25">
        <f t="shared" ref="N35" si="25">AVERAGE(C34:C35)</f>
        <v>0.12188947254683297</v>
      </c>
      <c r="O35" s="25">
        <f t="shared" ref="O35:U35" si="26">AVERAGE(D34:D35)</f>
        <v>-6.102291807240319E-3</v>
      </c>
      <c r="P35" s="25">
        <f t="shared" si="26"/>
        <v>7.4182628031335462E-2</v>
      </c>
      <c r="Q35" s="25">
        <f t="shared" si="26"/>
        <v>3.5569494398613226E-2</v>
      </c>
      <c r="R35" s="25">
        <f t="shared" si="26"/>
        <v>-3.3333333333333335E-3</v>
      </c>
      <c r="S35" s="25">
        <f t="shared" si="26"/>
        <v>3.8790939780087734E-2</v>
      </c>
      <c r="T35" s="25">
        <f t="shared" si="26"/>
        <v>5.3070467376533835E-2</v>
      </c>
      <c r="U35" s="25">
        <f t="shared" si="26"/>
        <v>3.080087174046342E-2</v>
      </c>
      <c r="W35" s="3"/>
      <c r="X35" s="3"/>
      <c r="Y35" s="11"/>
      <c r="Z35" s="2"/>
      <c r="AA35" s="2"/>
      <c r="AB35" s="2"/>
      <c r="AC35" s="2"/>
      <c r="AD35" s="2"/>
      <c r="AE35" s="2"/>
      <c r="AF35" s="14"/>
      <c r="AG35" s="14"/>
      <c r="AH35" s="40"/>
      <c r="AI35" s="40"/>
      <c r="AJ35" s="40"/>
      <c r="AK35" s="40"/>
    </row>
    <row r="36" spans="1:39" x14ac:dyDescent="0.35">
      <c r="A36" s="41" t="s">
        <v>15</v>
      </c>
      <c r="B36" s="18">
        <f t="shared" ref="B36:J36" si="27">B11/B$4</f>
        <v>8.7931231011844506</v>
      </c>
      <c r="C36" s="18">
        <f t="shared" si="27"/>
        <v>11.958175049982133</v>
      </c>
      <c r="D36" s="18">
        <f t="shared" si="27"/>
        <v>4.7700330236290363</v>
      </c>
      <c r="E36" s="18">
        <f t="shared" si="27"/>
        <v>2.550466325146163</v>
      </c>
      <c r="F36" s="18">
        <f t="shared" si="27"/>
        <v>2.037234126692872</v>
      </c>
      <c r="G36" s="16">
        <f t="shared" si="27"/>
        <v>1.8082837583347644</v>
      </c>
      <c r="H36" s="16">
        <f t="shared" si="27"/>
        <v>1.5268154440342341</v>
      </c>
      <c r="I36" s="16">
        <f t="shared" si="27"/>
        <v>0.88613036594934191</v>
      </c>
      <c r="J36" s="16">
        <f t="shared" si="27"/>
        <v>0.69587567037751119</v>
      </c>
      <c r="K36" s="22"/>
      <c r="L36" s="15"/>
      <c r="M36" s="15"/>
      <c r="N36" s="15"/>
      <c r="O36" s="15"/>
      <c r="P36" s="15"/>
      <c r="Q36" s="15"/>
      <c r="R36" s="15"/>
      <c r="S36" s="15"/>
      <c r="T36" s="15"/>
      <c r="U36" s="15"/>
      <c r="Y36" s="2"/>
      <c r="Z36" s="2"/>
      <c r="AA36" s="2"/>
      <c r="AB36" s="2"/>
      <c r="AC36" s="2"/>
      <c r="AD36" s="2"/>
      <c r="AE36" s="2"/>
      <c r="AF36" s="14"/>
      <c r="AG36" s="14"/>
      <c r="AH36" s="40"/>
      <c r="AI36" s="40"/>
      <c r="AJ36" s="40"/>
      <c r="AK36" s="40"/>
    </row>
    <row r="37" spans="1:39" x14ac:dyDescent="0.35">
      <c r="A37" s="41" t="s">
        <v>16</v>
      </c>
      <c r="B37" s="18">
        <f t="shared" ref="B37:J37" si="28">B12/B$4</f>
        <v>5.5419169281119514</v>
      </c>
      <c r="C37" s="18">
        <f t="shared" si="28"/>
        <v>12.197211968050661</v>
      </c>
      <c r="D37" s="18">
        <f t="shared" si="28"/>
        <v>4.798183018527217</v>
      </c>
      <c r="E37" s="18">
        <f t="shared" si="28"/>
        <v>2.5846907592126516</v>
      </c>
      <c r="F37" s="18">
        <f t="shared" si="28"/>
        <v>2.0253843829971152</v>
      </c>
      <c r="G37" s="16">
        <f t="shared" si="28"/>
        <v>1.8315388613531898</v>
      </c>
      <c r="H37" s="16">
        <f t="shared" si="28"/>
        <v>1.3475485240329943</v>
      </c>
      <c r="I37" s="16">
        <f t="shared" si="28"/>
        <v>0.86720240369544865</v>
      </c>
      <c r="J37" s="16">
        <f t="shared" si="28"/>
        <v>0.78555412970833227</v>
      </c>
      <c r="K37" s="22"/>
      <c r="L37" s="15" t="s">
        <v>37</v>
      </c>
      <c r="M37" s="16">
        <f>AVERAGE(B36:B37)</f>
        <v>7.1675200146482005</v>
      </c>
      <c r="N37" s="16">
        <f t="shared" ref="N37" si="29">AVERAGE(C36:C37)</f>
        <v>12.077693509016397</v>
      </c>
      <c r="O37" s="16">
        <f t="shared" ref="O37:U37" si="30">AVERAGE(D36:D37)</f>
        <v>4.7841080210781266</v>
      </c>
      <c r="P37" s="16">
        <f t="shared" si="30"/>
        <v>2.5675785421794073</v>
      </c>
      <c r="Q37" s="16">
        <f t="shared" si="30"/>
        <v>2.0313092548449934</v>
      </c>
      <c r="R37" s="16">
        <f t="shared" si="30"/>
        <v>1.819911309843977</v>
      </c>
      <c r="S37" s="16">
        <f t="shared" si="30"/>
        <v>1.4371819840336142</v>
      </c>
      <c r="T37" s="16">
        <f t="shared" si="30"/>
        <v>0.87666638482239523</v>
      </c>
      <c r="U37" s="16">
        <f t="shared" si="30"/>
        <v>0.74071490004292173</v>
      </c>
      <c r="W37" s="54">
        <v>29.45</v>
      </c>
      <c r="X37" s="54">
        <f>N37*100/W37</f>
        <v>41.010843833671977</v>
      </c>
      <c r="Y37" s="54">
        <f>U37*100/W37</f>
        <v>2.5151609509097512</v>
      </c>
      <c r="Z37" s="2"/>
      <c r="AA37" s="2"/>
      <c r="AB37" s="2"/>
      <c r="AC37" s="2"/>
      <c r="AD37" s="2"/>
      <c r="AE37" s="2"/>
      <c r="AF37" s="14"/>
      <c r="AG37" s="43"/>
      <c r="AH37" s="56"/>
      <c r="AI37" s="43"/>
      <c r="AJ37" s="57"/>
      <c r="AK37" s="40"/>
      <c r="AL37" s="55"/>
    </row>
    <row r="38" spans="1:39" x14ac:dyDescent="0.35">
      <c r="A38" s="41" t="s">
        <v>17</v>
      </c>
      <c r="B38" s="18">
        <f t="shared" ref="B38:J38" si="31">B13/B$4</f>
        <v>6.7020316090069647</v>
      </c>
      <c r="C38" s="18">
        <f t="shared" si="31"/>
        <v>13.949557029639536</v>
      </c>
      <c r="D38" s="18">
        <f t="shared" si="31"/>
        <v>5.6535642831905877</v>
      </c>
      <c r="E38" s="18">
        <f t="shared" si="31"/>
        <v>2.6328923992193558</v>
      </c>
      <c r="F38" s="18">
        <f t="shared" si="31"/>
        <v>1.9393689413568731</v>
      </c>
      <c r="G38" s="16">
        <f t="shared" si="31"/>
        <v>1.8007942887410495</v>
      </c>
      <c r="H38" s="16">
        <f t="shared" si="31"/>
        <v>1.6086439931727814</v>
      </c>
      <c r="I38" s="16">
        <f t="shared" si="31"/>
        <v>1.0071983942329918</v>
      </c>
      <c r="J38" s="16">
        <f t="shared" si="31"/>
        <v>0.97060040748230092</v>
      </c>
      <c r="K38" s="22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54"/>
      <c r="X38" s="54"/>
      <c r="Y38" s="2"/>
      <c r="Z38" s="2"/>
      <c r="AA38" s="2"/>
      <c r="AB38" s="2"/>
      <c r="AC38" s="2"/>
      <c r="AD38" s="2"/>
      <c r="AE38" s="2"/>
      <c r="AF38" s="14"/>
      <c r="AG38" s="43"/>
      <c r="AH38" s="56"/>
      <c r="AI38" s="43"/>
      <c r="AJ38" s="57"/>
      <c r="AK38" s="40"/>
      <c r="AL38" s="55"/>
      <c r="AM38" s="55"/>
    </row>
    <row r="39" spans="1:39" x14ac:dyDescent="0.35">
      <c r="A39" s="41" t="s">
        <v>18</v>
      </c>
      <c r="B39" s="18">
        <f t="shared" ref="B39:J39" si="32">B14/B$4</f>
        <v>4.2801086885891753</v>
      </c>
      <c r="C39" s="18">
        <f t="shared" si="32"/>
        <v>11.292542032580783</v>
      </c>
      <c r="D39" s="18">
        <f t="shared" si="32"/>
        <v>4.6701197113403783</v>
      </c>
      <c r="E39" s="18">
        <f t="shared" si="32"/>
        <v>2.200093960963196</v>
      </c>
      <c r="F39" s="18">
        <f t="shared" si="32"/>
        <v>1.6377073468733101</v>
      </c>
      <c r="G39" s="16">
        <f t="shared" si="32"/>
        <v>1.6361177602974302</v>
      </c>
      <c r="H39" s="16">
        <f t="shared" si="32"/>
        <v>1.4173567776895093</v>
      </c>
      <c r="I39" s="16">
        <f t="shared" si="32"/>
        <v>0.80503703179756803</v>
      </c>
      <c r="J39" s="16">
        <f t="shared" si="32"/>
        <v>0.76582828942492376</v>
      </c>
      <c r="K39" s="22"/>
      <c r="L39" s="15" t="s">
        <v>39</v>
      </c>
      <c r="M39" s="16">
        <f>AVERAGE(B38:B39)</f>
        <v>5.4910701487980695</v>
      </c>
      <c r="N39" s="16">
        <f t="shared" ref="N39" si="33">AVERAGE(C38:C39)</f>
        <v>12.62104953111016</v>
      </c>
      <c r="O39" s="16">
        <f t="shared" ref="O39:U39" si="34">AVERAGE(D38:D39)</f>
        <v>5.1618419972654834</v>
      </c>
      <c r="P39" s="16">
        <f t="shared" si="34"/>
        <v>2.4164931800912761</v>
      </c>
      <c r="Q39" s="16">
        <f t="shared" si="34"/>
        <v>1.7885381441150916</v>
      </c>
      <c r="R39" s="16">
        <f t="shared" si="34"/>
        <v>1.7184560245192397</v>
      </c>
      <c r="S39" s="16">
        <f t="shared" si="34"/>
        <v>1.5130003854311453</v>
      </c>
      <c r="T39" s="16">
        <f t="shared" si="34"/>
        <v>0.90611771301527999</v>
      </c>
      <c r="U39" s="16">
        <f t="shared" si="34"/>
        <v>0.86821434845361234</v>
      </c>
      <c r="W39" s="54">
        <v>35.75</v>
      </c>
      <c r="X39" s="54">
        <f>N39*100/W39</f>
        <v>35.303635052056386</v>
      </c>
      <c r="Y39" s="54">
        <f>U39*100/W39</f>
        <v>2.4285716040660486</v>
      </c>
      <c r="Z39" s="2"/>
      <c r="AA39" s="2"/>
      <c r="AB39" s="2"/>
      <c r="AC39" s="2"/>
      <c r="AD39" s="2"/>
      <c r="AE39" s="2"/>
      <c r="AF39" s="14"/>
      <c r="AG39" s="43"/>
      <c r="AH39" s="56"/>
      <c r="AI39" s="43"/>
      <c r="AJ39" s="57"/>
      <c r="AK39" s="57"/>
      <c r="AL39" s="55"/>
    </row>
    <row r="40" spans="1:39" x14ac:dyDescent="0.35">
      <c r="A40" s="41" t="s">
        <v>19</v>
      </c>
      <c r="B40" s="18">
        <f t="shared" ref="B40:J40" si="35">B15/B$4</f>
        <v>4.6173581570400124</v>
      </c>
      <c r="C40" s="18">
        <f t="shared" si="35"/>
        <v>10.909885803365299</v>
      </c>
      <c r="D40" s="18">
        <f t="shared" si="35"/>
        <v>5.3335722648151886</v>
      </c>
      <c r="E40" s="18">
        <f t="shared" si="35"/>
        <v>3.2632388505723102</v>
      </c>
      <c r="F40" s="18">
        <f t="shared" si="35"/>
        <v>2.7248846294518398</v>
      </c>
      <c r="G40" s="16">
        <f t="shared" si="35"/>
        <v>1.9821793568659567</v>
      </c>
      <c r="H40" s="16">
        <f t="shared" si="35"/>
        <v>1.711250945644855</v>
      </c>
      <c r="I40" s="16">
        <f t="shared" si="35"/>
        <v>1.1363903720850084</v>
      </c>
      <c r="J40" s="16">
        <f t="shared" si="35"/>
        <v>0.9988445851452511</v>
      </c>
      <c r="K40" s="22"/>
      <c r="L40" s="15"/>
      <c r="M40" s="15"/>
      <c r="N40" s="15"/>
      <c r="O40" s="15"/>
      <c r="P40" s="15"/>
      <c r="Q40" s="15"/>
      <c r="R40" s="15"/>
      <c r="S40" s="15"/>
      <c r="T40" s="15"/>
      <c r="U40" s="15"/>
      <c r="W40" s="54"/>
      <c r="X40" s="54"/>
      <c r="Y40" s="2"/>
      <c r="Z40" s="2"/>
      <c r="AA40" s="2"/>
      <c r="AB40" s="2"/>
      <c r="AC40" s="2"/>
      <c r="AD40" s="2"/>
      <c r="AE40" s="2"/>
      <c r="AF40" s="14"/>
      <c r="AG40" s="43"/>
      <c r="AH40" s="56"/>
      <c r="AI40" s="43"/>
      <c r="AJ40" s="57"/>
      <c r="AK40" s="40"/>
      <c r="AL40" s="55"/>
    </row>
    <row r="41" spans="1:39" x14ac:dyDescent="0.35">
      <c r="A41" s="41" t="s">
        <v>20</v>
      </c>
      <c r="B41" s="18">
        <f t="shared" ref="B41:J41" si="36">B16/B$4</f>
        <v>4.2831509946420034</v>
      </c>
      <c r="C41" s="18">
        <f t="shared" si="36"/>
        <v>11.175910123260936</v>
      </c>
      <c r="D41" s="18">
        <f t="shared" si="36"/>
        <v>5.9798965963892625</v>
      </c>
      <c r="E41" s="18">
        <f t="shared" si="36"/>
        <v>3.1949837275516511</v>
      </c>
      <c r="F41" s="18">
        <f t="shared" si="36"/>
        <v>2.7908556123936914</v>
      </c>
      <c r="G41" s="16">
        <f t="shared" si="36"/>
        <v>2.3107839867121047</v>
      </c>
      <c r="H41" s="16">
        <f t="shared" si="36"/>
        <v>1.9406425148318187</v>
      </c>
      <c r="I41" s="16">
        <f t="shared" si="36"/>
        <v>1.3227539694638748</v>
      </c>
      <c r="J41" s="16">
        <f t="shared" si="36"/>
        <v>1.1950117677703442</v>
      </c>
      <c r="K41" s="22"/>
      <c r="L41" s="15" t="s">
        <v>41</v>
      </c>
      <c r="M41" s="16">
        <f>AVERAGE(B40:B41)</f>
        <v>4.4502545758410079</v>
      </c>
      <c r="N41" s="16">
        <f t="shared" ref="N41" si="37">AVERAGE(C40:C41)</f>
        <v>11.042897963313116</v>
      </c>
      <c r="O41" s="16">
        <f t="shared" ref="O41:U41" si="38">AVERAGE(D40:D41)</f>
        <v>5.656734430602226</v>
      </c>
      <c r="P41" s="16">
        <f t="shared" si="38"/>
        <v>3.2291112890619806</v>
      </c>
      <c r="Q41" s="16">
        <f t="shared" si="38"/>
        <v>2.7578701209227656</v>
      </c>
      <c r="R41" s="16">
        <f t="shared" si="38"/>
        <v>2.1464816717890307</v>
      </c>
      <c r="S41" s="16">
        <f t="shared" si="38"/>
        <v>1.825946730238337</v>
      </c>
      <c r="T41" s="16">
        <f t="shared" si="38"/>
        <v>1.2295721707744416</v>
      </c>
      <c r="U41" s="16">
        <f t="shared" si="38"/>
        <v>1.0969281764577976</v>
      </c>
      <c r="W41" s="54">
        <v>58</v>
      </c>
      <c r="X41" s="54">
        <f>N41*100/W41</f>
        <v>19.039479247091581</v>
      </c>
      <c r="Y41" s="54">
        <f>U41*100/W41</f>
        <v>1.8912554766513752</v>
      </c>
      <c r="Z41" s="2"/>
      <c r="AA41" s="2"/>
      <c r="AB41" s="2"/>
      <c r="AC41" s="2"/>
      <c r="AD41" s="2"/>
      <c r="AE41" s="2"/>
      <c r="AF41" s="14"/>
      <c r="AG41" s="43"/>
      <c r="AH41" s="56"/>
      <c r="AI41" s="43"/>
      <c r="AJ41" s="57"/>
      <c r="AK41" s="40"/>
      <c r="AL41" s="55"/>
    </row>
    <row r="42" spans="1:39" x14ac:dyDescent="0.35">
      <c r="A42" s="41" t="s">
        <v>21</v>
      </c>
      <c r="B42" s="18">
        <f t="shared" ref="B42:J42" si="39">B17/B$4</f>
        <v>9.6870957323147557</v>
      </c>
      <c r="C42" s="18">
        <f t="shared" si="39"/>
        <v>14.521604643038179</v>
      </c>
      <c r="D42" s="18">
        <f t="shared" si="39"/>
        <v>7.7689109303315282</v>
      </c>
      <c r="E42" s="18">
        <f t="shared" si="39"/>
        <v>3.0596542870196015</v>
      </c>
      <c r="F42" s="18">
        <f t="shared" si="39"/>
        <v>2.2602211300431612</v>
      </c>
      <c r="G42" s="16">
        <f t="shared" si="39"/>
        <v>1.83513110898583</v>
      </c>
      <c r="H42" s="16">
        <f t="shared" si="39"/>
        <v>1.5174541345291068</v>
      </c>
      <c r="I42" s="16">
        <f t="shared" si="39"/>
        <v>0.98290529235333934</v>
      </c>
      <c r="J42" s="16">
        <f t="shared" si="39"/>
        <v>1.1978773829964495</v>
      </c>
      <c r="K42" s="22"/>
      <c r="L42" s="15"/>
      <c r="M42" s="15"/>
      <c r="N42" s="15"/>
      <c r="O42" s="15"/>
      <c r="P42" s="15"/>
      <c r="Q42" s="15"/>
      <c r="R42" s="15"/>
      <c r="S42" s="15"/>
      <c r="T42" s="15"/>
      <c r="U42" s="15"/>
      <c r="W42" s="54"/>
      <c r="X42" s="54"/>
      <c r="Y42" s="2"/>
      <c r="Z42" s="2"/>
      <c r="AA42" s="2"/>
      <c r="AB42" s="2"/>
      <c r="AC42" s="2"/>
      <c r="AD42" s="2"/>
      <c r="AE42" s="2"/>
      <c r="AF42" s="14"/>
      <c r="AG42" s="43"/>
      <c r="AH42" s="56"/>
      <c r="AI42" s="43"/>
      <c r="AJ42" s="57"/>
      <c r="AK42" s="57"/>
      <c r="AL42" s="55"/>
      <c r="AM42" s="55"/>
    </row>
    <row r="43" spans="1:39" x14ac:dyDescent="0.35">
      <c r="A43" s="42" t="s">
        <v>22</v>
      </c>
      <c r="B43" s="23">
        <f t="shared" ref="B43:J43" si="40">B18/B$4</f>
        <v>4.445479120748046</v>
      </c>
      <c r="C43" s="23">
        <f t="shared" si="40"/>
        <v>5.7627906177600421</v>
      </c>
      <c r="D43" s="23">
        <f t="shared" si="40"/>
        <v>4.0700133884594125</v>
      </c>
      <c r="E43" s="23">
        <f t="shared" si="40"/>
        <v>2.6996880191838284</v>
      </c>
      <c r="F43" s="23">
        <f t="shared" si="40"/>
        <v>2.0052777648264564</v>
      </c>
      <c r="G43" s="24">
        <f t="shared" si="40"/>
        <v>1.5536306261687827</v>
      </c>
      <c r="H43" s="24">
        <f t="shared" si="40"/>
        <v>1.5110165398242894</v>
      </c>
      <c r="I43" s="24">
        <f t="shared" si="40"/>
        <v>1.0842890845401298</v>
      </c>
      <c r="J43" s="24">
        <f t="shared" si="40"/>
        <v>1.1141111273180688</v>
      </c>
      <c r="K43" s="28"/>
      <c r="L43" s="29" t="s">
        <v>43</v>
      </c>
      <c r="M43" s="24">
        <f>AVERAGE(B42:B43)</f>
        <v>7.0662874265314013</v>
      </c>
      <c r="N43" s="24">
        <f t="shared" ref="N43" si="41">AVERAGE(C42:C43)</f>
        <v>10.14219763039911</v>
      </c>
      <c r="O43" s="24">
        <f t="shared" ref="O43:U43" si="42">AVERAGE(D42:D43)</f>
        <v>5.9194621593954704</v>
      </c>
      <c r="P43" s="24">
        <f t="shared" si="42"/>
        <v>2.879671153101715</v>
      </c>
      <c r="Q43" s="24">
        <f t="shared" si="42"/>
        <v>2.1327494474348088</v>
      </c>
      <c r="R43" s="24">
        <f t="shared" si="42"/>
        <v>1.6943808675773062</v>
      </c>
      <c r="S43" s="24">
        <f t="shared" si="42"/>
        <v>1.5142353371766981</v>
      </c>
      <c r="T43" s="24">
        <f t="shared" si="42"/>
        <v>1.0335971884467345</v>
      </c>
      <c r="U43" s="24">
        <f t="shared" si="42"/>
        <v>1.1559942551572591</v>
      </c>
      <c r="W43" s="54">
        <v>56.3</v>
      </c>
      <c r="X43" s="54">
        <f>N43*100/W43</f>
        <v>18.014560622378525</v>
      </c>
      <c r="Y43" s="54">
        <f>U43*100/W43</f>
        <v>2.0532757640448653</v>
      </c>
      <c r="Z43" s="2"/>
      <c r="AA43" s="2"/>
      <c r="AB43" s="2"/>
      <c r="AC43" s="2"/>
      <c r="AD43" s="2"/>
      <c r="AE43" s="2"/>
      <c r="AF43" s="14"/>
      <c r="AG43" s="43"/>
      <c r="AH43" s="56"/>
      <c r="AI43" s="43"/>
      <c r="AJ43" s="57"/>
      <c r="AK43" s="40"/>
      <c r="AL43" s="55"/>
    </row>
    <row r="44" spans="1:39" x14ac:dyDescent="0.35">
      <c r="A44" s="47" t="s">
        <v>23</v>
      </c>
      <c r="B44" s="36">
        <f t="shared" ref="B44:J44" si="43">B19/B$4</f>
        <v>7.1032168926031112</v>
      </c>
      <c r="C44" s="36">
        <f t="shared" si="43"/>
        <v>9.6886581462609254</v>
      </c>
      <c r="D44" s="36">
        <f t="shared" si="43"/>
        <v>3.2625665151549055</v>
      </c>
      <c r="E44" s="36">
        <f t="shared" si="43"/>
        <v>1.8198720933356134</v>
      </c>
      <c r="F44" s="36">
        <f t="shared" si="43"/>
        <v>1.3424815046108194</v>
      </c>
      <c r="G44" s="32">
        <f t="shared" si="43"/>
        <v>1.7506588252848074</v>
      </c>
      <c r="H44" s="32">
        <f t="shared" si="43"/>
        <v>1.9460496160635703</v>
      </c>
      <c r="I44" s="32">
        <f t="shared" si="43"/>
        <v>1.6144455815541199</v>
      </c>
      <c r="J44" s="32">
        <f t="shared" si="43"/>
        <v>1.657342862517061</v>
      </c>
      <c r="K44" s="22"/>
      <c r="L44" s="31"/>
      <c r="M44" s="31"/>
      <c r="N44" s="31"/>
      <c r="O44" s="31"/>
      <c r="P44" s="31"/>
      <c r="Q44" s="31"/>
      <c r="R44" s="31"/>
      <c r="S44" s="31"/>
      <c r="T44" s="31"/>
      <c r="U44" s="31"/>
      <c r="W44" s="54"/>
      <c r="Y44" s="2"/>
      <c r="Z44" s="2"/>
      <c r="AA44" s="2"/>
      <c r="AB44" s="2"/>
      <c r="AC44" s="2"/>
      <c r="AD44" s="2"/>
      <c r="AE44" s="2"/>
      <c r="AF44" s="14"/>
      <c r="AG44" s="14"/>
      <c r="AH44" s="40"/>
      <c r="AI44" s="40"/>
      <c r="AJ44" s="40"/>
      <c r="AK44" s="40"/>
    </row>
    <row r="45" spans="1:39" x14ac:dyDescent="0.35">
      <c r="A45" s="47" t="s">
        <v>24</v>
      </c>
      <c r="B45" s="36">
        <f t="shared" ref="B45:J45" si="44">B20/B$4</f>
        <v>5.1745139676143621</v>
      </c>
      <c r="C45" s="36">
        <f t="shared" si="44"/>
        <v>7.1493064772995112</v>
      </c>
      <c r="D45" s="36">
        <f t="shared" si="44"/>
        <v>2.6555557963285126</v>
      </c>
      <c r="E45" s="36">
        <f t="shared" si="44"/>
        <v>1.5219508361436036</v>
      </c>
      <c r="F45" s="36">
        <f t="shared" si="44"/>
        <v>1.4327174194418817</v>
      </c>
      <c r="G45" s="32">
        <f t="shared" si="44"/>
        <v>2.7035037581730745</v>
      </c>
      <c r="H45" s="32">
        <f t="shared" si="44"/>
        <v>2.8172886711930918</v>
      </c>
      <c r="I45" s="32">
        <f t="shared" si="44"/>
        <v>1.9937306876650389</v>
      </c>
      <c r="J45" s="32">
        <f t="shared" si="44"/>
        <v>1.7079379495977189</v>
      </c>
      <c r="K45" s="22"/>
      <c r="L45" s="31" t="s">
        <v>38</v>
      </c>
      <c r="M45" s="32">
        <f>AVERAGE(B44:B45)</f>
        <v>6.1388654301087371</v>
      </c>
      <c r="N45" s="32">
        <f t="shared" ref="N45" si="45">AVERAGE(C44:C45)</f>
        <v>8.4189823117802192</v>
      </c>
      <c r="O45" s="32">
        <f t="shared" ref="O45:U45" si="46">AVERAGE(D44:D45)</f>
        <v>2.959061155741709</v>
      </c>
      <c r="P45" s="32">
        <f t="shared" si="46"/>
        <v>1.6709114647396084</v>
      </c>
      <c r="Q45" s="32">
        <f t="shared" si="46"/>
        <v>1.3875994620263505</v>
      </c>
      <c r="R45" s="32">
        <f t="shared" si="46"/>
        <v>2.2270812917289411</v>
      </c>
      <c r="S45" s="32">
        <f t="shared" si="46"/>
        <v>2.381669143628331</v>
      </c>
      <c r="T45" s="32">
        <f t="shared" si="46"/>
        <v>1.8040881346095794</v>
      </c>
      <c r="U45" s="32">
        <f t="shared" si="46"/>
        <v>1.6826404060573901</v>
      </c>
      <c r="W45" s="54">
        <v>51.35</v>
      </c>
      <c r="X45" s="54">
        <f>N45*100/W45</f>
        <v>16.395291746407437</v>
      </c>
      <c r="Y45" s="54">
        <f>U45*100/W45</f>
        <v>3.2768070225070889</v>
      </c>
      <c r="Z45" s="2"/>
      <c r="AA45" s="2"/>
      <c r="AB45" s="2"/>
      <c r="AC45" s="2"/>
      <c r="AD45" s="2"/>
      <c r="AE45" s="2"/>
      <c r="AF45" s="14"/>
      <c r="AG45" s="14"/>
      <c r="AH45" s="40"/>
      <c r="AI45" s="43"/>
      <c r="AJ45" s="57"/>
      <c r="AK45" s="40"/>
      <c r="AL45" s="55"/>
    </row>
    <row r="46" spans="1:39" x14ac:dyDescent="0.35">
      <c r="A46" s="47" t="s">
        <v>25</v>
      </c>
      <c r="B46" s="36">
        <f t="shared" ref="B46:J46" si="47">B21/B$4</f>
        <v>3.8498341120004369</v>
      </c>
      <c r="C46" s="36">
        <f t="shared" si="47"/>
        <v>6.7051378375151884</v>
      </c>
      <c r="D46" s="36">
        <f t="shared" si="47"/>
        <v>2.6488415924930422</v>
      </c>
      <c r="E46" s="36">
        <f t="shared" si="47"/>
        <v>1.3706950510269293</v>
      </c>
      <c r="F46" s="36">
        <f t="shared" si="47"/>
        <v>1.2205572596746515</v>
      </c>
      <c r="G46" s="32">
        <f t="shared" si="47"/>
        <v>1.6499676671629577</v>
      </c>
      <c r="H46" s="32">
        <f t="shared" si="47"/>
        <v>2.6963908811118427</v>
      </c>
      <c r="I46" s="32">
        <f t="shared" si="47"/>
        <v>2.0298794304137182</v>
      </c>
      <c r="J46" s="32">
        <f t="shared" si="47"/>
        <v>2.2501178369965324</v>
      </c>
      <c r="K46" s="22"/>
      <c r="L46" s="31"/>
      <c r="M46" s="31"/>
      <c r="N46" s="31"/>
      <c r="O46" s="31"/>
      <c r="P46" s="31"/>
      <c r="Q46" s="31"/>
      <c r="R46" s="31"/>
      <c r="S46" s="31"/>
      <c r="T46" s="31"/>
      <c r="U46" s="31"/>
      <c r="W46" s="54"/>
      <c r="X46" s="54"/>
      <c r="Y46" s="2"/>
      <c r="Z46" s="2"/>
      <c r="AA46" s="2"/>
      <c r="AB46" s="2"/>
      <c r="AC46" s="2"/>
      <c r="AD46" s="2"/>
      <c r="AE46" s="2"/>
      <c r="AF46" s="14"/>
      <c r="AG46" s="14"/>
      <c r="AH46" s="40"/>
      <c r="AI46" s="43"/>
      <c r="AJ46" s="57"/>
      <c r="AK46" s="40"/>
      <c r="AL46" s="55"/>
      <c r="AM46" s="55"/>
    </row>
    <row r="47" spans="1:39" x14ac:dyDescent="0.35">
      <c r="A47" s="47" t="s">
        <v>26</v>
      </c>
      <c r="B47" s="36">
        <f t="shared" ref="B47:J47" si="48">B22/B$4</f>
        <v>4.2078952637949572</v>
      </c>
      <c r="C47" s="36">
        <f t="shared" si="48"/>
        <v>6.1677608712353589</v>
      </c>
      <c r="D47" s="36">
        <f t="shared" si="48"/>
        <v>2.2216509454975175</v>
      </c>
      <c r="E47" s="36">
        <f t="shared" si="48"/>
        <v>1.0690226274453696</v>
      </c>
      <c r="F47" s="36">
        <f t="shared" si="48"/>
        <v>0.90897625417744887</v>
      </c>
      <c r="G47" s="32">
        <f t="shared" si="48"/>
        <v>1.803369575615873</v>
      </c>
      <c r="H47" s="32">
        <f t="shared" si="48"/>
        <v>2.5963023809098691</v>
      </c>
      <c r="I47" s="32">
        <f t="shared" si="48"/>
        <v>2.0980189317899507</v>
      </c>
      <c r="J47" s="32">
        <f t="shared" si="48"/>
        <v>2.2539772119559665</v>
      </c>
      <c r="K47" s="22"/>
      <c r="L47" s="31" t="s">
        <v>40</v>
      </c>
      <c r="M47" s="32">
        <f>AVERAGE(B46:B47)</f>
        <v>4.0288646878976966</v>
      </c>
      <c r="N47" s="32">
        <f t="shared" ref="N47" si="49">AVERAGE(C46:C47)</f>
        <v>6.4364493543752737</v>
      </c>
      <c r="O47" s="32">
        <f t="shared" ref="O47:U47" si="50">AVERAGE(D46:D47)</f>
        <v>2.4352462689952796</v>
      </c>
      <c r="P47" s="32">
        <f t="shared" si="50"/>
        <v>1.2198588392361494</v>
      </c>
      <c r="Q47" s="32">
        <f t="shared" si="50"/>
        <v>1.0647667569260502</v>
      </c>
      <c r="R47" s="32">
        <f t="shared" si="50"/>
        <v>1.7266686213894153</v>
      </c>
      <c r="S47" s="32">
        <f t="shared" si="50"/>
        <v>2.6463466310108559</v>
      </c>
      <c r="T47" s="32">
        <f t="shared" si="50"/>
        <v>2.0639491811018345</v>
      </c>
      <c r="U47" s="32">
        <f t="shared" si="50"/>
        <v>2.2520475244762492</v>
      </c>
      <c r="W47" s="54">
        <v>60.05</v>
      </c>
      <c r="X47" s="54">
        <f>N47*100/W47</f>
        <v>10.718483521024602</v>
      </c>
      <c r="Y47" s="54">
        <f>U47*100/W47</f>
        <v>3.7502873013759355</v>
      </c>
      <c r="Z47" s="2"/>
      <c r="AA47" s="2"/>
      <c r="AB47" s="2"/>
      <c r="AC47" s="2"/>
      <c r="AD47" s="2"/>
      <c r="AE47" s="2"/>
      <c r="AF47" s="14"/>
      <c r="AG47" s="14"/>
      <c r="AH47" s="40"/>
      <c r="AI47" s="43"/>
      <c r="AJ47" s="57"/>
      <c r="AK47" s="14"/>
      <c r="AL47" s="55"/>
    </row>
    <row r="48" spans="1:39" x14ac:dyDescent="0.35">
      <c r="A48" s="47" t="s">
        <v>27</v>
      </c>
      <c r="B48" s="36">
        <f t="shared" ref="B48:J48" si="51">B23/B$4</f>
        <v>2.3795820944496531</v>
      </c>
      <c r="C48" s="36">
        <f t="shared" si="51"/>
        <v>4.2124215753219802</v>
      </c>
      <c r="D48" s="36">
        <f t="shared" si="51"/>
        <v>2.2381337351083852</v>
      </c>
      <c r="E48" s="36">
        <f t="shared" si="51"/>
        <v>1.0767934203101917</v>
      </c>
      <c r="F48" s="36">
        <f t="shared" si="51"/>
        <v>0.68948332896043318</v>
      </c>
      <c r="G48" s="32">
        <f t="shared" si="51"/>
        <v>0.57500309131999539</v>
      </c>
      <c r="H48" s="32">
        <f t="shared" si="51"/>
        <v>1.1781653283737736</v>
      </c>
      <c r="I48" s="32">
        <f t="shared" si="51"/>
        <v>1.8436459591828331</v>
      </c>
      <c r="J48" s="32">
        <f t="shared" si="51"/>
        <v>2.5528232387268943</v>
      </c>
      <c r="K48" s="22"/>
      <c r="L48" s="31"/>
      <c r="M48" s="31"/>
      <c r="N48" s="31"/>
      <c r="O48" s="31"/>
      <c r="P48" s="31"/>
      <c r="Q48" s="31"/>
      <c r="R48" s="31"/>
      <c r="S48" s="31"/>
      <c r="T48" s="31"/>
      <c r="U48" s="31"/>
      <c r="W48" s="54"/>
      <c r="X48" s="54"/>
      <c r="Y48" s="2"/>
      <c r="Z48" s="2"/>
      <c r="AA48" s="2"/>
      <c r="AB48" s="2"/>
      <c r="AC48" s="2"/>
      <c r="AD48" s="2"/>
      <c r="AE48" s="2"/>
      <c r="AF48" s="14"/>
      <c r="AG48" s="14"/>
      <c r="AH48" s="40"/>
      <c r="AI48" s="43"/>
      <c r="AJ48" s="57"/>
      <c r="AK48" s="40"/>
      <c r="AL48" s="55"/>
    </row>
    <row r="49" spans="1:39" x14ac:dyDescent="0.35">
      <c r="A49" s="47" t="s">
        <v>28</v>
      </c>
      <c r="B49" s="36">
        <f t="shared" ref="B49:J49" si="52">B24/B$4</f>
        <v>3.975035951904943</v>
      </c>
      <c r="C49" s="36">
        <f t="shared" si="52"/>
        <v>3.5722612141171122</v>
      </c>
      <c r="D49" s="36">
        <f t="shared" si="52"/>
        <v>1.9130782405336531</v>
      </c>
      <c r="E49" s="36">
        <f t="shared" si="52"/>
        <v>0.89819664254932341</v>
      </c>
      <c r="F49" s="36">
        <f t="shared" si="52"/>
        <v>0.75538947942645795</v>
      </c>
      <c r="G49" s="32">
        <f t="shared" si="52"/>
        <v>1.1094746266277871</v>
      </c>
      <c r="H49" s="32">
        <f t="shared" si="52"/>
        <v>2.1702872657628669</v>
      </c>
      <c r="I49" s="32">
        <f t="shared" si="52"/>
        <v>2.0481846938644899</v>
      </c>
      <c r="J49" s="32">
        <f t="shared" si="52"/>
        <v>2.2083047584284494</v>
      </c>
      <c r="K49" s="22"/>
      <c r="L49" s="31" t="s">
        <v>42</v>
      </c>
      <c r="M49" s="32">
        <f>AVERAGE(B48:B49)</f>
        <v>3.177309023177298</v>
      </c>
      <c r="N49" s="32">
        <f t="shared" ref="N49" si="53">AVERAGE(C48:C49)</f>
        <v>3.892341394719546</v>
      </c>
      <c r="O49" s="32">
        <f t="shared" ref="O49:U49" si="54">AVERAGE(D48:D49)</f>
        <v>2.0756059878210191</v>
      </c>
      <c r="P49" s="32">
        <f t="shared" si="54"/>
        <v>0.98749503142975747</v>
      </c>
      <c r="Q49" s="32">
        <f t="shared" si="54"/>
        <v>0.72243640419344557</v>
      </c>
      <c r="R49" s="32">
        <f t="shared" si="54"/>
        <v>0.84223885897389117</v>
      </c>
      <c r="S49" s="32">
        <f t="shared" si="54"/>
        <v>1.6742262970683202</v>
      </c>
      <c r="T49" s="32">
        <f t="shared" si="54"/>
        <v>1.9459153265236615</v>
      </c>
      <c r="U49" s="32">
        <f t="shared" si="54"/>
        <v>2.3805639985776716</v>
      </c>
      <c r="W49" s="54">
        <v>67.55</v>
      </c>
      <c r="X49" s="54">
        <f>N49*100/W49</f>
        <v>5.7621634266758646</v>
      </c>
      <c r="Y49" s="54">
        <f>U49*100/W49</f>
        <v>3.5241509971542144</v>
      </c>
      <c r="Z49" s="2"/>
      <c r="AA49" s="2"/>
      <c r="AB49" s="2"/>
      <c r="AC49" s="2"/>
      <c r="AD49" s="2"/>
      <c r="AE49" s="2"/>
      <c r="AF49" s="14"/>
      <c r="AG49" s="14"/>
      <c r="AH49" s="40"/>
      <c r="AI49" s="43"/>
      <c r="AJ49" s="57"/>
      <c r="AK49" s="40"/>
      <c r="AL49" s="55"/>
    </row>
    <row r="50" spans="1:39" x14ac:dyDescent="0.35">
      <c r="A50" s="47" t="s">
        <v>29</v>
      </c>
      <c r="B50" s="36">
        <f t="shared" ref="B50:J50" si="55">B25/B$4</f>
        <v>7.3992816311006884</v>
      </c>
      <c r="C50" s="36">
        <f t="shared" si="55"/>
        <v>6.8259296698909511</v>
      </c>
      <c r="D50" s="36">
        <f t="shared" si="55"/>
        <v>3.0132819951248759</v>
      </c>
      <c r="E50" s="36">
        <f t="shared" si="55"/>
        <v>1.5088757383583766</v>
      </c>
      <c r="F50" s="36">
        <f t="shared" si="55"/>
        <v>1.3821586796778862</v>
      </c>
      <c r="G50" s="32">
        <f t="shared" si="55"/>
        <v>1.7455618352760329</v>
      </c>
      <c r="H50" s="32">
        <f t="shared" si="55"/>
        <v>1.7395077731623001</v>
      </c>
      <c r="I50" s="32">
        <f t="shared" si="55"/>
        <v>1.2595395402620744</v>
      </c>
      <c r="J50" s="32">
        <f t="shared" si="55"/>
        <v>1.6070169846124476</v>
      </c>
      <c r="K50" s="22"/>
      <c r="L50" s="31"/>
      <c r="M50" s="31"/>
      <c r="N50" s="31"/>
      <c r="O50" s="31"/>
      <c r="P50" s="31"/>
      <c r="Q50" s="31"/>
      <c r="R50" s="31"/>
      <c r="S50" s="31"/>
      <c r="T50" s="31"/>
      <c r="U50" s="31"/>
      <c r="W50" s="54"/>
      <c r="X50" s="54"/>
      <c r="Y50" s="2"/>
      <c r="Z50" s="2"/>
      <c r="AA50" s="2"/>
      <c r="AB50" s="2"/>
      <c r="AC50" s="2"/>
      <c r="AD50" s="2"/>
      <c r="AE50" s="2"/>
      <c r="AF50" s="14"/>
      <c r="AG50" s="14"/>
      <c r="AH50" s="40"/>
      <c r="AI50" s="43"/>
      <c r="AJ50" s="57"/>
      <c r="AK50" s="14"/>
      <c r="AL50" s="55"/>
      <c r="AM50" s="55"/>
    </row>
    <row r="51" spans="1:39" x14ac:dyDescent="0.35">
      <c r="A51" s="48" t="s">
        <v>30</v>
      </c>
      <c r="B51" s="38">
        <f t="shared" ref="B51:J51" si="56">B26/B$4</f>
        <v>6.2450031365052832</v>
      </c>
      <c r="C51" s="38">
        <f t="shared" si="56"/>
        <v>4.2057622820189469</v>
      </c>
      <c r="D51" s="38">
        <f t="shared" si="56"/>
        <v>1.7838515918803746</v>
      </c>
      <c r="E51" s="38">
        <f t="shared" si="56"/>
        <v>1.0045879702936686</v>
      </c>
      <c r="F51" s="38">
        <f t="shared" si="56"/>
        <v>0.66990872057837103</v>
      </c>
      <c r="G51" s="34">
        <f t="shared" si="56"/>
        <v>0.7555219763848392</v>
      </c>
      <c r="H51" s="34">
        <f t="shared" si="56"/>
        <v>1.3074230010739005</v>
      </c>
      <c r="I51" s="34">
        <f t="shared" si="56"/>
        <v>1.5155780943314261</v>
      </c>
      <c r="J51" s="34">
        <f t="shared" si="56"/>
        <v>1.9494324463681512</v>
      </c>
      <c r="K51" s="28"/>
      <c r="L51" s="33" t="s">
        <v>44</v>
      </c>
      <c r="M51" s="34">
        <f>AVERAGE(B50:B51)</f>
        <v>6.8221423838029853</v>
      </c>
      <c r="N51" s="34">
        <f t="shared" ref="N51" si="57">AVERAGE(C50:C51)</f>
        <v>5.5158459759549494</v>
      </c>
      <c r="O51" s="34">
        <f t="shared" ref="O51:U51" si="58">AVERAGE(D50:D51)</f>
        <v>2.3985667935026251</v>
      </c>
      <c r="P51" s="34">
        <f t="shared" si="58"/>
        <v>1.2567318543260226</v>
      </c>
      <c r="Q51" s="34">
        <f t="shared" si="58"/>
        <v>1.0260337001281286</v>
      </c>
      <c r="R51" s="34">
        <f t="shared" si="58"/>
        <v>1.2505419058304361</v>
      </c>
      <c r="S51" s="34">
        <f t="shared" si="58"/>
        <v>1.5234653871181003</v>
      </c>
      <c r="T51" s="34">
        <f t="shared" si="58"/>
        <v>1.3875588172967501</v>
      </c>
      <c r="U51" s="34">
        <f t="shared" si="58"/>
        <v>1.7782247154902993</v>
      </c>
      <c r="W51" s="54">
        <v>71.349999999999994</v>
      </c>
      <c r="X51" s="54">
        <f>N51*100/W51</f>
        <v>7.7306881232725297</v>
      </c>
      <c r="Y51" s="54">
        <f>U51*100/W51</f>
        <v>2.4922560833781353</v>
      </c>
      <c r="Z51" s="2"/>
      <c r="AA51" s="2"/>
      <c r="AB51" s="2"/>
      <c r="AC51" s="2"/>
      <c r="AD51" s="2"/>
      <c r="AE51" s="2"/>
      <c r="AF51" s="14"/>
      <c r="AG51" s="14"/>
      <c r="AH51" s="40"/>
      <c r="AI51" s="43"/>
      <c r="AJ51" s="57"/>
      <c r="AK51" s="40"/>
      <c r="AL51" s="55"/>
    </row>
    <row r="52" spans="1:39" x14ac:dyDescent="0.35">
      <c r="A52" s="40" t="s">
        <v>33</v>
      </c>
      <c r="B52" s="14">
        <f t="shared" ref="B52:J52" si="59">B27/B$4</f>
        <v>0.85623646534007813</v>
      </c>
      <c r="C52" s="14">
        <f t="shared" si="59"/>
        <v>0.4116253773287728</v>
      </c>
      <c r="D52" s="14">
        <f t="shared" si="59"/>
        <v>0.280338041462452</v>
      </c>
      <c r="E52" s="14">
        <f t="shared" si="59"/>
        <v>0.33270374728733493</v>
      </c>
      <c r="F52" s="14">
        <f t="shared" si="59"/>
        <v>0.37837344636628301</v>
      </c>
      <c r="G52" s="2">
        <f t="shared" si="59"/>
        <v>0.33157358270870202</v>
      </c>
      <c r="H52" s="2">
        <f t="shared" si="59"/>
        <v>0.29160019820258248</v>
      </c>
      <c r="I52" s="2">
        <f t="shared" si="59"/>
        <v>0.28742253038422316</v>
      </c>
      <c r="J52" s="2">
        <f t="shared" si="59"/>
        <v>0.29020436395993388</v>
      </c>
      <c r="K52" s="2"/>
      <c r="W52" s="54"/>
      <c r="Y52" s="2"/>
      <c r="Z52" s="2"/>
      <c r="AA52" s="2"/>
      <c r="AB52" s="2"/>
      <c r="AC52" s="2"/>
      <c r="AD52" s="2"/>
      <c r="AE52" s="2"/>
      <c r="AF52" s="14"/>
      <c r="AG52" s="14"/>
      <c r="AH52" s="40"/>
      <c r="AI52" s="40"/>
      <c r="AJ52" s="40"/>
      <c r="AK52" s="40"/>
    </row>
    <row r="53" spans="1:39" x14ac:dyDescent="0.35">
      <c r="A53" s="40" t="s">
        <v>34</v>
      </c>
      <c r="B53" s="14">
        <f t="shared" ref="B53:J53" si="60">B28/B$4</f>
        <v>0.61882869481140967</v>
      </c>
      <c r="C53" s="14">
        <f t="shared" si="60"/>
        <v>0.38596412308075451</v>
      </c>
      <c r="D53" s="14">
        <f t="shared" si="60"/>
        <v>0.27873964707368387</v>
      </c>
      <c r="E53" s="14">
        <f t="shared" si="60"/>
        <v>0.38593798384838718</v>
      </c>
      <c r="F53" s="14">
        <f t="shared" si="60"/>
        <v>0.37057629983999163</v>
      </c>
      <c r="G53" s="2">
        <f t="shared" si="60"/>
        <v>0.30797160328166295</v>
      </c>
      <c r="H53" s="2">
        <f t="shared" si="60"/>
        <v>0.26310931443778041</v>
      </c>
      <c r="I53" s="2">
        <f t="shared" si="60"/>
        <v>0.26745988006863181</v>
      </c>
      <c r="J53" s="2">
        <f t="shared" si="60"/>
        <v>0.25578338869730843</v>
      </c>
      <c r="K53" s="2"/>
      <c r="L53" t="s">
        <v>31</v>
      </c>
      <c r="M53" s="2">
        <f>AVERAGE(B52:B53)</f>
        <v>0.73753258007574396</v>
      </c>
      <c r="N53" s="2">
        <f t="shared" ref="N53" si="61">AVERAGE(C52:C53)</f>
        <v>0.39879475020476363</v>
      </c>
      <c r="O53" s="2">
        <f t="shared" ref="O53:U53" si="62">AVERAGE(D52:D53)</f>
        <v>0.27953884426806797</v>
      </c>
      <c r="P53" s="2">
        <f t="shared" si="62"/>
        <v>0.35932086556786103</v>
      </c>
      <c r="Q53" s="2">
        <f t="shared" si="62"/>
        <v>0.37447487310313732</v>
      </c>
      <c r="R53" s="2">
        <f t="shared" si="62"/>
        <v>0.31977259299518246</v>
      </c>
      <c r="S53" s="2">
        <f t="shared" si="62"/>
        <v>0.27735475632018147</v>
      </c>
      <c r="T53" s="2">
        <f t="shared" si="62"/>
        <v>0.27744120522642746</v>
      </c>
      <c r="U53" s="2">
        <f t="shared" si="62"/>
        <v>0.27299387632862115</v>
      </c>
      <c r="W53" s="54">
        <v>63.7</v>
      </c>
      <c r="X53" s="54">
        <f>N53*100/W53</f>
        <v>0.62605141319429136</v>
      </c>
      <c r="Y53" s="54">
        <f>U53*100/W53</f>
        <v>0.42856181527256065</v>
      </c>
      <c r="Z53" s="2"/>
      <c r="AA53" s="2"/>
      <c r="AB53" s="2"/>
      <c r="AC53" s="2"/>
      <c r="AD53" s="2"/>
      <c r="AE53" s="2"/>
      <c r="AF53" s="14"/>
      <c r="AG53" s="14"/>
      <c r="AH53" s="40"/>
      <c r="AI53" s="40"/>
      <c r="AJ53" s="40"/>
      <c r="AK53" s="40"/>
    </row>
    <row r="54" spans="1:39" x14ac:dyDescent="0.35">
      <c r="A54" s="40" t="s">
        <v>35</v>
      </c>
      <c r="B54" s="14">
        <f t="shared" ref="B54:J54" si="63">B29/B$4</f>
        <v>0.87447498913642685</v>
      </c>
      <c r="C54" s="14">
        <f t="shared" si="63"/>
        <v>1.3671952213401761</v>
      </c>
      <c r="D54" s="14">
        <f t="shared" si="63"/>
        <v>1.0045495491486307</v>
      </c>
      <c r="E54" s="14">
        <f t="shared" si="63"/>
        <v>0.72910899675729857</v>
      </c>
      <c r="F54" s="14">
        <f t="shared" si="63"/>
        <v>0.48942846329568557</v>
      </c>
      <c r="G54" s="2">
        <f t="shared" si="63"/>
        <v>0.30111472059381555</v>
      </c>
      <c r="H54" s="2">
        <f t="shared" si="63"/>
        <v>0.28149169839396898</v>
      </c>
      <c r="I54" s="2">
        <f t="shared" si="63"/>
        <v>0.24297362141037535</v>
      </c>
      <c r="J54" s="2">
        <f t="shared" si="63"/>
        <v>0.21876483539203262</v>
      </c>
      <c r="K54" s="2"/>
      <c r="L54" s="3"/>
      <c r="W54" s="54"/>
      <c r="X54" s="54"/>
      <c r="Y54" s="2"/>
      <c r="Z54" s="2"/>
      <c r="AA54" s="2"/>
      <c r="AB54" s="2"/>
      <c r="AC54" s="2"/>
      <c r="AD54" s="2"/>
      <c r="AE54" s="2"/>
      <c r="AF54" s="14"/>
      <c r="AG54" s="14"/>
      <c r="AH54" s="40"/>
      <c r="AI54" s="40"/>
      <c r="AJ54" s="40"/>
      <c r="AK54" s="40"/>
    </row>
    <row r="55" spans="1:39" x14ac:dyDescent="0.35">
      <c r="A55" s="40" t="s">
        <v>36</v>
      </c>
      <c r="B55" s="14">
        <f t="shared" ref="B55:J55" si="64">B30/B$4</f>
        <v>0.71833518154155596</v>
      </c>
      <c r="C55" s="14">
        <f t="shared" si="64"/>
        <v>1.4159972732858572</v>
      </c>
      <c r="D55" s="14">
        <f t="shared" si="64"/>
        <v>1.4377147697460664</v>
      </c>
      <c r="E55" s="14">
        <f t="shared" si="64"/>
        <v>0.77063032486293293</v>
      </c>
      <c r="F55" s="14">
        <f t="shared" si="64"/>
        <v>0.5204017673606316</v>
      </c>
      <c r="G55" s="2">
        <f t="shared" si="64"/>
        <v>0.28964849617509608</v>
      </c>
      <c r="H55" s="2">
        <f t="shared" si="64"/>
        <v>0.27652309302515699</v>
      </c>
      <c r="I55" s="2">
        <f t="shared" si="64"/>
        <v>0.25662982168459303</v>
      </c>
      <c r="J55" s="2">
        <f t="shared" si="64"/>
        <v>0.21982880156024354</v>
      </c>
      <c r="K55" s="2"/>
      <c r="L55" s="3" t="s">
        <v>32</v>
      </c>
      <c r="M55" s="2">
        <f>AVERAGE(B54:B55)</f>
        <v>0.79640508533899146</v>
      </c>
      <c r="N55" s="2">
        <f t="shared" ref="N55" si="65">AVERAGE(C54:C55)</f>
        <v>1.3915962473130166</v>
      </c>
      <c r="O55" s="2">
        <f t="shared" ref="O55:U55" si="66">AVERAGE(D54:D55)</f>
        <v>1.2211321594473485</v>
      </c>
      <c r="P55" s="2">
        <f t="shared" si="66"/>
        <v>0.74986966081011575</v>
      </c>
      <c r="Q55" s="2">
        <f t="shared" si="66"/>
        <v>0.50491511532815858</v>
      </c>
      <c r="R55" s="2">
        <f t="shared" si="66"/>
        <v>0.29538160838445582</v>
      </c>
      <c r="S55" s="2">
        <f t="shared" si="66"/>
        <v>0.27900739570956301</v>
      </c>
      <c r="T55" s="2">
        <f t="shared" si="66"/>
        <v>0.2498017215474842</v>
      </c>
      <c r="U55" s="2">
        <f t="shared" si="66"/>
        <v>0.21929681847613808</v>
      </c>
      <c r="W55" s="54">
        <v>76.5</v>
      </c>
      <c r="X55" s="54">
        <f>N55*100/W55</f>
        <v>1.8190800618470804</v>
      </c>
      <c r="Y55" s="54">
        <f>U55*100/W55</f>
        <v>0.28666250781194519</v>
      </c>
      <c r="Z55" s="2"/>
      <c r="AA55" s="2"/>
      <c r="AB55" s="2"/>
      <c r="AC55" s="2"/>
      <c r="AD55" s="2"/>
      <c r="AE55" s="2"/>
      <c r="AF55" s="14"/>
      <c r="AG55" s="14"/>
      <c r="AH55" s="40"/>
      <c r="AI55" s="40"/>
      <c r="AJ55" s="40"/>
      <c r="AK55" s="40"/>
    </row>
    <row r="56" spans="1:39" x14ac:dyDescent="0.35">
      <c r="B56" s="14"/>
      <c r="C56" s="14"/>
      <c r="AF56" s="40"/>
      <c r="AG56" s="40"/>
      <c r="AH56" s="40"/>
      <c r="AI56" s="40"/>
      <c r="AJ56" s="40"/>
      <c r="AK56" s="40"/>
    </row>
    <row r="57" spans="1:39" x14ac:dyDescent="0.35">
      <c r="A57" s="6" t="s">
        <v>3</v>
      </c>
      <c r="B57" s="7"/>
      <c r="C57" s="7"/>
      <c r="D57" s="6"/>
      <c r="X57" s="6"/>
    </row>
    <row r="58" spans="1:39" x14ac:dyDescent="0.35">
      <c r="A58" s="4" t="s">
        <v>0</v>
      </c>
      <c r="B58" s="5"/>
      <c r="C58" s="1"/>
      <c r="D58" s="1"/>
      <c r="E58" s="1"/>
      <c r="F58" s="1"/>
      <c r="G58" s="1"/>
      <c r="H58" s="1"/>
      <c r="I58" s="1"/>
      <c r="J58" s="1"/>
      <c r="K58" s="1"/>
      <c r="L58" s="12"/>
      <c r="M58" s="12"/>
      <c r="N58" s="12"/>
      <c r="O58" s="12"/>
      <c r="P58" s="12"/>
      <c r="Q58" s="12"/>
      <c r="R58" s="12"/>
      <c r="S58" s="12"/>
      <c r="T58" s="12"/>
      <c r="U58" s="12"/>
      <c r="W58" s="3"/>
      <c r="X58" s="6"/>
      <c r="Y58" s="3"/>
    </row>
    <row r="59" spans="1:39" x14ac:dyDescent="0.35">
      <c r="A59" s="9" t="s">
        <v>9</v>
      </c>
      <c r="B59" s="14">
        <f t="shared" ref="B59:B80" si="67">B9</f>
        <v>0.1337154307693588</v>
      </c>
      <c r="C59" s="14">
        <f t="shared" ref="C59:J68" si="68">B59+C9</f>
        <v>0.75776640085581903</v>
      </c>
      <c r="D59" s="14">
        <f t="shared" si="68"/>
        <v>0.74183894199482459</v>
      </c>
      <c r="E59" s="14">
        <f t="shared" si="68"/>
        <v>1.018791569968007</v>
      </c>
      <c r="F59" s="14">
        <f t="shared" si="68"/>
        <v>1.5167644915485923</v>
      </c>
      <c r="G59" s="2">
        <f t="shared" si="68"/>
        <v>1.4767644915485922</v>
      </c>
      <c r="H59" s="2">
        <f t="shared" si="68"/>
        <v>1.8377550722843947</v>
      </c>
      <c r="I59" s="2">
        <f t="shared" si="68"/>
        <v>2.4645573640416747</v>
      </c>
      <c r="J59" s="2">
        <f t="shared" si="68"/>
        <v>2.9995490519943959</v>
      </c>
      <c r="K59" s="2"/>
      <c r="W59" s="3"/>
      <c r="X59" s="3"/>
      <c r="Y59" s="3"/>
    </row>
    <row r="60" spans="1:39" x14ac:dyDescent="0.35">
      <c r="A60" s="26" t="s">
        <v>10</v>
      </c>
      <c r="B60" s="46">
        <f t="shared" si="67"/>
        <v>-4.0177089841309389E-2</v>
      </c>
      <c r="C60" s="46">
        <f t="shared" si="68"/>
        <v>6.7108775353228095E-2</v>
      </c>
      <c r="D60" s="46">
        <f t="shared" si="68"/>
        <v>4.6422483370780601E-2</v>
      </c>
      <c r="E60" s="46">
        <f t="shared" si="68"/>
        <v>0.3629308796482818</v>
      </c>
      <c r="F60" s="46">
        <f t="shared" si="68"/>
        <v>0.3629308796482818</v>
      </c>
      <c r="G60" s="25">
        <f t="shared" si="68"/>
        <v>0.32293087964828182</v>
      </c>
      <c r="H60" s="25">
        <f t="shared" si="68"/>
        <v>0.58259533539388308</v>
      </c>
      <c r="I60" s="25">
        <f t="shared" si="68"/>
        <v>1.1233433259203474</v>
      </c>
      <c r="J60" s="25">
        <f t="shared" si="68"/>
        <v>1.6355812771433824</v>
      </c>
      <c r="K60" s="25"/>
      <c r="L60" s="12" t="s">
        <v>13</v>
      </c>
      <c r="M60" s="25">
        <f>AVERAGE(B59:B60)</f>
        <v>4.6769170464024706E-2</v>
      </c>
      <c r="N60" s="25">
        <f t="shared" ref="N60" si="69">AVERAGE(C59:C60)</f>
        <v>0.41243758810452358</v>
      </c>
      <c r="O60" s="25">
        <f t="shared" ref="O60:U60" si="70">AVERAGE(D59:D60)</f>
        <v>0.39413071268280259</v>
      </c>
      <c r="P60" s="25">
        <f t="shared" si="70"/>
        <v>0.69086122480814438</v>
      </c>
      <c r="Q60" s="25">
        <f t="shared" si="70"/>
        <v>0.93984768559843701</v>
      </c>
      <c r="R60" s="25">
        <f t="shared" si="70"/>
        <v>0.89984768559843697</v>
      </c>
      <c r="S60" s="25">
        <f t="shared" si="70"/>
        <v>1.2101752038391389</v>
      </c>
      <c r="T60" s="25">
        <f t="shared" si="70"/>
        <v>1.793950344981011</v>
      </c>
      <c r="U60" s="25">
        <f t="shared" si="70"/>
        <v>2.3175651645688893</v>
      </c>
      <c r="W60" s="3"/>
      <c r="X60" s="3"/>
      <c r="Y60" s="11"/>
      <c r="Z60" s="2"/>
      <c r="AA60" s="2"/>
      <c r="AB60" s="2"/>
      <c r="AC60" s="2"/>
      <c r="AD60" s="2"/>
      <c r="AE60" s="2"/>
      <c r="AF60" s="2"/>
      <c r="AG60" s="2"/>
    </row>
    <row r="61" spans="1:39" x14ac:dyDescent="0.35">
      <c r="A61" s="41" t="s">
        <v>15</v>
      </c>
      <c r="B61" s="18">
        <f t="shared" si="67"/>
        <v>8.7931231011844506</v>
      </c>
      <c r="C61" s="18">
        <f t="shared" si="68"/>
        <v>44.667648251130849</v>
      </c>
      <c r="D61" s="18">
        <f t="shared" si="68"/>
        <v>58.977747322017962</v>
      </c>
      <c r="E61" s="18">
        <f t="shared" si="68"/>
        <v>69.179612622602619</v>
      </c>
      <c r="F61" s="18">
        <f t="shared" si="68"/>
        <v>83.440251509452722</v>
      </c>
      <c r="G61" s="16">
        <f t="shared" si="68"/>
        <v>105.1396566094699</v>
      </c>
      <c r="H61" s="16">
        <f t="shared" si="68"/>
        <v>117.35418016174377</v>
      </c>
      <c r="I61" s="16">
        <f t="shared" si="68"/>
        <v>127.10161418718653</v>
      </c>
      <c r="J61" s="16">
        <f t="shared" si="68"/>
        <v>138.93150058360422</v>
      </c>
      <c r="K61" s="22"/>
      <c r="L61" s="15"/>
      <c r="M61" s="15"/>
      <c r="N61" s="15"/>
      <c r="O61" s="15"/>
      <c r="P61" s="15"/>
      <c r="Q61" s="15"/>
      <c r="R61" s="15"/>
      <c r="S61" s="15"/>
      <c r="T61" s="15"/>
      <c r="U61" s="15"/>
      <c r="Y61" s="2"/>
      <c r="Z61" s="2"/>
      <c r="AA61" s="2"/>
      <c r="AB61" s="2"/>
      <c r="AC61" s="2"/>
      <c r="AD61" s="2"/>
      <c r="AE61" s="2"/>
      <c r="AF61" s="2"/>
      <c r="AG61" s="2"/>
    </row>
    <row r="62" spans="1:39" x14ac:dyDescent="0.35">
      <c r="A62" s="41" t="s">
        <v>16</v>
      </c>
      <c r="B62" s="18">
        <f t="shared" si="67"/>
        <v>5.5419169281119514</v>
      </c>
      <c r="C62" s="19">
        <f t="shared" si="68"/>
        <v>42.133552832263938</v>
      </c>
      <c r="D62" s="19">
        <f t="shared" si="68"/>
        <v>56.528101887845587</v>
      </c>
      <c r="E62" s="19">
        <f t="shared" si="68"/>
        <v>66.866864924696188</v>
      </c>
      <c r="F62" s="19">
        <f t="shared" si="68"/>
        <v>81.044555605675995</v>
      </c>
      <c r="G62" s="17">
        <f t="shared" si="68"/>
        <v>103.02302194191427</v>
      </c>
      <c r="H62" s="17">
        <f t="shared" si="68"/>
        <v>113.80341013417822</v>
      </c>
      <c r="I62" s="17">
        <f t="shared" si="68"/>
        <v>123.34263657482816</v>
      </c>
      <c r="J62" s="17">
        <f t="shared" si="68"/>
        <v>136.6970567798698</v>
      </c>
      <c r="K62" s="22"/>
      <c r="L62" s="15" t="s">
        <v>37</v>
      </c>
      <c r="M62" s="16">
        <f>AVERAGE(B61:B62)</f>
        <v>7.1675200146482005</v>
      </c>
      <c r="N62" s="16">
        <f t="shared" ref="N62" si="71">AVERAGE(C61:C62)</f>
        <v>43.400600541697393</v>
      </c>
      <c r="O62" s="16">
        <f t="shared" ref="O62:U62" si="72">AVERAGE(D61:D62)</f>
        <v>57.752924604931778</v>
      </c>
      <c r="P62" s="16">
        <f t="shared" si="72"/>
        <v>68.02323877364941</v>
      </c>
      <c r="Q62" s="16">
        <f t="shared" si="72"/>
        <v>82.242403557564359</v>
      </c>
      <c r="R62" s="16">
        <f t="shared" si="72"/>
        <v>104.08133927569207</v>
      </c>
      <c r="S62" s="16">
        <f t="shared" si="72"/>
        <v>115.57879514796099</v>
      </c>
      <c r="T62" s="16">
        <f t="shared" si="72"/>
        <v>125.22212538100734</v>
      </c>
      <c r="U62" s="16">
        <f t="shared" si="72"/>
        <v>137.81427868173699</v>
      </c>
      <c r="W62" s="54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9" x14ac:dyDescent="0.35">
      <c r="A63" s="41" t="s">
        <v>17</v>
      </c>
      <c r="B63" s="18">
        <f t="shared" si="67"/>
        <v>6.7020316090069647</v>
      </c>
      <c r="C63" s="19">
        <f t="shared" si="68"/>
        <v>48.550702697925573</v>
      </c>
      <c r="D63" s="19">
        <f t="shared" si="68"/>
        <v>65.51139554749733</v>
      </c>
      <c r="E63" s="19">
        <f t="shared" si="68"/>
        <v>76.042965144374747</v>
      </c>
      <c r="F63" s="19">
        <f t="shared" si="68"/>
        <v>89.618547733872859</v>
      </c>
      <c r="G63" s="17">
        <f t="shared" si="68"/>
        <v>111.22807919876546</v>
      </c>
      <c r="H63" s="17">
        <f t="shared" si="68"/>
        <v>124.09723114414771</v>
      </c>
      <c r="I63" s="17">
        <f t="shared" si="68"/>
        <v>135.17641348071064</v>
      </c>
      <c r="J63" s="17">
        <f t="shared" si="68"/>
        <v>151.67662040790975</v>
      </c>
      <c r="K63" s="22"/>
      <c r="L63" s="15"/>
      <c r="M63" s="15"/>
      <c r="N63" s="15"/>
      <c r="O63" s="15"/>
      <c r="P63" s="15"/>
      <c r="Q63" s="15"/>
      <c r="R63" s="15"/>
      <c r="S63" s="15"/>
      <c r="T63" s="15"/>
      <c r="U63" s="15"/>
      <c r="W63" s="54"/>
      <c r="Y63" s="2"/>
      <c r="Z63" s="2"/>
      <c r="AA63" s="2"/>
      <c r="AB63" s="2"/>
      <c r="AC63" s="2"/>
      <c r="AD63" s="2"/>
      <c r="AE63" s="2"/>
      <c r="AF63" s="2"/>
      <c r="AG63" s="2"/>
    </row>
    <row r="64" spans="1:39" x14ac:dyDescent="0.35">
      <c r="A64" s="41" t="s">
        <v>18</v>
      </c>
      <c r="B64" s="18">
        <f t="shared" si="67"/>
        <v>4.2801086885891753</v>
      </c>
      <c r="C64" s="19">
        <f t="shared" si="68"/>
        <v>38.157734786331524</v>
      </c>
      <c r="D64" s="19">
        <f t="shared" si="68"/>
        <v>52.168093920352661</v>
      </c>
      <c r="E64" s="19">
        <f t="shared" si="68"/>
        <v>60.968469764205445</v>
      </c>
      <c r="F64" s="19">
        <f t="shared" si="68"/>
        <v>72.432421192318614</v>
      </c>
      <c r="G64" s="17">
        <f t="shared" si="68"/>
        <v>92.06583431588777</v>
      </c>
      <c r="H64" s="17">
        <f t="shared" si="68"/>
        <v>103.40468853740384</v>
      </c>
      <c r="I64" s="17">
        <f t="shared" si="68"/>
        <v>112.26009588717709</v>
      </c>
      <c r="J64" s="17">
        <f t="shared" si="68"/>
        <v>125.27917680740079</v>
      </c>
      <c r="K64" s="22"/>
      <c r="L64" s="15" t="s">
        <v>39</v>
      </c>
      <c r="M64" s="16">
        <f>AVERAGE(B63:B64)</f>
        <v>5.4910701487980695</v>
      </c>
      <c r="N64" s="16">
        <f t="shared" ref="N64" si="73">AVERAGE(C63:C64)</f>
        <v>43.354218742128552</v>
      </c>
      <c r="O64" s="16">
        <f t="shared" ref="O64:U64" si="74">AVERAGE(D63:D64)</f>
        <v>58.839744733924995</v>
      </c>
      <c r="P64" s="16">
        <f t="shared" si="74"/>
        <v>68.505717454290092</v>
      </c>
      <c r="Q64" s="16">
        <f t="shared" si="74"/>
        <v>81.025484463095736</v>
      </c>
      <c r="R64" s="16">
        <f t="shared" si="74"/>
        <v>101.64695675732662</v>
      </c>
      <c r="S64" s="16">
        <f t="shared" si="74"/>
        <v>113.75095984077578</v>
      </c>
      <c r="T64" s="16">
        <f t="shared" si="74"/>
        <v>123.71825468394385</v>
      </c>
      <c r="U64" s="16">
        <f t="shared" si="74"/>
        <v>138.47789860765528</v>
      </c>
      <c r="W64" s="54"/>
      <c r="Y64" s="2"/>
      <c r="Z64" s="2"/>
      <c r="AA64" s="2"/>
      <c r="AB64" s="2"/>
      <c r="AC64" s="2"/>
      <c r="AD64" s="2"/>
      <c r="AE64" s="2"/>
      <c r="AF64" s="2"/>
      <c r="AG64" s="2"/>
    </row>
    <row r="65" spans="1:34" x14ac:dyDescent="0.35">
      <c r="A65" s="41" t="s">
        <v>19</v>
      </c>
      <c r="B65" s="18">
        <f t="shared" si="67"/>
        <v>4.6173581570400124</v>
      </c>
      <c r="C65" s="19">
        <f t="shared" si="68"/>
        <v>37.347015567135912</v>
      </c>
      <c r="D65" s="19">
        <f t="shared" si="68"/>
        <v>53.347732361581478</v>
      </c>
      <c r="E65" s="19">
        <f t="shared" si="68"/>
        <v>66.400687763870721</v>
      </c>
      <c r="F65" s="19">
        <f t="shared" si="68"/>
        <v>85.4748801700336</v>
      </c>
      <c r="G65" s="17">
        <f t="shared" si="68"/>
        <v>109.26103245242508</v>
      </c>
      <c r="H65" s="17">
        <f t="shared" si="68"/>
        <v>122.95104001758392</v>
      </c>
      <c r="I65" s="17">
        <f t="shared" si="68"/>
        <v>135.45133411051901</v>
      </c>
      <c r="J65" s="17">
        <f t="shared" si="68"/>
        <v>152.43169205798827</v>
      </c>
      <c r="K65" s="22"/>
      <c r="L65" s="15"/>
      <c r="M65" s="15"/>
      <c r="N65" s="15"/>
      <c r="O65" s="15"/>
      <c r="P65" s="15"/>
      <c r="Q65" s="15"/>
      <c r="R65" s="15"/>
      <c r="S65" s="15"/>
      <c r="T65" s="15"/>
      <c r="U65" s="15"/>
      <c r="W65" s="54"/>
      <c r="Y65" s="2"/>
      <c r="Z65" s="2"/>
      <c r="AA65" s="2"/>
      <c r="AB65" s="2"/>
      <c r="AC65" s="2"/>
      <c r="AD65" s="2"/>
      <c r="AE65" s="2"/>
      <c r="AF65" s="2"/>
      <c r="AG65" s="2"/>
    </row>
    <row r="66" spans="1:34" x14ac:dyDescent="0.35">
      <c r="A66" s="41" t="s">
        <v>20</v>
      </c>
      <c r="B66" s="18">
        <f t="shared" si="67"/>
        <v>4.2831509946420034</v>
      </c>
      <c r="C66" s="19">
        <f t="shared" si="68"/>
        <v>37.810881364424816</v>
      </c>
      <c r="D66" s="19">
        <f t="shared" si="68"/>
        <v>55.750571153592603</v>
      </c>
      <c r="E66" s="19">
        <f t="shared" si="68"/>
        <v>68.530506063799209</v>
      </c>
      <c r="F66" s="19">
        <f t="shared" si="68"/>
        <v>88.066495350555044</v>
      </c>
      <c r="G66" s="17">
        <f t="shared" si="68"/>
        <v>115.79590319110031</v>
      </c>
      <c r="H66" s="17">
        <f t="shared" si="68"/>
        <v>131.32104330975486</v>
      </c>
      <c r="I66" s="17">
        <f t="shared" si="68"/>
        <v>145.87133697385747</v>
      </c>
      <c r="J66" s="17">
        <f t="shared" si="68"/>
        <v>166.18653702595333</v>
      </c>
      <c r="K66" s="22"/>
      <c r="L66" s="15" t="s">
        <v>41</v>
      </c>
      <c r="M66" s="16">
        <f>AVERAGE(B65:B66)</f>
        <v>4.4502545758410079</v>
      </c>
      <c r="N66" s="16">
        <f t="shared" ref="N66" si="75">AVERAGE(C65:C66)</f>
        <v>37.578948465780364</v>
      </c>
      <c r="O66" s="16">
        <f t="shared" ref="O66:U66" si="76">AVERAGE(D65:D66)</f>
        <v>54.54915175758704</v>
      </c>
      <c r="P66" s="16">
        <f t="shared" si="76"/>
        <v>67.465596913834958</v>
      </c>
      <c r="Q66" s="16">
        <f t="shared" si="76"/>
        <v>86.770687760294322</v>
      </c>
      <c r="R66" s="16">
        <f t="shared" si="76"/>
        <v>112.52846782176269</v>
      </c>
      <c r="S66" s="16">
        <f t="shared" si="76"/>
        <v>127.13604166366939</v>
      </c>
      <c r="T66" s="16">
        <f t="shared" si="76"/>
        <v>140.66133554218823</v>
      </c>
      <c r="U66" s="16">
        <f t="shared" si="76"/>
        <v>159.30911454197081</v>
      </c>
      <c r="W66" s="54"/>
      <c r="Y66" s="2"/>
      <c r="Z66" s="2"/>
      <c r="AA66" s="2"/>
      <c r="AB66" s="2"/>
      <c r="AC66" s="2"/>
      <c r="AD66" s="2"/>
      <c r="AE66" s="2"/>
      <c r="AF66" s="2"/>
      <c r="AG66" s="2"/>
    </row>
    <row r="67" spans="1:34" x14ac:dyDescent="0.35">
      <c r="A67" s="41" t="s">
        <v>21</v>
      </c>
      <c r="B67" s="18">
        <f t="shared" si="67"/>
        <v>9.6870957323147557</v>
      </c>
      <c r="C67" s="19">
        <f t="shared" si="68"/>
        <v>53.251909661429295</v>
      </c>
      <c r="D67" s="19">
        <f t="shared" si="68"/>
        <v>76.558642452423882</v>
      </c>
      <c r="E67" s="19">
        <f t="shared" si="68"/>
        <v>88.797259600502287</v>
      </c>
      <c r="F67" s="19">
        <f t="shared" si="68"/>
        <v>104.61880751080442</v>
      </c>
      <c r="G67" s="17">
        <f t="shared" si="68"/>
        <v>126.64038081863438</v>
      </c>
      <c r="H67" s="17">
        <f t="shared" si="68"/>
        <v>138.78001389486724</v>
      </c>
      <c r="I67" s="17">
        <f t="shared" si="68"/>
        <v>149.59197211075397</v>
      </c>
      <c r="J67" s="17">
        <f t="shared" si="68"/>
        <v>169.95588762169362</v>
      </c>
      <c r="K67" s="22"/>
      <c r="L67" s="15"/>
      <c r="M67" s="15"/>
      <c r="N67" s="15"/>
      <c r="O67" s="15"/>
      <c r="P67" s="15"/>
      <c r="Q67" s="15"/>
      <c r="R67" s="15"/>
      <c r="S67" s="15"/>
      <c r="T67" s="15"/>
      <c r="U67" s="15"/>
      <c r="W67" s="54"/>
      <c r="Y67" s="2"/>
      <c r="Z67" s="2"/>
      <c r="AA67" s="2"/>
      <c r="AB67" s="2"/>
      <c r="AC67" s="2"/>
      <c r="AD67" s="2"/>
      <c r="AE67" s="2"/>
      <c r="AF67" s="2"/>
      <c r="AG67" s="2"/>
    </row>
    <row r="68" spans="1:34" x14ac:dyDescent="0.35">
      <c r="A68" s="42" t="s">
        <v>22</v>
      </c>
      <c r="B68" s="23">
        <f t="shared" si="67"/>
        <v>4.445479120748046</v>
      </c>
      <c r="C68" s="23">
        <f t="shared" si="68"/>
        <v>21.733850974028172</v>
      </c>
      <c r="D68" s="23">
        <f t="shared" si="68"/>
        <v>33.943891139406411</v>
      </c>
      <c r="E68" s="23">
        <f t="shared" si="68"/>
        <v>44.742643216141722</v>
      </c>
      <c r="F68" s="23">
        <f t="shared" si="68"/>
        <v>58.779587569926917</v>
      </c>
      <c r="G68" s="24">
        <f t="shared" si="68"/>
        <v>77.423155083952309</v>
      </c>
      <c r="H68" s="24">
        <f t="shared" si="68"/>
        <v>89.511287402546628</v>
      </c>
      <c r="I68" s="24">
        <f t="shared" si="68"/>
        <v>101.43846733248806</v>
      </c>
      <c r="J68" s="24">
        <f t="shared" si="68"/>
        <v>120.37835649689524</v>
      </c>
      <c r="K68" s="28"/>
      <c r="L68" s="29" t="s">
        <v>43</v>
      </c>
      <c r="M68" s="24">
        <f>AVERAGE(B67:B68)</f>
        <v>7.0662874265314013</v>
      </c>
      <c r="N68" s="24">
        <f t="shared" ref="N68" si="77">AVERAGE(C67:C68)</f>
        <v>37.492880317728734</v>
      </c>
      <c r="O68" s="24">
        <f t="shared" ref="O68:U68" si="78">AVERAGE(D67:D68)</f>
        <v>55.251266795915143</v>
      </c>
      <c r="P68" s="24">
        <f t="shared" si="78"/>
        <v>66.769951408322001</v>
      </c>
      <c r="Q68" s="24">
        <f t="shared" si="78"/>
        <v>81.699197540365674</v>
      </c>
      <c r="R68" s="24">
        <f t="shared" si="78"/>
        <v>102.03176795129335</v>
      </c>
      <c r="S68" s="24">
        <f t="shared" si="78"/>
        <v>114.14565064870693</v>
      </c>
      <c r="T68" s="24">
        <f t="shared" si="78"/>
        <v>125.51521972162101</v>
      </c>
      <c r="U68" s="24">
        <f t="shared" si="78"/>
        <v>145.16712205929443</v>
      </c>
      <c r="W68" s="54"/>
      <c r="Y68" s="2"/>
      <c r="Z68" s="2"/>
      <c r="AA68" s="2"/>
      <c r="AB68" s="2"/>
      <c r="AC68" s="2"/>
      <c r="AD68" s="2"/>
      <c r="AE68" s="2"/>
      <c r="AF68" s="2"/>
      <c r="AG68" s="2"/>
    </row>
    <row r="69" spans="1:34" x14ac:dyDescent="0.35">
      <c r="A69" s="47" t="s">
        <v>23</v>
      </c>
      <c r="B69" s="36">
        <f t="shared" si="67"/>
        <v>7.1032168926031112</v>
      </c>
      <c r="C69" s="36">
        <f t="shared" ref="C69:J78" si="79">B69+C19</f>
        <v>36.169191331385889</v>
      </c>
      <c r="D69" s="36">
        <f t="shared" si="79"/>
        <v>45.956890876850608</v>
      </c>
      <c r="E69" s="36">
        <f t="shared" si="79"/>
        <v>53.23637925019306</v>
      </c>
      <c r="F69" s="36">
        <f t="shared" si="79"/>
        <v>62.633749782468797</v>
      </c>
      <c r="G69" s="32">
        <f t="shared" si="79"/>
        <v>83.641655685886491</v>
      </c>
      <c r="H69" s="32">
        <f t="shared" si="79"/>
        <v>99.210052614395053</v>
      </c>
      <c r="I69" s="32">
        <f t="shared" si="79"/>
        <v>116.96895401149037</v>
      </c>
      <c r="J69" s="32">
        <f t="shared" si="79"/>
        <v>145.1437826742804</v>
      </c>
      <c r="K69" s="22"/>
      <c r="L69" s="31"/>
      <c r="M69" s="31"/>
      <c r="N69" s="31"/>
      <c r="O69" s="31"/>
      <c r="P69" s="31"/>
      <c r="Q69" s="31"/>
      <c r="R69" s="31"/>
      <c r="S69" s="31"/>
      <c r="T69" s="31"/>
      <c r="U69" s="31"/>
      <c r="W69" s="54"/>
      <c r="Y69" s="2"/>
      <c r="Z69" s="2"/>
      <c r="AA69" s="2"/>
      <c r="AB69" s="2"/>
      <c r="AC69" s="2"/>
      <c r="AD69" s="2"/>
      <c r="AE69" s="2"/>
      <c r="AF69" s="2"/>
      <c r="AG69" s="2"/>
    </row>
    <row r="70" spans="1:34" x14ac:dyDescent="0.35">
      <c r="A70" s="47" t="s">
        <v>24</v>
      </c>
      <c r="B70" s="36">
        <f t="shared" si="67"/>
        <v>5.1745139676143621</v>
      </c>
      <c r="C70" s="37">
        <f t="shared" si="79"/>
        <v>26.622433399512897</v>
      </c>
      <c r="D70" s="37">
        <f t="shared" si="79"/>
        <v>34.589100788498435</v>
      </c>
      <c r="E70" s="37">
        <f t="shared" si="79"/>
        <v>40.676904133072853</v>
      </c>
      <c r="F70" s="37">
        <f t="shared" si="79"/>
        <v>50.705926069166026</v>
      </c>
      <c r="G70" s="35">
        <f t="shared" si="79"/>
        <v>83.147971167242929</v>
      </c>
      <c r="H70" s="35">
        <f t="shared" si="79"/>
        <v>105.68628053678766</v>
      </c>
      <c r="I70" s="35">
        <f t="shared" si="79"/>
        <v>127.61731810110309</v>
      </c>
      <c r="J70" s="35">
        <f t="shared" si="79"/>
        <v>156.6522632442643</v>
      </c>
      <c r="K70" s="22"/>
      <c r="L70" s="31" t="s">
        <v>38</v>
      </c>
      <c r="M70" s="32">
        <f>AVERAGE(B69:B70)</f>
        <v>6.1388654301087371</v>
      </c>
      <c r="N70" s="32">
        <f t="shared" ref="N70" si="80">AVERAGE(C69:C70)</f>
        <v>31.395812365449395</v>
      </c>
      <c r="O70" s="32">
        <f t="shared" ref="O70:U70" si="81">AVERAGE(D69:D70)</f>
        <v>40.272995832674525</v>
      </c>
      <c r="P70" s="32">
        <f t="shared" si="81"/>
        <v>46.956641691632953</v>
      </c>
      <c r="Q70" s="32">
        <f t="shared" si="81"/>
        <v>56.669837925817411</v>
      </c>
      <c r="R70" s="32">
        <f t="shared" si="81"/>
        <v>83.39481342656471</v>
      </c>
      <c r="S70" s="32">
        <f t="shared" si="81"/>
        <v>102.44816657559136</v>
      </c>
      <c r="T70" s="32">
        <f t="shared" si="81"/>
        <v>122.29313605629673</v>
      </c>
      <c r="U70" s="32">
        <f t="shared" si="81"/>
        <v>150.89802295927234</v>
      </c>
      <c r="W70" s="54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35">
      <c r="A71" s="47" t="s">
        <v>25</v>
      </c>
      <c r="B71" s="36">
        <f t="shared" si="67"/>
        <v>3.8498341120004369</v>
      </c>
      <c r="C71" s="37">
        <f t="shared" si="79"/>
        <v>23.965247624546002</v>
      </c>
      <c r="D71" s="37">
        <f t="shared" si="79"/>
        <v>31.911772402025129</v>
      </c>
      <c r="E71" s="37">
        <f t="shared" si="79"/>
        <v>37.394552606132848</v>
      </c>
      <c r="F71" s="37">
        <f t="shared" si="79"/>
        <v>45.938453423855407</v>
      </c>
      <c r="G71" s="35">
        <f t="shared" si="79"/>
        <v>65.738065429810902</v>
      </c>
      <c r="H71" s="35">
        <f t="shared" si="79"/>
        <v>87.30919247870564</v>
      </c>
      <c r="I71" s="35">
        <f t="shared" si="79"/>
        <v>109.63786621325654</v>
      </c>
      <c r="J71" s="35">
        <f t="shared" si="79"/>
        <v>147.88986944219761</v>
      </c>
      <c r="K71" s="22"/>
      <c r="L71" s="31"/>
      <c r="M71" s="31"/>
      <c r="N71" s="31"/>
      <c r="O71" s="31"/>
      <c r="P71" s="31"/>
      <c r="Q71" s="31"/>
      <c r="R71" s="31"/>
      <c r="S71" s="31"/>
      <c r="T71" s="31"/>
      <c r="U71" s="31"/>
      <c r="W71" s="54"/>
      <c r="Y71" s="2"/>
      <c r="Z71" s="2"/>
      <c r="AA71" s="2"/>
      <c r="AB71" s="2"/>
      <c r="AC71" s="2"/>
      <c r="AD71" s="2"/>
      <c r="AE71" s="2"/>
      <c r="AF71" s="2"/>
      <c r="AG71" s="2"/>
    </row>
    <row r="72" spans="1:34" x14ac:dyDescent="0.35">
      <c r="A72" s="47" t="s">
        <v>26</v>
      </c>
      <c r="B72" s="36">
        <f t="shared" si="67"/>
        <v>4.2078952637949572</v>
      </c>
      <c r="C72" s="37">
        <f t="shared" si="79"/>
        <v>22.711177877501033</v>
      </c>
      <c r="D72" s="37">
        <f t="shared" si="79"/>
        <v>29.376130713993586</v>
      </c>
      <c r="E72" s="37">
        <f t="shared" si="79"/>
        <v>33.652221223775065</v>
      </c>
      <c r="F72" s="37">
        <f t="shared" si="79"/>
        <v>40.01505500301721</v>
      </c>
      <c r="G72" s="35">
        <f t="shared" si="79"/>
        <v>61.655489910407681</v>
      </c>
      <c r="H72" s="35">
        <f t="shared" si="79"/>
        <v>82.42590895768663</v>
      </c>
      <c r="I72" s="35">
        <f t="shared" si="79"/>
        <v>105.50411720737608</v>
      </c>
      <c r="J72" s="35">
        <f t="shared" si="79"/>
        <v>143.82172981062752</v>
      </c>
      <c r="K72" s="22"/>
      <c r="L72" s="31" t="s">
        <v>40</v>
      </c>
      <c r="M72" s="32">
        <f>AVERAGE(B71:B72)</f>
        <v>4.0288646878976966</v>
      </c>
      <c r="N72" s="32">
        <f t="shared" ref="N72" si="82">AVERAGE(C71:C72)</f>
        <v>23.338212751023519</v>
      </c>
      <c r="O72" s="32">
        <f t="shared" ref="O72:U72" si="83">AVERAGE(D71:D72)</f>
        <v>30.643951558009356</v>
      </c>
      <c r="P72" s="32">
        <f t="shared" si="83"/>
        <v>35.52338691495396</v>
      </c>
      <c r="Q72" s="32">
        <f t="shared" si="83"/>
        <v>42.976754213436308</v>
      </c>
      <c r="R72" s="32">
        <f t="shared" si="83"/>
        <v>63.696777670109292</v>
      </c>
      <c r="S72" s="32">
        <f t="shared" si="83"/>
        <v>84.867550718196128</v>
      </c>
      <c r="T72" s="32">
        <f t="shared" si="83"/>
        <v>107.57099171031632</v>
      </c>
      <c r="U72" s="32">
        <f t="shared" si="83"/>
        <v>145.85579962641256</v>
      </c>
      <c r="W72" s="54"/>
      <c r="Y72" s="2"/>
      <c r="Z72" s="2"/>
      <c r="AA72" s="2"/>
      <c r="AB72" s="2"/>
      <c r="AC72" s="2"/>
      <c r="AD72" s="2"/>
      <c r="AE72" s="2"/>
      <c r="AF72" s="2"/>
      <c r="AG72" s="2"/>
    </row>
    <row r="73" spans="1:34" x14ac:dyDescent="0.35">
      <c r="A73" s="47" t="s">
        <v>27</v>
      </c>
      <c r="B73" s="36">
        <f t="shared" si="67"/>
        <v>2.3795820944496531</v>
      </c>
      <c r="C73" s="37">
        <f t="shared" si="79"/>
        <v>15.016846820415594</v>
      </c>
      <c r="D73" s="37">
        <f t="shared" si="79"/>
        <v>21.731248025740751</v>
      </c>
      <c r="E73" s="37">
        <f t="shared" si="79"/>
        <v>26.038421706981516</v>
      </c>
      <c r="F73" s="37">
        <f t="shared" si="79"/>
        <v>30.864805009704547</v>
      </c>
      <c r="G73" s="35">
        <f t="shared" si="79"/>
        <v>37.764842105544489</v>
      </c>
      <c r="H73" s="35">
        <f t="shared" si="79"/>
        <v>47.190164732534676</v>
      </c>
      <c r="I73" s="35">
        <f t="shared" si="79"/>
        <v>67.470270283545844</v>
      </c>
      <c r="J73" s="35">
        <f t="shared" si="79"/>
        <v>110.86826534190305</v>
      </c>
      <c r="K73" s="22"/>
      <c r="L73" s="31"/>
      <c r="M73" s="31"/>
      <c r="N73" s="31"/>
      <c r="O73" s="31"/>
      <c r="P73" s="31"/>
      <c r="Q73" s="31"/>
      <c r="R73" s="31"/>
      <c r="S73" s="31"/>
      <c r="T73" s="31"/>
      <c r="U73" s="31"/>
      <c r="W73" s="54"/>
      <c r="Y73" s="2"/>
      <c r="Z73" s="2"/>
      <c r="AA73" s="2"/>
      <c r="AB73" s="2"/>
      <c r="AC73" s="2"/>
      <c r="AD73" s="2"/>
      <c r="AE73" s="2"/>
      <c r="AF73" s="2"/>
      <c r="AG73" s="2"/>
    </row>
    <row r="74" spans="1:34" x14ac:dyDescent="0.35">
      <c r="A74" s="47" t="s">
        <v>28</v>
      </c>
      <c r="B74" s="36">
        <f t="shared" si="67"/>
        <v>3.975035951904943</v>
      </c>
      <c r="C74" s="37">
        <f t="shared" si="79"/>
        <v>14.691819594256279</v>
      </c>
      <c r="D74" s="37">
        <f t="shared" si="79"/>
        <v>20.431054315857239</v>
      </c>
      <c r="E74" s="37">
        <f t="shared" si="79"/>
        <v>24.023840886054533</v>
      </c>
      <c r="F74" s="37">
        <f t="shared" si="79"/>
        <v>29.31156724203974</v>
      </c>
      <c r="G74" s="35">
        <f t="shared" si="79"/>
        <v>42.625262761573183</v>
      </c>
      <c r="H74" s="35">
        <f t="shared" si="79"/>
        <v>59.987560887676118</v>
      </c>
      <c r="I74" s="35">
        <f t="shared" si="79"/>
        <v>82.517592520185502</v>
      </c>
      <c r="J74" s="35">
        <f t="shared" si="79"/>
        <v>120.05877341346914</v>
      </c>
      <c r="K74" s="22"/>
      <c r="L74" s="31" t="s">
        <v>42</v>
      </c>
      <c r="M74" s="32">
        <f>AVERAGE(B73:B74)</f>
        <v>3.177309023177298</v>
      </c>
      <c r="N74" s="32">
        <f t="shared" ref="N74" si="84">AVERAGE(C73:C74)</f>
        <v>14.854333207335937</v>
      </c>
      <c r="O74" s="32">
        <f t="shared" ref="O74:U74" si="85">AVERAGE(D73:D74)</f>
        <v>21.081151170798996</v>
      </c>
      <c r="P74" s="32">
        <f t="shared" si="85"/>
        <v>25.031131296518026</v>
      </c>
      <c r="Q74" s="32">
        <f t="shared" si="85"/>
        <v>30.088186125872141</v>
      </c>
      <c r="R74" s="32">
        <f t="shared" si="85"/>
        <v>40.195052433558836</v>
      </c>
      <c r="S74" s="32">
        <f t="shared" si="85"/>
        <v>53.588862810105397</v>
      </c>
      <c r="T74" s="32">
        <f t="shared" si="85"/>
        <v>74.993931401865666</v>
      </c>
      <c r="U74" s="32">
        <f t="shared" si="85"/>
        <v>115.4635193776861</v>
      </c>
      <c r="W74" s="54"/>
      <c r="Y74" s="2"/>
      <c r="Z74" s="2"/>
      <c r="AA74" s="2"/>
      <c r="AB74" s="2"/>
      <c r="AC74" s="2"/>
      <c r="AD74" s="2"/>
      <c r="AE74" s="2"/>
      <c r="AF74" s="2"/>
      <c r="AG74" s="2"/>
    </row>
    <row r="75" spans="1:34" x14ac:dyDescent="0.35">
      <c r="A75" s="47" t="s">
        <v>29</v>
      </c>
      <c r="B75" s="36">
        <f t="shared" si="67"/>
        <v>7.3992816311006884</v>
      </c>
      <c r="C75" s="37">
        <f t="shared" si="79"/>
        <v>27.877070640773542</v>
      </c>
      <c r="D75" s="37">
        <f t="shared" si="79"/>
        <v>36.916916626148172</v>
      </c>
      <c r="E75" s="37">
        <f t="shared" si="79"/>
        <v>42.952419579581679</v>
      </c>
      <c r="F75" s="37">
        <f t="shared" si="79"/>
        <v>52.627530337326881</v>
      </c>
      <c r="G75" s="35">
        <f t="shared" si="79"/>
        <v>73.57427236063927</v>
      </c>
      <c r="H75" s="35">
        <f t="shared" si="79"/>
        <v>87.490334545937671</v>
      </c>
      <c r="I75" s="35">
        <f t="shared" si="79"/>
        <v>101.34526948882049</v>
      </c>
      <c r="J75" s="35">
        <f t="shared" si="79"/>
        <v>128.66455822723211</v>
      </c>
      <c r="K75" s="22"/>
      <c r="L75" s="31"/>
      <c r="M75" s="31"/>
      <c r="N75" s="31"/>
      <c r="O75" s="31"/>
      <c r="P75" s="31"/>
      <c r="Q75" s="31"/>
      <c r="R75" s="31"/>
      <c r="S75" s="31"/>
      <c r="T75" s="31"/>
      <c r="U75" s="31"/>
      <c r="W75" s="54"/>
      <c r="Y75" s="2"/>
      <c r="Z75" s="2"/>
      <c r="AA75" s="2"/>
      <c r="AB75" s="2"/>
      <c r="AC75" s="2"/>
      <c r="AD75" s="2"/>
      <c r="AE75" s="2"/>
      <c r="AF75" s="2"/>
      <c r="AG75" s="2"/>
    </row>
    <row r="76" spans="1:34" x14ac:dyDescent="0.35">
      <c r="A76" s="48" t="s">
        <v>30</v>
      </c>
      <c r="B76" s="38">
        <f t="shared" si="67"/>
        <v>6.2450031365052832</v>
      </c>
      <c r="C76" s="38">
        <f t="shared" si="79"/>
        <v>18.862289982562125</v>
      </c>
      <c r="D76" s="38">
        <f t="shared" si="79"/>
        <v>24.213844758203248</v>
      </c>
      <c r="E76" s="38">
        <f t="shared" si="79"/>
        <v>28.232196639377921</v>
      </c>
      <c r="F76" s="38">
        <f t="shared" si="79"/>
        <v>32.921557683426521</v>
      </c>
      <c r="G76" s="34">
        <f t="shared" si="79"/>
        <v>41.987821400044595</v>
      </c>
      <c r="H76" s="34">
        <f t="shared" si="79"/>
        <v>52.447205408635796</v>
      </c>
      <c r="I76" s="34">
        <f t="shared" si="79"/>
        <v>69.118564446281482</v>
      </c>
      <c r="J76" s="34">
        <f t="shared" si="79"/>
        <v>102.25891603454005</v>
      </c>
      <c r="K76" s="28"/>
      <c r="L76" s="33" t="s">
        <v>44</v>
      </c>
      <c r="M76" s="34">
        <f>AVERAGE(B75:B76)</f>
        <v>6.8221423838029853</v>
      </c>
      <c r="N76" s="34">
        <f t="shared" ref="N76" si="86">AVERAGE(C75:C76)</f>
        <v>23.369680311667835</v>
      </c>
      <c r="O76" s="34">
        <f t="shared" ref="O76:U76" si="87">AVERAGE(D75:D76)</f>
        <v>30.565380692175708</v>
      </c>
      <c r="P76" s="34">
        <f t="shared" si="87"/>
        <v>35.592308109479802</v>
      </c>
      <c r="Q76" s="34">
        <f t="shared" si="87"/>
        <v>42.774544010376701</v>
      </c>
      <c r="R76" s="34">
        <f t="shared" si="87"/>
        <v>57.781046880341933</v>
      </c>
      <c r="S76" s="34">
        <f t="shared" si="87"/>
        <v>69.96876997728674</v>
      </c>
      <c r="T76" s="34">
        <f t="shared" si="87"/>
        <v>85.231916967550987</v>
      </c>
      <c r="U76" s="34">
        <f t="shared" si="87"/>
        <v>115.46173713088608</v>
      </c>
      <c r="W76" s="54"/>
      <c r="Y76" s="2"/>
      <c r="Z76" s="2"/>
      <c r="AA76" s="2"/>
      <c r="AB76" s="2"/>
      <c r="AC76" s="2"/>
      <c r="AD76" s="2"/>
      <c r="AE76" s="2"/>
      <c r="AF76" s="2"/>
      <c r="AG76" s="2"/>
    </row>
    <row r="77" spans="1:34" x14ac:dyDescent="0.35">
      <c r="A77" s="40" t="s">
        <v>33</v>
      </c>
      <c r="B77" s="14">
        <f t="shared" si="67"/>
        <v>0.85623646534007813</v>
      </c>
      <c r="C77" s="14">
        <f t="shared" si="79"/>
        <v>2.0911125973263966</v>
      </c>
      <c r="D77" s="14">
        <f t="shared" si="79"/>
        <v>2.9321267217137525</v>
      </c>
      <c r="E77" s="14">
        <f t="shared" si="79"/>
        <v>4.2629417108630925</v>
      </c>
      <c r="F77" s="14">
        <f t="shared" si="79"/>
        <v>6.9115558354270732</v>
      </c>
      <c r="G77" s="2">
        <f t="shared" si="79"/>
        <v>10.890438827931497</v>
      </c>
      <c r="H77" s="2">
        <f t="shared" si="79"/>
        <v>13.223240413552157</v>
      </c>
      <c r="I77" s="2">
        <f t="shared" si="79"/>
        <v>16.384888247778612</v>
      </c>
      <c r="J77" s="2">
        <f t="shared" si="79"/>
        <v>21.318362435097487</v>
      </c>
      <c r="K77" s="2"/>
      <c r="W77" s="54"/>
      <c r="Y77" s="2"/>
      <c r="Z77" s="2"/>
      <c r="AA77" s="2"/>
      <c r="AB77" s="2"/>
      <c r="AC77" s="2"/>
      <c r="AD77" s="2"/>
      <c r="AE77" s="2"/>
      <c r="AF77" s="2"/>
      <c r="AG77" s="2"/>
    </row>
    <row r="78" spans="1:34" x14ac:dyDescent="0.35">
      <c r="A78" s="40" t="s">
        <v>34</v>
      </c>
      <c r="B78" s="14">
        <f t="shared" si="67"/>
        <v>0.61882869481140967</v>
      </c>
      <c r="C78" s="44">
        <f t="shared" si="79"/>
        <v>1.7767210640536732</v>
      </c>
      <c r="D78" s="44">
        <f t="shared" si="79"/>
        <v>2.6129400052747247</v>
      </c>
      <c r="E78" s="44">
        <f t="shared" si="79"/>
        <v>4.1566919406682734</v>
      </c>
      <c r="F78" s="44">
        <f t="shared" si="79"/>
        <v>6.7507260395482147</v>
      </c>
      <c r="G78" s="11">
        <f t="shared" si="79"/>
        <v>10.446385278928171</v>
      </c>
      <c r="H78" s="11">
        <f t="shared" si="79"/>
        <v>12.551259794430415</v>
      </c>
      <c r="I78" s="11">
        <f t="shared" si="79"/>
        <v>15.493318475185365</v>
      </c>
      <c r="J78" s="11">
        <f t="shared" si="79"/>
        <v>19.84163608303961</v>
      </c>
      <c r="K78" s="11"/>
      <c r="L78" t="s">
        <v>31</v>
      </c>
      <c r="M78" s="2">
        <f>AVERAGE(B77:B78)</f>
        <v>0.73753258007574396</v>
      </c>
      <c r="N78" s="2">
        <f t="shared" ref="N78" si="88">AVERAGE(C77:C78)</f>
        <v>1.9339168306900349</v>
      </c>
      <c r="O78" s="2">
        <f t="shared" ref="O78:U78" si="89">AVERAGE(D77:D78)</f>
        <v>2.7725333634942384</v>
      </c>
      <c r="P78" s="2">
        <f t="shared" si="89"/>
        <v>4.2098168257656834</v>
      </c>
      <c r="Q78" s="2">
        <f t="shared" si="89"/>
        <v>6.8311409374876444</v>
      </c>
      <c r="R78" s="2">
        <f t="shared" si="89"/>
        <v>10.668412053429833</v>
      </c>
      <c r="S78" s="2">
        <f t="shared" si="89"/>
        <v>12.887250103991285</v>
      </c>
      <c r="T78" s="2">
        <f t="shared" si="89"/>
        <v>15.939103361481989</v>
      </c>
      <c r="U78" s="2">
        <f t="shared" si="89"/>
        <v>20.579999259068551</v>
      </c>
      <c r="V78" t="s">
        <v>14</v>
      </c>
      <c r="W78" s="54"/>
      <c r="Y78" s="2"/>
      <c r="Z78" s="2"/>
      <c r="AA78" s="2"/>
      <c r="AB78" s="2"/>
      <c r="AC78" s="2"/>
      <c r="AD78" s="2"/>
      <c r="AE78" s="2"/>
      <c r="AF78" s="2"/>
      <c r="AG78" s="2"/>
    </row>
    <row r="79" spans="1:34" x14ac:dyDescent="0.35">
      <c r="A79" s="40" t="s">
        <v>35</v>
      </c>
      <c r="B79" s="14">
        <f t="shared" si="67"/>
        <v>0.87447498913642685</v>
      </c>
      <c r="C79" s="44">
        <f t="shared" ref="C79:J80" si="90">B79+C29</f>
        <v>4.9760606531569556</v>
      </c>
      <c r="D79" s="44">
        <f t="shared" si="90"/>
        <v>7.9897093006028479</v>
      </c>
      <c r="E79" s="44">
        <f t="shared" si="90"/>
        <v>10.906145287632043</v>
      </c>
      <c r="F79" s="44">
        <f t="shared" si="90"/>
        <v>14.332144530701843</v>
      </c>
      <c r="G79" s="11">
        <f t="shared" si="90"/>
        <v>17.945521177827629</v>
      </c>
      <c r="H79" s="11">
        <f t="shared" si="90"/>
        <v>20.19745476497938</v>
      </c>
      <c r="I79" s="11">
        <f t="shared" si="90"/>
        <v>22.87016460049351</v>
      </c>
      <c r="J79" s="11">
        <f t="shared" si="90"/>
        <v>26.589166802158065</v>
      </c>
      <c r="K79" s="11"/>
      <c r="L79" s="3"/>
      <c r="W79" s="54"/>
      <c r="Y79" s="2"/>
      <c r="Z79" s="2"/>
      <c r="AA79" s="2"/>
      <c r="AB79" s="2"/>
      <c r="AC79" s="2"/>
      <c r="AD79" s="2"/>
      <c r="AE79" s="2"/>
      <c r="AF79" s="2"/>
      <c r="AG79" s="2"/>
    </row>
    <row r="80" spans="1:34" x14ac:dyDescent="0.35">
      <c r="A80" s="40" t="s">
        <v>36</v>
      </c>
      <c r="B80" s="14">
        <f t="shared" si="67"/>
        <v>0.71833518154155596</v>
      </c>
      <c r="C80" s="44">
        <f t="shared" si="90"/>
        <v>4.9663270013991276</v>
      </c>
      <c r="D80" s="44">
        <f t="shared" si="90"/>
        <v>9.2794713106373266</v>
      </c>
      <c r="E80" s="44">
        <f t="shared" si="90"/>
        <v>12.361992610089057</v>
      </c>
      <c r="F80" s="44">
        <f t="shared" si="90"/>
        <v>16.004804981613479</v>
      </c>
      <c r="G80" s="11">
        <f t="shared" si="90"/>
        <v>19.480586935714634</v>
      </c>
      <c r="H80" s="11">
        <f t="shared" si="90"/>
        <v>21.692771679915889</v>
      </c>
      <c r="I80" s="11">
        <f t="shared" si="90"/>
        <v>24.515699718446413</v>
      </c>
      <c r="J80" s="11">
        <f t="shared" si="90"/>
        <v>28.252789344970552</v>
      </c>
      <c r="K80" s="11"/>
      <c r="L80" s="3" t="s">
        <v>32</v>
      </c>
      <c r="M80" s="11">
        <f>AVERAGE(B79:B80)</f>
        <v>0.79640508533899146</v>
      </c>
      <c r="N80" s="11">
        <f t="shared" ref="N80" si="91">AVERAGE(C79:C80)</f>
        <v>4.9711938272780412</v>
      </c>
      <c r="O80" s="11">
        <f t="shared" ref="O80:U80" si="92">AVERAGE(D79:D80)</f>
        <v>8.6345903056200868</v>
      </c>
      <c r="P80" s="11">
        <f t="shared" si="92"/>
        <v>11.63406894886055</v>
      </c>
      <c r="Q80" s="11">
        <f t="shared" si="92"/>
        <v>15.168474756157661</v>
      </c>
      <c r="R80" s="11">
        <f t="shared" si="92"/>
        <v>18.713054056771131</v>
      </c>
      <c r="S80" s="11">
        <f t="shared" si="92"/>
        <v>20.945113222447635</v>
      </c>
      <c r="T80" s="11">
        <f t="shared" si="92"/>
        <v>23.692932159469962</v>
      </c>
      <c r="U80" s="11">
        <f t="shared" si="92"/>
        <v>27.420978073564306</v>
      </c>
      <c r="V80" t="s">
        <v>14</v>
      </c>
      <c r="W80" s="54"/>
      <c r="Y80" s="2"/>
      <c r="Z80" s="2"/>
      <c r="AA80" s="2"/>
      <c r="AB80" s="2"/>
      <c r="AC80" s="2"/>
      <c r="AD80" s="2"/>
      <c r="AE80" s="2"/>
      <c r="AF80" s="2"/>
      <c r="AG80" s="2"/>
    </row>
    <row r="81" spans="1:21" x14ac:dyDescent="0.35">
      <c r="C81" s="44"/>
      <c r="D81" s="44"/>
      <c r="L81" s="3"/>
      <c r="M81" s="3"/>
      <c r="N81" s="3"/>
      <c r="O81" s="3"/>
    </row>
    <row r="82" spans="1:21" x14ac:dyDescent="0.35">
      <c r="A82" s="6" t="s">
        <v>1</v>
      </c>
      <c r="B82" s="7"/>
      <c r="C82" s="44"/>
      <c r="D82" s="44"/>
      <c r="E82" s="21"/>
      <c r="F82" s="21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21" x14ac:dyDescent="0.35">
      <c r="A83" s="4" t="s">
        <v>0</v>
      </c>
      <c r="B83" s="5"/>
      <c r="C83" s="1"/>
      <c r="D83" s="45"/>
      <c r="E83" s="45"/>
      <c r="F83" s="45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x14ac:dyDescent="0.35">
      <c r="A84" s="41" t="s">
        <v>15</v>
      </c>
      <c r="B84" s="18">
        <v>-26.288239660530028</v>
      </c>
      <c r="C84" s="18">
        <v>-27.125918858214597</v>
      </c>
      <c r="D84" s="19">
        <v>-27.846122174579548</v>
      </c>
      <c r="E84" s="19">
        <v>-22.542039601579503</v>
      </c>
      <c r="F84" s="19">
        <v>-24.405367103038031</v>
      </c>
      <c r="G84" s="17">
        <v>-25.57982705628708</v>
      </c>
      <c r="H84" s="17">
        <v>-22.694229006106603</v>
      </c>
      <c r="I84" s="17">
        <v>-25.34310393550011</v>
      </c>
      <c r="J84" s="17">
        <v>-25.651781839409313</v>
      </c>
      <c r="K84" s="17"/>
      <c r="L84" s="15"/>
      <c r="M84" s="30"/>
      <c r="N84" s="30"/>
      <c r="O84" s="30"/>
      <c r="P84" s="30"/>
      <c r="Q84" s="30"/>
      <c r="R84" s="30"/>
      <c r="S84" s="30"/>
      <c r="T84" s="30"/>
      <c r="U84" s="30"/>
    </row>
    <row r="85" spans="1:21" s="3" customFormat="1" x14ac:dyDescent="0.35">
      <c r="A85" s="41" t="s">
        <v>16</v>
      </c>
      <c r="B85" s="18">
        <v>-27.737706958442992</v>
      </c>
      <c r="C85" s="18">
        <v>-26.501566941824493</v>
      </c>
      <c r="D85" s="19">
        <v>-25.958087184764853</v>
      </c>
      <c r="E85" s="19">
        <v>-21.614927185813258</v>
      </c>
      <c r="F85" s="19">
        <v>-23.321788909523747</v>
      </c>
      <c r="G85" s="17">
        <v>-24.54534791507588</v>
      </c>
      <c r="H85" s="17">
        <v>-21.42017588436654</v>
      </c>
      <c r="I85" s="17">
        <v>-25.971234548227844</v>
      </c>
      <c r="J85" s="17">
        <v>-25.601128765141539</v>
      </c>
      <c r="K85" s="17"/>
      <c r="L85" s="15" t="s">
        <v>37</v>
      </c>
      <c r="M85" s="16">
        <f>AVERAGE(B84:B85)</f>
        <v>-27.012973309486512</v>
      </c>
      <c r="N85" s="16">
        <f t="shared" ref="N85" si="93">AVERAGE(C84:C85)</f>
        <v>-26.813742900019545</v>
      </c>
      <c r="O85" s="16">
        <f t="shared" ref="O85:U85" si="94">AVERAGE(D84:D85)</f>
        <v>-26.902104679672199</v>
      </c>
      <c r="P85" s="16">
        <f t="shared" si="94"/>
        <v>-22.078483393696381</v>
      </c>
      <c r="Q85" s="16">
        <f t="shared" si="94"/>
        <v>-23.863578006280889</v>
      </c>
      <c r="R85" s="16">
        <f t="shared" si="94"/>
        <v>-25.06258748568148</v>
      </c>
      <c r="S85" s="16">
        <f t="shared" si="94"/>
        <v>-22.05720244523657</v>
      </c>
      <c r="T85" s="16">
        <f t="shared" si="94"/>
        <v>-25.657169241863976</v>
      </c>
      <c r="U85" s="16">
        <f t="shared" si="94"/>
        <v>-25.626455302275424</v>
      </c>
    </row>
    <row r="86" spans="1:21" s="3" customFormat="1" x14ac:dyDescent="0.35">
      <c r="A86" s="41" t="s">
        <v>17</v>
      </c>
      <c r="B86" s="18">
        <v>-27.727599965427093</v>
      </c>
      <c r="C86" s="18">
        <v>-26.985581861541057</v>
      </c>
      <c r="D86" s="19">
        <v>-24.904359499533403</v>
      </c>
      <c r="E86" s="19">
        <v>-18.868940589600207</v>
      </c>
      <c r="F86" s="19">
        <v>-22.425050544339687</v>
      </c>
      <c r="G86" s="17">
        <v>-24.123703984191529</v>
      </c>
      <c r="H86" s="17">
        <v>-22.368897299838128</v>
      </c>
      <c r="I86" s="17">
        <v>-25.013095508674947</v>
      </c>
      <c r="J86" s="17">
        <v>-25.387611164520774</v>
      </c>
      <c r="K86" s="17"/>
      <c r="L86" s="15"/>
      <c r="M86" s="15"/>
      <c r="N86" s="15"/>
      <c r="O86" s="15"/>
      <c r="P86" s="15"/>
      <c r="Q86" s="15"/>
      <c r="R86" s="15"/>
      <c r="S86" s="15"/>
      <c r="T86" s="15"/>
      <c r="U86" s="15"/>
    </row>
    <row r="87" spans="1:21" s="3" customFormat="1" x14ac:dyDescent="0.35">
      <c r="A87" s="41" t="s">
        <v>18</v>
      </c>
      <c r="B87" s="18">
        <v>-27.338230735188841</v>
      </c>
      <c r="C87" s="18">
        <v>-27.163365090730089</v>
      </c>
      <c r="D87" s="19">
        <v>-24.593347166340127</v>
      </c>
      <c r="E87" s="19">
        <v>-18.242338333613617</v>
      </c>
      <c r="F87" s="19">
        <v>-20.480013656591471</v>
      </c>
      <c r="G87" s="17">
        <v>-22.246536219675185</v>
      </c>
      <c r="H87" s="17">
        <v>-20.702135857458831</v>
      </c>
      <c r="I87" s="17">
        <v>-24.683983937604641</v>
      </c>
      <c r="J87" s="17">
        <v>-24.482203930145523</v>
      </c>
      <c r="K87" s="17"/>
      <c r="L87" s="15" t="s">
        <v>39</v>
      </c>
      <c r="M87" s="16">
        <f>AVERAGE(B86:B87)</f>
        <v>-27.532915350307967</v>
      </c>
      <c r="N87" s="16">
        <f t="shared" ref="N87" si="95">AVERAGE(C86:C87)</f>
        <v>-27.074473476135573</v>
      </c>
      <c r="O87" s="16">
        <f t="shared" ref="O87:U87" si="96">AVERAGE(D86:D87)</f>
        <v>-24.748853332936765</v>
      </c>
      <c r="P87" s="16">
        <f t="shared" si="96"/>
        <v>-18.555639461606912</v>
      </c>
      <c r="Q87" s="16">
        <f t="shared" si="96"/>
        <v>-21.452532100465579</v>
      </c>
      <c r="R87" s="16">
        <f t="shared" si="96"/>
        <v>-23.185120101933357</v>
      </c>
      <c r="S87" s="16">
        <f t="shared" si="96"/>
        <v>-21.53551657864848</v>
      </c>
      <c r="T87" s="16">
        <f t="shared" si="96"/>
        <v>-24.848539723139794</v>
      </c>
      <c r="U87" s="16">
        <f t="shared" si="96"/>
        <v>-24.934907547333147</v>
      </c>
    </row>
    <row r="88" spans="1:21" s="3" customFormat="1" x14ac:dyDescent="0.35">
      <c r="A88" s="41" t="s">
        <v>19</v>
      </c>
      <c r="B88" s="18">
        <v>-20.395489635859903</v>
      </c>
      <c r="C88" s="18">
        <v>-21.340437963682824</v>
      </c>
      <c r="D88" s="19">
        <v>-20.964051012206603</v>
      </c>
      <c r="E88" s="19">
        <v>-22.523827133839021</v>
      </c>
      <c r="F88" s="19">
        <v>-21.528172882466354</v>
      </c>
      <c r="G88" s="17">
        <v>-19.536761861758201</v>
      </c>
      <c r="H88" s="17">
        <v>-17.212511600663792</v>
      </c>
      <c r="I88" s="17">
        <v>-21.543981403336041</v>
      </c>
      <c r="J88" s="17">
        <v>-21.891647539386465</v>
      </c>
      <c r="K88" s="17"/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1:21" s="3" customFormat="1" x14ac:dyDescent="0.35">
      <c r="A89" s="41" t="s">
        <v>20</v>
      </c>
      <c r="B89" s="18">
        <v>-21.886362122967238</v>
      </c>
      <c r="C89" s="18">
        <v>-20.793866396704896</v>
      </c>
      <c r="D89" s="19">
        <v>-20.080816929464863</v>
      </c>
      <c r="E89" s="19">
        <v>-20.67573248840235</v>
      </c>
      <c r="F89" s="19">
        <v>-20.001255510234408</v>
      </c>
      <c r="G89" s="17">
        <v>-17.214244832307259</v>
      </c>
      <c r="H89" s="17">
        <v>-14.109644120900342</v>
      </c>
      <c r="I89" s="17">
        <v>-18.554464291952865</v>
      </c>
      <c r="J89" s="17">
        <v>-18.463273175523561</v>
      </c>
      <c r="K89" s="17"/>
      <c r="L89" s="15" t="s">
        <v>41</v>
      </c>
      <c r="M89" s="16">
        <f>AVERAGE(B88:B89)</f>
        <v>-21.140925879413572</v>
      </c>
      <c r="N89" s="16">
        <f t="shared" ref="N89" si="97">AVERAGE(C88:C89)</f>
        <v>-21.067152180193858</v>
      </c>
      <c r="O89" s="16">
        <f t="shared" ref="O89:U89" si="98">AVERAGE(D88:D89)</f>
        <v>-20.522433970835735</v>
      </c>
      <c r="P89" s="16">
        <f t="shared" si="98"/>
        <v>-21.599779811120683</v>
      </c>
      <c r="Q89" s="16">
        <f t="shared" si="98"/>
        <v>-20.764714196350383</v>
      </c>
      <c r="R89" s="16">
        <f t="shared" si="98"/>
        <v>-18.37550334703273</v>
      </c>
      <c r="S89" s="16">
        <f t="shared" si="98"/>
        <v>-15.661077860782067</v>
      </c>
      <c r="T89" s="16">
        <f t="shared" si="98"/>
        <v>-20.049222847644451</v>
      </c>
      <c r="U89" s="16">
        <f t="shared" si="98"/>
        <v>-20.177460357455011</v>
      </c>
    </row>
    <row r="90" spans="1:21" s="3" customFormat="1" x14ac:dyDescent="0.35">
      <c r="A90" s="41" t="s">
        <v>21</v>
      </c>
      <c r="B90" s="18">
        <v>-26.319017648659738</v>
      </c>
      <c r="C90" s="18">
        <v>-24.561843071367779</v>
      </c>
      <c r="D90" s="19">
        <v>-23.873727357853461</v>
      </c>
      <c r="E90" s="19">
        <v>-19.808981441728008</v>
      </c>
      <c r="F90" s="19">
        <v>-21.816251084826639</v>
      </c>
      <c r="G90" s="17">
        <v>-21.977956136779696</v>
      </c>
      <c r="H90" s="17">
        <v>-21.39230058943452</v>
      </c>
      <c r="I90" s="17">
        <v>-25.350863463321449</v>
      </c>
      <c r="J90" s="17">
        <v>-24.620393425601304</v>
      </c>
      <c r="K90" s="17"/>
      <c r="L90" s="15"/>
      <c r="M90" s="15"/>
      <c r="N90" s="15"/>
      <c r="O90" s="15"/>
      <c r="P90" s="15"/>
      <c r="Q90" s="15"/>
      <c r="R90" s="15"/>
      <c r="S90" s="15"/>
      <c r="T90" s="15"/>
      <c r="U90" s="15"/>
    </row>
    <row r="91" spans="1:21" s="3" customFormat="1" x14ac:dyDescent="0.35">
      <c r="A91" s="42" t="s">
        <v>22</v>
      </c>
      <c r="B91" s="23">
        <v>-23.978688152080824</v>
      </c>
      <c r="C91" s="23">
        <v>-18.517519742679308</v>
      </c>
      <c r="D91" s="23">
        <v>-22.852826330126327</v>
      </c>
      <c r="E91" s="23">
        <v>-23.226268249002086</v>
      </c>
      <c r="F91" s="23">
        <v>-24.755143140069503</v>
      </c>
      <c r="G91" s="24">
        <v>-22.239086305985886</v>
      </c>
      <c r="H91" s="24">
        <v>-20.109637685706122</v>
      </c>
      <c r="I91" s="24">
        <v>-23.595930897560905</v>
      </c>
      <c r="J91" s="24">
        <v>-22.304387751365358</v>
      </c>
      <c r="K91" s="24"/>
      <c r="L91" s="29" t="s">
        <v>43</v>
      </c>
      <c r="M91" s="24">
        <f>AVERAGE(B90:B91)</f>
        <v>-25.148852900370279</v>
      </c>
      <c r="N91" s="24">
        <f t="shared" ref="N91" si="99">AVERAGE(C90:C91)</f>
        <v>-21.539681407023544</v>
      </c>
      <c r="O91" s="24">
        <f t="shared" ref="O91:U91" si="100">AVERAGE(D90:D91)</f>
        <v>-23.363276843989894</v>
      </c>
      <c r="P91" s="24">
        <f t="shared" si="100"/>
        <v>-21.517624845365049</v>
      </c>
      <c r="Q91" s="24">
        <f t="shared" si="100"/>
        <v>-23.285697112448069</v>
      </c>
      <c r="R91" s="24">
        <f t="shared" si="100"/>
        <v>-22.108521221382791</v>
      </c>
      <c r="S91" s="24">
        <f t="shared" si="100"/>
        <v>-20.750969137570323</v>
      </c>
      <c r="T91" s="24">
        <f t="shared" si="100"/>
        <v>-24.473397180441175</v>
      </c>
      <c r="U91" s="24">
        <f t="shared" si="100"/>
        <v>-23.462390588483331</v>
      </c>
    </row>
    <row r="92" spans="1:21" x14ac:dyDescent="0.35">
      <c r="A92" s="47" t="s">
        <v>23</v>
      </c>
      <c r="B92" s="36">
        <v>-30.088867501245154</v>
      </c>
      <c r="C92" s="36">
        <v>-28.751129870503295</v>
      </c>
      <c r="D92" s="37">
        <v>-26.221565523434009</v>
      </c>
      <c r="E92" s="37">
        <v>-27.288913043312444</v>
      </c>
      <c r="F92" s="37">
        <v>-20.045051295808438</v>
      </c>
      <c r="G92" s="35">
        <v>-18.656827609517364</v>
      </c>
      <c r="H92" s="35">
        <v>-20.37500493675083</v>
      </c>
      <c r="I92" s="35">
        <v>-22.868083239114814</v>
      </c>
      <c r="J92" s="35">
        <v>-23.371041571442507</v>
      </c>
      <c r="K92" s="35"/>
      <c r="L92" s="31"/>
      <c r="M92" s="31"/>
      <c r="N92" s="31"/>
      <c r="O92" s="31"/>
      <c r="P92" s="31"/>
      <c r="Q92" s="31"/>
      <c r="R92" s="31"/>
      <c r="S92" s="31"/>
      <c r="T92" s="31"/>
      <c r="U92" s="31"/>
    </row>
    <row r="93" spans="1:21" x14ac:dyDescent="0.35">
      <c r="A93" s="47" t="s">
        <v>24</v>
      </c>
      <c r="B93" s="36">
        <v>-28.669851194891372</v>
      </c>
      <c r="C93" s="36">
        <v>-28.289160182405769</v>
      </c>
      <c r="D93" s="37">
        <v>-26.194149594429653</v>
      </c>
      <c r="E93" s="37">
        <v>-23.870865230994639</v>
      </c>
      <c r="F93" s="37">
        <v>-15.315604525742312</v>
      </c>
      <c r="G93" s="35">
        <v>-20.686537175857104</v>
      </c>
      <c r="H93" s="35">
        <v>-22.339253471965357</v>
      </c>
      <c r="I93" s="35">
        <v>-24.356934143267946</v>
      </c>
      <c r="J93" s="35">
        <v>-23.604686243606675</v>
      </c>
      <c r="K93" s="35"/>
      <c r="L93" s="31" t="s">
        <v>38</v>
      </c>
      <c r="M93" s="32">
        <f>AVERAGE(B92:B93)</f>
        <v>-29.379359348068263</v>
      </c>
      <c r="N93" s="32">
        <f t="shared" ref="N93" si="101">AVERAGE(C92:C93)</f>
        <v>-28.520145026454532</v>
      </c>
      <c r="O93" s="32">
        <f t="shared" ref="O93:U93" si="102">AVERAGE(D92:D93)</f>
        <v>-26.207857558931831</v>
      </c>
      <c r="P93" s="32">
        <f t="shared" si="102"/>
        <v>-25.579889137153543</v>
      </c>
      <c r="Q93" s="32">
        <f t="shared" si="102"/>
        <v>-17.680327910775375</v>
      </c>
      <c r="R93" s="32">
        <f t="shared" si="102"/>
        <v>-19.671682392687234</v>
      </c>
      <c r="S93" s="32">
        <f t="shared" si="102"/>
        <v>-21.357129204358095</v>
      </c>
      <c r="T93" s="32">
        <f t="shared" si="102"/>
        <v>-23.61250869119138</v>
      </c>
      <c r="U93" s="32">
        <f t="shared" si="102"/>
        <v>-23.487863907524591</v>
      </c>
    </row>
    <row r="94" spans="1:21" x14ac:dyDescent="0.35">
      <c r="A94" s="47" t="s">
        <v>25</v>
      </c>
      <c r="B94" s="36">
        <v>-29.524446189700839</v>
      </c>
      <c r="C94" s="36">
        <v>-29.291538018684012</v>
      </c>
      <c r="D94" s="37">
        <v>-24.131171825914219</v>
      </c>
      <c r="E94" s="37">
        <v>-26.874679943312547</v>
      </c>
      <c r="F94" s="37">
        <v>-25.234806798396811</v>
      </c>
      <c r="G94" s="35">
        <v>-23.178630040399192</v>
      </c>
      <c r="H94" s="35">
        <v>-24.264012466042274</v>
      </c>
      <c r="I94" s="35">
        <v>-26.160130175987913</v>
      </c>
      <c r="J94" s="35">
        <v>-25.702141906428338</v>
      </c>
      <c r="K94" s="35"/>
      <c r="L94" s="31"/>
      <c r="M94" s="31"/>
      <c r="N94" s="31"/>
      <c r="O94" s="31"/>
      <c r="P94" s="31"/>
      <c r="Q94" s="31"/>
      <c r="R94" s="31"/>
      <c r="S94" s="31"/>
      <c r="T94" s="31"/>
      <c r="U94" s="31"/>
    </row>
    <row r="95" spans="1:21" x14ac:dyDescent="0.35">
      <c r="A95" s="47" t="s">
        <v>26</v>
      </c>
      <c r="B95" s="36">
        <v>-26.499650339810909</v>
      </c>
      <c r="C95" s="36">
        <v>-26.908075101399735</v>
      </c>
      <c r="D95" s="37">
        <v>-24.260629496047706</v>
      </c>
      <c r="E95" s="37">
        <v>-23.547541022587627</v>
      </c>
      <c r="F95" s="37">
        <v>-21.302639635620597</v>
      </c>
      <c r="G95" s="35">
        <v>-21.41703690739299</v>
      </c>
      <c r="H95" s="35">
        <v>-22.407596026420524</v>
      </c>
      <c r="I95" s="35">
        <v>-24.43602342781189</v>
      </c>
      <c r="J95" s="35">
        <v>-24.273238221199801</v>
      </c>
      <c r="K95" s="35"/>
      <c r="L95" s="31" t="s">
        <v>40</v>
      </c>
      <c r="M95" s="32">
        <f>AVERAGE(B94:B95)</f>
        <v>-28.012048264755876</v>
      </c>
      <c r="N95" s="32">
        <f t="shared" ref="N95" si="103">AVERAGE(C94:C95)</f>
        <v>-28.099806560041873</v>
      </c>
      <c r="O95" s="32">
        <f t="shared" ref="O95:U95" si="104">AVERAGE(D94:D95)</f>
        <v>-24.195900660980961</v>
      </c>
      <c r="P95" s="32">
        <f t="shared" si="104"/>
        <v>-25.211110482950087</v>
      </c>
      <c r="Q95" s="32">
        <f t="shared" si="104"/>
        <v>-23.268723217008706</v>
      </c>
      <c r="R95" s="32">
        <f t="shared" si="104"/>
        <v>-22.297833473896091</v>
      </c>
      <c r="S95" s="32">
        <f t="shared" si="104"/>
        <v>-23.335804246231397</v>
      </c>
      <c r="T95" s="32">
        <f t="shared" si="104"/>
        <v>-25.298076801899903</v>
      </c>
      <c r="U95" s="32">
        <f t="shared" si="104"/>
        <v>-24.987690063814071</v>
      </c>
    </row>
    <row r="96" spans="1:21" x14ac:dyDescent="0.35">
      <c r="A96" s="47" t="s">
        <v>27</v>
      </c>
      <c r="B96" s="36">
        <v>-20.946116946152848</v>
      </c>
      <c r="C96" s="36">
        <v>-28.29243558096184</v>
      </c>
      <c r="D96" s="37">
        <v>-23.23299333796658</v>
      </c>
      <c r="E96" s="37">
        <v>-24.961968790257934</v>
      </c>
      <c r="F96" s="37">
        <v>-27.250283512951469</v>
      </c>
      <c r="G96" s="35">
        <v>-26.136400629961543</v>
      </c>
      <c r="H96" s="35">
        <v>-24.950441549772062</v>
      </c>
      <c r="I96" s="35">
        <v>-27.472561287459083</v>
      </c>
      <c r="J96" s="35">
        <v>-26.840934833769303</v>
      </c>
      <c r="K96" s="35"/>
      <c r="L96" s="31"/>
      <c r="M96" s="31"/>
      <c r="N96" s="31"/>
      <c r="O96" s="31"/>
      <c r="P96" s="31"/>
      <c r="Q96" s="31"/>
      <c r="R96" s="31"/>
      <c r="S96" s="31"/>
      <c r="T96" s="31"/>
      <c r="U96" s="31"/>
    </row>
    <row r="97" spans="1:21" x14ac:dyDescent="0.35">
      <c r="A97" s="47" t="s">
        <v>28</v>
      </c>
      <c r="B97" s="36">
        <v>-18.599136684016273</v>
      </c>
      <c r="C97" s="36">
        <v>-26.500231465165943</v>
      </c>
      <c r="D97" s="37">
        <v>-22.145995216196908</v>
      </c>
      <c r="E97" s="37">
        <v>-21.737882409950341</v>
      </c>
      <c r="F97" s="37">
        <v>-25.987890934639079</v>
      </c>
      <c r="G97" s="35">
        <v>-24.861017809750784</v>
      </c>
      <c r="H97" s="35">
        <v>-25.482135545070587</v>
      </c>
      <c r="I97" s="35">
        <v>-26.804279919798795</v>
      </c>
      <c r="J97" s="35">
        <v>-26.070467744547866</v>
      </c>
      <c r="K97" s="35"/>
      <c r="L97" s="31" t="s">
        <v>42</v>
      </c>
      <c r="M97" s="32">
        <f>AVERAGE(B96:B97)</f>
        <v>-19.772626815084561</v>
      </c>
      <c r="N97" s="32">
        <f t="shared" ref="N97" si="105">AVERAGE(C96:C97)</f>
        <v>-27.396333523063891</v>
      </c>
      <c r="O97" s="32">
        <f t="shared" ref="O97:U97" si="106">AVERAGE(D96:D97)</f>
        <v>-22.689494277081742</v>
      </c>
      <c r="P97" s="32">
        <f t="shared" si="106"/>
        <v>-23.349925600104136</v>
      </c>
      <c r="Q97" s="32">
        <f t="shared" si="106"/>
        <v>-26.619087223795276</v>
      </c>
      <c r="R97" s="32">
        <f t="shared" si="106"/>
        <v>-25.498709219856163</v>
      </c>
      <c r="S97" s="32">
        <f t="shared" si="106"/>
        <v>-25.216288547421325</v>
      </c>
      <c r="T97" s="32">
        <f t="shared" si="106"/>
        <v>-27.138420603628937</v>
      </c>
      <c r="U97" s="32">
        <f t="shared" si="106"/>
        <v>-26.455701289158583</v>
      </c>
    </row>
    <row r="98" spans="1:21" x14ac:dyDescent="0.35">
      <c r="A98" s="47" t="s">
        <v>29</v>
      </c>
      <c r="B98" s="36">
        <v>-27.725970853032639</v>
      </c>
      <c r="C98" s="36">
        <v>-28.858041156487356</v>
      </c>
      <c r="D98" s="37">
        <v>-26.015769556805473</v>
      </c>
      <c r="E98" s="37">
        <v>-24.859914327248738</v>
      </c>
      <c r="F98" s="37">
        <v>-27.782236617005136</v>
      </c>
      <c r="G98" s="35">
        <v>-24.782651037831251</v>
      </c>
      <c r="H98" s="35">
        <v>-24.35860345272226</v>
      </c>
      <c r="I98" s="35">
        <v>-26.050833151562244</v>
      </c>
      <c r="J98" s="35">
        <v>-26.403397025368495</v>
      </c>
      <c r="K98" s="35"/>
      <c r="L98" s="31"/>
      <c r="M98" s="31"/>
      <c r="N98" s="31"/>
      <c r="O98" s="31"/>
      <c r="P98" s="31"/>
      <c r="Q98" s="31"/>
      <c r="R98" s="31"/>
      <c r="S98" s="31"/>
      <c r="T98" s="31"/>
      <c r="U98" s="31"/>
    </row>
    <row r="99" spans="1:21" x14ac:dyDescent="0.35">
      <c r="A99" s="48" t="s">
        <v>30</v>
      </c>
      <c r="B99" s="38">
        <v>-27.86284416376672</v>
      </c>
      <c r="C99" s="38">
        <v>-28.417264317234558</v>
      </c>
      <c r="D99" s="38">
        <v>-26.114935389503252</v>
      </c>
      <c r="E99" s="38">
        <v>-27.631435010844744</v>
      </c>
      <c r="F99" s="38">
        <v>-25.741178110205929</v>
      </c>
      <c r="G99" s="34">
        <v>-20.757288218237854</v>
      </c>
      <c r="H99" s="34">
        <v>-22.408754071315148</v>
      </c>
      <c r="I99" s="34">
        <v>-24.646893816779084</v>
      </c>
      <c r="J99" s="34">
        <v>-24.79201916274668</v>
      </c>
      <c r="K99" s="34"/>
      <c r="L99" s="33" t="s">
        <v>44</v>
      </c>
      <c r="M99" s="34">
        <f>AVERAGE(B98:B99)</f>
        <v>-27.794407508399679</v>
      </c>
      <c r="N99" s="34">
        <f t="shared" ref="N99" si="107">AVERAGE(C98:C99)</f>
        <v>-28.637652736860957</v>
      </c>
      <c r="O99" s="34">
        <f t="shared" ref="O99:U99" si="108">AVERAGE(D98:D99)</f>
        <v>-26.065352473154363</v>
      </c>
      <c r="P99" s="34">
        <f t="shared" si="108"/>
        <v>-26.245674669046743</v>
      </c>
      <c r="Q99" s="34">
        <f t="shared" si="108"/>
        <v>-26.761707363605531</v>
      </c>
      <c r="R99" s="34">
        <f t="shared" si="108"/>
        <v>-22.769969628034552</v>
      </c>
      <c r="S99" s="34">
        <f t="shared" si="108"/>
        <v>-23.383678762018704</v>
      </c>
      <c r="T99" s="34">
        <f t="shared" si="108"/>
        <v>-25.348863484170664</v>
      </c>
      <c r="U99" s="34">
        <f t="shared" si="108"/>
        <v>-25.597708094057587</v>
      </c>
    </row>
    <row r="100" spans="1:21" x14ac:dyDescent="0.35">
      <c r="A100" s="40" t="s">
        <v>33</v>
      </c>
      <c r="B100" s="14">
        <v>-18.879328828018878</v>
      </c>
      <c r="C100" s="14">
        <v>-24.07714997941984</v>
      </c>
      <c r="D100" s="44">
        <v>-26.514137133613051</v>
      </c>
      <c r="E100" s="44">
        <v>-27.25370258649242</v>
      </c>
      <c r="F100" s="44">
        <v>-28.490050404638815</v>
      </c>
      <c r="G100" s="11">
        <v>-27.165022827683501</v>
      </c>
      <c r="H100" s="11">
        <v>-25.779432116811762</v>
      </c>
      <c r="I100" s="11">
        <v>-27.191709460669369</v>
      </c>
      <c r="J100" s="11">
        <v>-27.69707186661249</v>
      </c>
      <c r="K100" s="11"/>
    </row>
    <row r="101" spans="1:21" x14ac:dyDescent="0.35">
      <c r="A101" s="40" t="s">
        <v>34</v>
      </c>
      <c r="B101" s="14">
        <v>-20.693188233767177</v>
      </c>
      <c r="C101" s="14">
        <v>-24.549182547602513</v>
      </c>
      <c r="D101" s="44">
        <v>-24.569070809532594</v>
      </c>
      <c r="E101" s="44">
        <v>-23.934665494329213</v>
      </c>
      <c r="F101" s="44">
        <v>-27.891845682978932</v>
      </c>
      <c r="G101" s="11">
        <v>-26.834719447069901</v>
      </c>
      <c r="H101" s="11">
        <v>-26.135382057003998</v>
      </c>
      <c r="I101" s="11">
        <v>-28.088886561684774</v>
      </c>
      <c r="J101" s="11">
        <v>-28.554696989240043</v>
      </c>
      <c r="K101" s="11"/>
      <c r="L101" t="s">
        <v>31</v>
      </c>
      <c r="M101" s="2">
        <f>AVERAGE(B100:B101)</f>
        <v>-19.786258530893029</v>
      </c>
      <c r="N101" s="2">
        <f t="shared" ref="N101" si="109">AVERAGE(C100:C101)</f>
        <v>-24.313166263511178</v>
      </c>
      <c r="O101" s="2">
        <f t="shared" ref="O101:U101" si="110">AVERAGE(D100:D101)</f>
        <v>-25.541603971572822</v>
      </c>
      <c r="P101" s="2">
        <f t="shared" si="110"/>
        <v>-25.594184040410816</v>
      </c>
      <c r="Q101" s="2">
        <f t="shared" si="110"/>
        <v>-28.190948043808874</v>
      </c>
      <c r="R101" s="2">
        <f t="shared" si="110"/>
        <v>-26.999871137376701</v>
      </c>
      <c r="S101" s="2">
        <f t="shared" si="110"/>
        <v>-25.957407086907878</v>
      </c>
      <c r="T101" s="2">
        <f t="shared" si="110"/>
        <v>-27.640298011177073</v>
      </c>
      <c r="U101" s="2">
        <f t="shared" si="110"/>
        <v>-28.125884427926266</v>
      </c>
    </row>
    <row r="102" spans="1:21" x14ac:dyDescent="0.35">
      <c r="A102" s="40" t="s">
        <v>35</v>
      </c>
      <c r="B102" s="14">
        <v>-16.642861413594787</v>
      </c>
      <c r="C102" s="14">
        <v>-30.077589188449938</v>
      </c>
      <c r="D102" s="44">
        <v>-22.004944116561138</v>
      </c>
      <c r="E102" s="44">
        <v>-18.432350114742448</v>
      </c>
      <c r="F102" s="44">
        <v>-21.8596232891637</v>
      </c>
      <c r="G102" s="11">
        <v>-21.610947320957074</v>
      </c>
      <c r="H102" s="11">
        <v>-21.677996553483549</v>
      </c>
      <c r="I102" s="11">
        <v>-22.108230956391878</v>
      </c>
      <c r="J102" s="11">
        <v>-25.313741439734518</v>
      </c>
      <c r="K102" s="11"/>
      <c r="L102" s="3"/>
    </row>
    <row r="103" spans="1:21" x14ac:dyDescent="0.35">
      <c r="A103" s="40" t="s">
        <v>36</v>
      </c>
      <c r="B103" s="14">
        <v>-13.732633909554867</v>
      </c>
      <c r="C103" s="14">
        <v>-29.997856688370252</v>
      </c>
      <c r="D103" s="44">
        <v>-22.808765778531235</v>
      </c>
      <c r="E103" s="44">
        <v>-19.15226154416608</v>
      </c>
      <c r="F103" s="44">
        <v>-21.220922944527402</v>
      </c>
      <c r="G103" s="11">
        <v>-23.407850243412085</v>
      </c>
      <c r="H103" s="11">
        <v>-21.625373890152041</v>
      </c>
      <c r="I103" s="11">
        <v>-21.104013883126207</v>
      </c>
      <c r="J103" s="11">
        <v>-24.981360509931068</v>
      </c>
      <c r="K103" s="11"/>
      <c r="L103" s="3" t="s">
        <v>32</v>
      </c>
      <c r="M103" s="2">
        <f>AVERAGE(B102:B103)</f>
        <v>-15.187747661574827</v>
      </c>
      <c r="N103" s="2">
        <f t="shared" ref="N103" si="111">AVERAGE(C102:C103)</f>
        <v>-30.037722938410095</v>
      </c>
      <c r="O103" s="2">
        <f t="shared" ref="O103:U103" si="112">AVERAGE(D102:D103)</f>
        <v>-22.406854947546186</v>
      </c>
      <c r="P103" s="2">
        <f t="shared" si="112"/>
        <v>-18.792305829454264</v>
      </c>
      <c r="Q103" s="2">
        <f t="shared" si="112"/>
        <v>-21.540273116845551</v>
      </c>
      <c r="R103" s="2">
        <f t="shared" si="112"/>
        <v>-22.509398782184579</v>
      </c>
      <c r="S103" s="2">
        <f t="shared" si="112"/>
        <v>-21.651685221817793</v>
      </c>
      <c r="T103" s="2">
        <f t="shared" si="112"/>
        <v>-21.606122419759043</v>
      </c>
      <c r="U103" s="2">
        <f t="shared" si="112"/>
        <v>-25.147550974832793</v>
      </c>
    </row>
    <row r="104" spans="1:21" x14ac:dyDescent="0.35">
      <c r="L104" s="3"/>
    </row>
    <row r="105" spans="1:21" x14ac:dyDescent="0.35">
      <c r="A105" s="6" t="s">
        <v>8</v>
      </c>
      <c r="B105" s="7"/>
      <c r="C105" s="7"/>
      <c r="D105" s="6"/>
      <c r="M105" s="2"/>
      <c r="N105" s="2"/>
      <c r="O105" s="2"/>
    </row>
    <row r="106" spans="1:21" x14ac:dyDescent="0.35">
      <c r="A106" s="4" t="s">
        <v>0</v>
      </c>
      <c r="B106" s="5"/>
      <c r="C106" s="1"/>
      <c r="D106" s="1"/>
      <c r="E106" s="1"/>
      <c r="F106" s="1"/>
      <c r="G106" s="1"/>
      <c r="H106" s="1"/>
      <c r="I106" s="1"/>
      <c r="J106" s="1"/>
      <c r="K106" s="1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1:21" x14ac:dyDescent="0.35">
      <c r="A107" s="41" t="s">
        <v>15</v>
      </c>
      <c r="B107" s="18">
        <f t="shared" ref="B107:B126" si="113">B84</f>
        <v>-26.288239660530028</v>
      </c>
      <c r="C107" s="18">
        <f t="shared" ref="C107:C126" si="114">((B84*B11)+(C84*C11))/SUM(B11,C11)</f>
        <v>-26.961016146902605</v>
      </c>
      <c r="D107" s="18">
        <f t="shared" ref="D107:D126" si="115">((B84*B11)+(C84*C11)+(D84*D11))/SUM(B11,C11,D11)</f>
        <v>-27.175774348417839</v>
      </c>
      <c r="E107" s="18">
        <f t="shared" ref="E107:E126" si="116">((B84*B11)+(C84*C11)+(D84*D11)+(E84*E11))/SUM(B11,C11,D11,E11)</f>
        <v>-26.492440979904028</v>
      </c>
      <c r="F107" s="18">
        <f t="shared" ref="F107:F126" si="117">((B84*B11)+(C84*C11)+(D84*D11)+(E84*E11)+(F84*F11))/SUM(B11,C11,D11,E11,F11)</f>
        <v>-26.135742547795484</v>
      </c>
      <c r="G107" s="16">
        <f t="shared" ref="G107:G126" si="118">((B84*B11)+(C84*C11)+(D84*D11)+(E84*E11)+(F84*F11)+(G84*G11))/SUM(B11,C11,D11,E11,F11,G11)</f>
        <v>-26.021009098584944</v>
      </c>
      <c r="H107" s="16">
        <f t="shared" ref="H107:H126" si="119">((B84*B11)+(C84*C11)+(D84*D11)+(E84*E11)+(F84*F11)+(G84*G11)+(H84*H11))/SUM(B11,C11,D11,E11,F11,G11,H11)</f>
        <v>-25.674749308462367</v>
      </c>
      <c r="I107" s="16">
        <f t="shared" ref="I107:I126" si="120">((B84*B11)+(C84*C11)+(D84*D11)+(E84*E11)+(F84*F11)+(G84*G11)+(H84*H11)+(I84*I11))/SUM(B11,C11,D11,E11,F11,G11,H11,I11)</f>
        <v>-25.64931539549859</v>
      </c>
      <c r="J107" s="16">
        <f t="shared" ref="J107:J126" si="121">((B84*B11)+(C84*C11)+(D84*D11)+(E84*E11)+(F84*F11)+(G84*G11)+(H84*H11)+(I84*I11)+(J84*J11))/SUM(B11,C11,D11,E11,F11,G11,H11,I11,J11)</f>
        <v>-25.649525410874112</v>
      </c>
      <c r="K107" s="16"/>
      <c r="L107" s="15"/>
      <c r="M107" s="15"/>
      <c r="N107" s="15"/>
      <c r="O107" s="15"/>
      <c r="P107" s="15"/>
      <c r="Q107" s="15"/>
      <c r="R107" s="30"/>
      <c r="S107" s="30"/>
      <c r="T107" s="30"/>
      <c r="U107" s="30"/>
    </row>
    <row r="108" spans="1:21" x14ac:dyDescent="0.35">
      <c r="A108" s="41" t="s">
        <v>16</v>
      </c>
      <c r="B108" s="18">
        <f t="shared" si="113"/>
        <v>-27.737706958442992</v>
      </c>
      <c r="C108" s="18">
        <f t="shared" si="114"/>
        <v>-26.664159099929158</v>
      </c>
      <c r="D108" s="18">
        <f t="shared" si="115"/>
        <v>-26.484362034749683</v>
      </c>
      <c r="E108" s="18">
        <f t="shared" si="116"/>
        <v>-25.73146397255951</v>
      </c>
      <c r="F108" s="18">
        <f t="shared" si="117"/>
        <v>-25.309922668148939</v>
      </c>
      <c r="G108" s="16">
        <f t="shared" si="118"/>
        <v>-25.146811742501388</v>
      </c>
      <c r="H108" s="16">
        <f t="shared" si="119"/>
        <v>-24.793794366708013</v>
      </c>
      <c r="I108" s="16">
        <f t="shared" si="120"/>
        <v>-24.884856701872412</v>
      </c>
      <c r="J108" s="16">
        <f t="shared" si="121"/>
        <v>-24.954831859636283</v>
      </c>
      <c r="K108" s="16"/>
      <c r="L108" s="15" t="s">
        <v>37</v>
      </c>
      <c r="M108" s="16">
        <f>AVERAGE(B107:B108)</f>
        <v>-27.012973309486512</v>
      </c>
      <c r="N108" s="16">
        <f t="shared" ref="N108" si="122">AVERAGE(C107:C108)</f>
        <v>-26.81258762341588</v>
      </c>
      <c r="O108" s="16">
        <f t="shared" ref="O108:U108" si="123">AVERAGE(D107:D108)</f>
        <v>-26.830068191583763</v>
      </c>
      <c r="P108" s="16">
        <f t="shared" si="123"/>
        <v>-26.111952476231771</v>
      </c>
      <c r="Q108" s="16">
        <f t="shared" si="123"/>
        <v>-25.722832607972212</v>
      </c>
      <c r="R108" s="16">
        <f t="shared" si="123"/>
        <v>-25.583910420543166</v>
      </c>
      <c r="S108" s="16">
        <f t="shared" si="123"/>
        <v>-25.23427183758519</v>
      </c>
      <c r="T108" s="16">
        <f t="shared" si="123"/>
        <v>-25.267086048685499</v>
      </c>
      <c r="U108" s="16">
        <f t="shared" si="123"/>
        <v>-25.302178635255196</v>
      </c>
    </row>
    <row r="109" spans="1:21" x14ac:dyDescent="0.35">
      <c r="A109" s="41" t="s">
        <v>17</v>
      </c>
      <c r="B109" s="18">
        <f t="shared" si="113"/>
        <v>-27.727599965427093</v>
      </c>
      <c r="C109" s="18">
        <f t="shared" si="114"/>
        <v>-27.088011455972282</v>
      </c>
      <c r="D109" s="18">
        <f t="shared" si="115"/>
        <v>-26.522670879512209</v>
      </c>
      <c r="E109" s="18">
        <f t="shared" si="116"/>
        <v>-25.462667589649705</v>
      </c>
      <c r="F109" s="18">
        <f t="shared" si="117"/>
        <v>-25.002523767677381</v>
      </c>
      <c r="G109" s="16">
        <f t="shared" si="118"/>
        <v>-24.83178555211159</v>
      </c>
      <c r="H109" s="16">
        <f t="shared" si="119"/>
        <v>-24.576378700155416</v>
      </c>
      <c r="I109" s="16">
        <f t="shared" si="120"/>
        <v>-24.6121724087355</v>
      </c>
      <c r="J109" s="16">
        <f t="shared" si="121"/>
        <v>-24.696528850060584</v>
      </c>
      <c r="K109" s="16"/>
      <c r="L109" s="15"/>
      <c r="M109" s="15"/>
      <c r="N109" s="15"/>
      <c r="O109" s="15"/>
      <c r="P109" s="15"/>
      <c r="Q109" s="15"/>
      <c r="R109" s="15"/>
      <c r="S109" s="15"/>
      <c r="T109" s="15"/>
      <c r="U109" s="15"/>
    </row>
    <row r="110" spans="1:21" x14ac:dyDescent="0.35">
      <c r="A110" s="41" t="s">
        <v>18</v>
      </c>
      <c r="B110" s="18">
        <f t="shared" si="113"/>
        <v>-27.338230735188841</v>
      </c>
      <c r="C110" s="18">
        <f t="shared" si="114"/>
        <v>-27.1829795664943</v>
      </c>
      <c r="D110" s="18">
        <f t="shared" si="115"/>
        <v>-26.487503132054314</v>
      </c>
      <c r="E110" s="18">
        <f t="shared" si="116"/>
        <v>-25.297370766892296</v>
      </c>
      <c r="F110" s="18">
        <f t="shared" si="117"/>
        <v>-24.534922860067098</v>
      </c>
      <c r="G110" s="16">
        <f t="shared" si="118"/>
        <v>-24.046915113967554</v>
      </c>
      <c r="H110" s="16">
        <f t="shared" si="119"/>
        <v>-23.680142920857719</v>
      </c>
      <c r="I110" s="16">
        <f t="shared" si="120"/>
        <v>-23.759328859970392</v>
      </c>
      <c r="J110" s="16">
        <f t="shared" si="121"/>
        <v>-23.834450434629929</v>
      </c>
      <c r="K110" s="16"/>
      <c r="L110" s="15" t="s">
        <v>39</v>
      </c>
      <c r="M110" s="16">
        <f>AVERAGE(B109:B110)</f>
        <v>-27.532915350307967</v>
      </c>
      <c r="N110" s="16">
        <f t="shared" ref="N110" si="124">AVERAGE(C109:C110)</f>
        <v>-27.135495511233291</v>
      </c>
      <c r="O110" s="16">
        <f t="shared" ref="O110:U110" si="125">AVERAGE(D109:D110)</f>
        <v>-26.50508700578326</v>
      </c>
      <c r="P110" s="16">
        <f t="shared" si="125"/>
        <v>-25.380019178270999</v>
      </c>
      <c r="Q110" s="16">
        <f t="shared" si="125"/>
        <v>-24.76872331387224</v>
      </c>
      <c r="R110" s="16">
        <f t="shared" si="125"/>
        <v>-24.43935033303957</v>
      </c>
      <c r="S110" s="16">
        <f t="shared" si="125"/>
        <v>-24.128260810506568</v>
      </c>
      <c r="T110" s="16">
        <f t="shared" si="125"/>
        <v>-24.185750634352946</v>
      </c>
      <c r="U110" s="16">
        <f t="shared" si="125"/>
        <v>-24.265489642345258</v>
      </c>
    </row>
    <row r="111" spans="1:21" x14ac:dyDescent="0.35">
      <c r="A111" s="41" t="s">
        <v>19</v>
      </c>
      <c r="B111" s="18">
        <f t="shared" si="113"/>
        <v>-20.395489635859903</v>
      </c>
      <c r="C111" s="18">
        <f t="shared" si="114"/>
        <v>-21.223610292095216</v>
      </c>
      <c r="D111" s="18">
        <f t="shared" si="115"/>
        <v>-21.145760037829135</v>
      </c>
      <c r="E111" s="18">
        <f t="shared" si="116"/>
        <v>-21.416658562397831</v>
      </c>
      <c r="F111" s="18">
        <f t="shared" si="117"/>
        <v>-21.441543599882504</v>
      </c>
      <c r="G111" s="16">
        <f t="shared" si="118"/>
        <v>-21.026872170638317</v>
      </c>
      <c r="H111" s="16">
        <f t="shared" si="119"/>
        <v>-20.602161447965887</v>
      </c>
      <c r="I111" s="16">
        <f t="shared" si="120"/>
        <v>-20.68907846876921</v>
      </c>
      <c r="J111" s="16">
        <f t="shared" si="121"/>
        <v>-20.823040461842595</v>
      </c>
      <c r="K111" s="16"/>
      <c r="L111" s="15"/>
      <c r="M111" s="15"/>
      <c r="N111" s="15"/>
      <c r="O111" s="15"/>
      <c r="P111" s="15"/>
      <c r="Q111" s="15"/>
      <c r="R111" s="15"/>
      <c r="S111" s="15"/>
      <c r="T111" s="15"/>
      <c r="U111" s="15"/>
    </row>
    <row r="112" spans="1:21" x14ac:dyDescent="0.35">
      <c r="A112" s="41" t="s">
        <v>20</v>
      </c>
      <c r="B112" s="18">
        <f t="shared" si="113"/>
        <v>-21.886362122967238</v>
      </c>
      <c r="C112" s="18">
        <f t="shared" si="114"/>
        <v>-20.917622415811746</v>
      </c>
      <c r="D112" s="18">
        <f t="shared" si="115"/>
        <v>-20.648351078706003</v>
      </c>
      <c r="E112" s="18">
        <f t="shared" si="116"/>
        <v>-20.653457310277432</v>
      </c>
      <c r="F112" s="18">
        <f t="shared" si="117"/>
        <v>-20.508777914012992</v>
      </c>
      <c r="G112" s="16">
        <f t="shared" si="118"/>
        <v>-19.719842822621882</v>
      </c>
      <c r="H112" s="16">
        <f t="shared" si="119"/>
        <v>-19.056589479954823</v>
      </c>
      <c r="I112" s="16">
        <f t="shared" si="120"/>
        <v>-19.006503773652696</v>
      </c>
      <c r="J112" s="16">
        <f t="shared" si="121"/>
        <v>-18.940097442111593</v>
      </c>
      <c r="K112" s="16"/>
      <c r="L112" s="15" t="s">
        <v>41</v>
      </c>
      <c r="M112" s="16">
        <f>AVERAGE(B111:B112)</f>
        <v>-21.140925879413572</v>
      </c>
      <c r="N112" s="16">
        <f t="shared" ref="N112" si="126">AVERAGE(C111:C112)</f>
        <v>-21.070616353953483</v>
      </c>
      <c r="O112" s="16">
        <f t="shared" ref="O112:U112" si="127">AVERAGE(D111:D112)</f>
        <v>-20.897055558267567</v>
      </c>
      <c r="P112" s="16">
        <f t="shared" si="127"/>
        <v>-21.03505793633763</v>
      </c>
      <c r="Q112" s="16">
        <f t="shared" si="127"/>
        <v>-20.975160756947748</v>
      </c>
      <c r="R112" s="16">
        <f t="shared" si="127"/>
        <v>-20.373357496630099</v>
      </c>
      <c r="S112" s="16">
        <f t="shared" si="127"/>
        <v>-19.829375463960353</v>
      </c>
      <c r="T112" s="16">
        <f t="shared" si="127"/>
        <v>-19.847791121210953</v>
      </c>
      <c r="U112" s="16">
        <f t="shared" si="127"/>
        <v>-19.881568951977094</v>
      </c>
    </row>
    <row r="113" spans="1:22" x14ac:dyDescent="0.35">
      <c r="A113" s="41" t="s">
        <v>21</v>
      </c>
      <c r="B113" s="18">
        <f t="shared" si="113"/>
        <v>-26.319017648659738</v>
      </c>
      <c r="C113" s="18">
        <f t="shared" si="114"/>
        <v>-24.881492046528308</v>
      </c>
      <c r="D113" s="18">
        <f t="shared" si="115"/>
        <v>-24.574698436260981</v>
      </c>
      <c r="E113" s="18">
        <f t="shared" si="116"/>
        <v>-23.917856254479844</v>
      </c>
      <c r="F113" s="18">
        <f t="shared" si="117"/>
        <v>-23.600029587637241</v>
      </c>
      <c r="G113" s="16">
        <f t="shared" si="118"/>
        <v>-23.317966242771746</v>
      </c>
      <c r="H113" s="16">
        <f t="shared" si="119"/>
        <v>-23.149520702214822</v>
      </c>
      <c r="I113" s="16">
        <f t="shared" si="120"/>
        <v>-23.308625670323057</v>
      </c>
      <c r="J113" s="16">
        <f t="shared" si="121"/>
        <v>-23.465800147255102</v>
      </c>
      <c r="K113" s="16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spans="1:22" x14ac:dyDescent="0.35">
      <c r="A114" s="42" t="s">
        <v>22</v>
      </c>
      <c r="B114" s="23">
        <f t="shared" si="113"/>
        <v>-23.978688152080824</v>
      </c>
      <c r="C114" s="23">
        <f t="shared" si="114"/>
        <v>-19.63455648724403</v>
      </c>
      <c r="D114" s="23">
        <f t="shared" si="115"/>
        <v>-20.792208209706672</v>
      </c>
      <c r="E114" s="23">
        <f t="shared" si="116"/>
        <v>-21.379674863772323</v>
      </c>
      <c r="F114" s="23">
        <f t="shared" si="117"/>
        <v>-22.185758443484136</v>
      </c>
      <c r="G114" s="24">
        <f t="shared" si="118"/>
        <v>-22.19859984220848</v>
      </c>
      <c r="H114" s="24">
        <f t="shared" si="119"/>
        <v>-21.916494068857507</v>
      </c>
      <c r="I114" s="24">
        <f t="shared" si="120"/>
        <v>-22.113962995228992</v>
      </c>
      <c r="J114" s="24">
        <f t="shared" si="121"/>
        <v>-22.143923728041248</v>
      </c>
      <c r="K114" s="24"/>
      <c r="L114" s="29" t="s">
        <v>43</v>
      </c>
      <c r="M114" s="24">
        <f>AVERAGE(B113:B114)</f>
        <v>-25.148852900370279</v>
      </c>
      <c r="N114" s="24">
        <f t="shared" ref="N114" si="128">AVERAGE(C113:C114)</f>
        <v>-22.258024266886167</v>
      </c>
      <c r="O114" s="24">
        <f t="shared" ref="O114:U114" si="129">AVERAGE(D113:D114)</f>
        <v>-22.683453322983826</v>
      </c>
      <c r="P114" s="24">
        <f t="shared" si="129"/>
        <v>-22.648765559126083</v>
      </c>
      <c r="Q114" s="24">
        <f t="shared" si="129"/>
        <v>-22.892894015560689</v>
      </c>
      <c r="R114" s="24">
        <f t="shared" si="129"/>
        <v>-22.758283042490113</v>
      </c>
      <c r="S114" s="24">
        <f t="shared" si="129"/>
        <v>-22.533007385536166</v>
      </c>
      <c r="T114" s="24">
        <f t="shared" si="129"/>
        <v>-22.711294332776024</v>
      </c>
      <c r="U114" s="24">
        <f t="shared" si="129"/>
        <v>-22.804861937648177</v>
      </c>
    </row>
    <row r="115" spans="1:22" x14ac:dyDescent="0.35">
      <c r="A115" s="47" t="s">
        <v>23</v>
      </c>
      <c r="B115" s="36">
        <f t="shared" si="113"/>
        <v>-30.088867501245154</v>
      </c>
      <c r="C115" s="36">
        <f t="shared" si="114"/>
        <v>-29.013846292595673</v>
      </c>
      <c r="D115" s="36">
        <f t="shared" si="115"/>
        <v>-28.419158429825124</v>
      </c>
      <c r="E115" s="36">
        <f t="shared" si="116"/>
        <v>-28.264609824791787</v>
      </c>
      <c r="F115" s="36">
        <f t="shared" si="117"/>
        <v>-27.03137315323929</v>
      </c>
      <c r="G115" s="32">
        <f t="shared" si="118"/>
        <v>-24.927975470306016</v>
      </c>
      <c r="H115" s="32">
        <f t="shared" si="119"/>
        <v>-24.213507020765999</v>
      </c>
      <c r="I115" s="32">
        <f t="shared" si="120"/>
        <v>-24.009237020426397</v>
      </c>
      <c r="J115" s="32">
        <f t="shared" si="121"/>
        <v>-23.885352641108234</v>
      </c>
      <c r="K115" s="32"/>
      <c r="L115" s="31"/>
      <c r="M115" s="31"/>
      <c r="N115" s="31"/>
      <c r="O115" s="31"/>
      <c r="P115" s="31"/>
      <c r="Q115" s="31"/>
      <c r="R115" s="31"/>
      <c r="S115" s="31"/>
      <c r="T115" s="31"/>
      <c r="U115" s="31"/>
    </row>
    <row r="116" spans="1:22" x14ac:dyDescent="0.35">
      <c r="A116" s="47" t="s">
        <v>24</v>
      </c>
      <c r="B116" s="36">
        <f t="shared" si="113"/>
        <v>-28.669851194891372</v>
      </c>
      <c r="C116" s="36">
        <f t="shared" si="114"/>
        <v>-28.363153830239934</v>
      </c>
      <c r="D116" s="36">
        <f t="shared" si="115"/>
        <v>-27.863582146730106</v>
      </c>
      <c r="E116" s="36">
        <f t="shared" si="116"/>
        <v>-27.26602252631174</v>
      </c>
      <c r="F116" s="36">
        <f t="shared" si="117"/>
        <v>-24.902373667799441</v>
      </c>
      <c r="G116" s="32">
        <f t="shared" si="118"/>
        <v>-23.257470542952134</v>
      </c>
      <c r="H116" s="32">
        <f t="shared" si="119"/>
        <v>-23.061654583594063</v>
      </c>
      <c r="I116" s="32">
        <f t="shared" si="120"/>
        <v>-23.284248390627312</v>
      </c>
      <c r="J116" s="32">
        <f t="shared" si="121"/>
        <v>-23.343640417849677</v>
      </c>
      <c r="K116" s="32"/>
      <c r="L116" s="31" t="s">
        <v>38</v>
      </c>
      <c r="M116" s="32">
        <f>AVERAGE(B115:B116)</f>
        <v>-29.379359348068263</v>
      </c>
      <c r="N116" s="32">
        <f t="shared" ref="N116" si="130">AVERAGE(C115:C116)</f>
        <v>-28.688500061417805</v>
      </c>
      <c r="O116" s="32">
        <f t="shared" ref="O116:U116" si="131">AVERAGE(D115:D116)</f>
        <v>-28.141370288277614</v>
      </c>
      <c r="P116" s="32">
        <f t="shared" si="131"/>
        <v>-27.765316175551764</v>
      </c>
      <c r="Q116" s="32">
        <f t="shared" si="131"/>
        <v>-25.966873410519366</v>
      </c>
      <c r="R116" s="32">
        <f t="shared" si="131"/>
        <v>-24.092723006629075</v>
      </c>
      <c r="S116" s="32">
        <f t="shared" si="131"/>
        <v>-23.637580802180032</v>
      </c>
      <c r="T116" s="32">
        <f t="shared" si="131"/>
        <v>-23.646742705526854</v>
      </c>
      <c r="U116" s="32">
        <f t="shared" si="131"/>
        <v>-23.614496529478956</v>
      </c>
    </row>
    <row r="117" spans="1:22" x14ac:dyDescent="0.35">
      <c r="A117" s="47" t="s">
        <v>25</v>
      </c>
      <c r="B117" s="36">
        <f t="shared" si="113"/>
        <v>-29.524446189700839</v>
      </c>
      <c r="C117" s="36">
        <f t="shared" si="114"/>
        <v>-29.328952938646104</v>
      </c>
      <c r="D117" s="36">
        <f t="shared" si="115"/>
        <v>-28.034625068671204</v>
      </c>
      <c r="E117" s="36">
        <f t="shared" si="116"/>
        <v>-27.864554196633954</v>
      </c>
      <c r="F117" s="36">
        <f t="shared" si="117"/>
        <v>-27.375458476782523</v>
      </c>
      <c r="G117" s="32">
        <f t="shared" si="118"/>
        <v>-26.111418013275536</v>
      </c>
      <c r="H117" s="32">
        <f t="shared" si="119"/>
        <v>-25.654987039183993</v>
      </c>
      <c r="I117" s="32">
        <f t="shared" si="120"/>
        <v>-25.757863688288083</v>
      </c>
      <c r="J117" s="32">
        <f t="shared" si="121"/>
        <v>-25.743451140710206</v>
      </c>
      <c r="K117" s="32"/>
      <c r="L117" s="31"/>
      <c r="M117" s="31"/>
      <c r="N117" s="31"/>
      <c r="O117" s="31"/>
      <c r="P117" s="31"/>
      <c r="Q117" s="31"/>
      <c r="R117" s="31"/>
      <c r="S117" s="31"/>
      <c r="T117" s="31"/>
      <c r="U117" s="31"/>
    </row>
    <row r="118" spans="1:22" x14ac:dyDescent="0.35">
      <c r="A118" s="47" t="s">
        <v>26</v>
      </c>
      <c r="B118" s="36">
        <f t="shared" si="113"/>
        <v>-26.499650339810909</v>
      </c>
      <c r="C118" s="36">
        <f t="shared" si="114"/>
        <v>-26.832402732966184</v>
      </c>
      <c r="D118" s="36">
        <f t="shared" si="115"/>
        <v>-26.248910390251002</v>
      </c>
      <c r="E118" s="36">
        <f t="shared" si="116"/>
        <v>-25.905655190552064</v>
      </c>
      <c r="F118" s="36">
        <f t="shared" si="117"/>
        <v>-25.173725099312989</v>
      </c>
      <c r="G118" s="32">
        <f t="shared" si="118"/>
        <v>-23.855166664326262</v>
      </c>
      <c r="H118" s="32">
        <f t="shared" si="119"/>
        <v>-23.490394845246005</v>
      </c>
      <c r="I118" s="32">
        <f t="shared" si="120"/>
        <v>-23.697243771458229</v>
      </c>
      <c r="J118" s="32">
        <f t="shared" si="121"/>
        <v>-23.850702725233027</v>
      </c>
      <c r="K118" s="32"/>
      <c r="L118" s="31" t="s">
        <v>40</v>
      </c>
      <c r="M118" s="32">
        <f>AVERAGE(B117:B118)</f>
        <v>-28.012048264755876</v>
      </c>
      <c r="N118" s="32">
        <f t="shared" ref="N118" si="132">AVERAGE(C117:C118)</f>
        <v>-28.080677835806142</v>
      </c>
      <c r="O118" s="32">
        <f t="shared" ref="O118:U118" si="133">AVERAGE(D117:D118)</f>
        <v>-27.141767729461101</v>
      </c>
      <c r="P118" s="32">
        <f t="shared" si="133"/>
        <v>-26.885104693593007</v>
      </c>
      <c r="Q118" s="32">
        <f t="shared" si="133"/>
        <v>-26.274591788047758</v>
      </c>
      <c r="R118" s="32">
        <f t="shared" si="133"/>
        <v>-24.983292338800901</v>
      </c>
      <c r="S118" s="32">
        <f t="shared" si="133"/>
        <v>-24.572690942214997</v>
      </c>
      <c r="T118" s="32">
        <f t="shared" si="133"/>
        <v>-24.727553729873158</v>
      </c>
      <c r="U118" s="32">
        <f t="shared" si="133"/>
        <v>-24.797076932971617</v>
      </c>
    </row>
    <row r="119" spans="1:22" x14ac:dyDescent="0.35">
      <c r="A119" s="47" t="s">
        <v>27</v>
      </c>
      <c r="B119" s="36">
        <f t="shared" si="113"/>
        <v>-20.946116946152848</v>
      </c>
      <c r="C119" s="36">
        <f t="shared" si="114"/>
        <v>-27.128331791892926</v>
      </c>
      <c r="D119" s="36">
        <f t="shared" si="115"/>
        <v>-25.924771592349305</v>
      </c>
      <c r="E119" s="36">
        <f t="shared" si="116"/>
        <v>-25.765508525790978</v>
      </c>
      <c r="F119" s="36">
        <f t="shared" si="117"/>
        <v>-25.997685375898374</v>
      </c>
      <c r="G119" s="32">
        <f t="shared" si="118"/>
        <v>-26.023030123696334</v>
      </c>
      <c r="H119" s="32">
        <f t="shared" si="119"/>
        <v>-25.808801302657915</v>
      </c>
      <c r="I119" s="32">
        <f t="shared" si="120"/>
        <v>-26.308891608529198</v>
      </c>
      <c r="J119" s="32">
        <f t="shared" si="121"/>
        <v>-26.517153271040076</v>
      </c>
      <c r="K119" s="32"/>
      <c r="L119" s="31"/>
      <c r="M119" s="31"/>
      <c r="N119" s="31"/>
      <c r="O119" s="31"/>
      <c r="P119" s="31"/>
      <c r="Q119" s="31"/>
      <c r="R119" s="31"/>
      <c r="S119" s="31"/>
      <c r="T119" s="31"/>
      <c r="U119" s="31"/>
    </row>
    <row r="120" spans="1:22" x14ac:dyDescent="0.35">
      <c r="A120" s="47" t="s">
        <v>28</v>
      </c>
      <c r="B120" s="36">
        <f t="shared" si="113"/>
        <v>-18.599136684016273</v>
      </c>
      <c r="C120" s="36">
        <f t="shared" si="114"/>
        <v>-24.362501988365327</v>
      </c>
      <c r="D120" s="36">
        <f t="shared" si="115"/>
        <v>-23.73986879328741</v>
      </c>
      <c r="E120" s="36">
        <f t="shared" si="116"/>
        <v>-23.440469965852348</v>
      </c>
      <c r="F120" s="36">
        <f t="shared" si="117"/>
        <v>-23.900017723405334</v>
      </c>
      <c r="G120" s="32">
        <f t="shared" si="118"/>
        <v>-24.200179217198706</v>
      </c>
      <c r="H120" s="32">
        <f t="shared" si="119"/>
        <v>-24.571217939557034</v>
      </c>
      <c r="I120" s="32">
        <f t="shared" si="120"/>
        <v>-25.180917708002099</v>
      </c>
      <c r="J120" s="32">
        <f t="shared" si="121"/>
        <v>-25.45907113141401</v>
      </c>
      <c r="K120" s="32"/>
      <c r="L120" s="31" t="s">
        <v>42</v>
      </c>
      <c r="M120" s="32">
        <f>AVERAGE(B119:B120)</f>
        <v>-19.772626815084561</v>
      </c>
      <c r="N120" s="32">
        <f t="shared" ref="N120" si="134">AVERAGE(C119:C120)</f>
        <v>-25.745416890129128</v>
      </c>
      <c r="O120" s="32">
        <f t="shared" ref="O120:U120" si="135">AVERAGE(D119:D120)</f>
        <v>-24.832320192818358</v>
      </c>
      <c r="P120" s="32">
        <f t="shared" si="135"/>
        <v>-24.602989245821661</v>
      </c>
      <c r="Q120" s="32">
        <f t="shared" si="135"/>
        <v>-24.948851549651856</v>
      </c>
      <c r="R120" s="32">
        <f t="shared" si="135"/>
        <v>-25.11160467044752</v>
      </c>
      <c r="S120" s="32">
        <f t="shared" si="135"/>
        <v>-25.190009621107475</v>
      </c>
      <c r="T120" s="32">
        <f t="shared" si="135"/>
        <v>-25.744904658265646</v>
      </c>
      <c r="U120" s="32">
        <f t="shared" si="135"/>
        <v>-25.988112201227043</v>
      </c>
    </row>
    <row r="121" spans="1:22" x14ac:dyDescent="0.35">
      <c r="A121" s="47" t="s">
        <v>29</v>
      </c>
      <c r="B121" s="36">
        <f t="shared" si="113"/>
        <v>-27.725970853032639</v>
      </c>
      <c r="C121" s="36">
        <f t="shared" si="114"/>
        <v>-28.557560983753014</v>
      </c>
      <c r="D121" s="36">
        <f t="shared" si="115"/>
        <v>-27.935152474959061</v>
      </c>
      <c r="E121" s="36">
        <f t="shared" si="116"/>
        <v>-27.503032256710863</v>
      </c>
      <c r="F121" s="36">
        <f t="shared" si="117"/>
        <v>-27.554361534231159</v>
      </c>
      <c r="G121" s="32">
        <f t="shared" si="118"/>
        <v>-26.765250030051934</v>
      </c>
      <c r="H121" s="32">
        <f t="shared" si="119"/>
        <v>-26.38245296335915</v>
      </c>
      <c r="I121" s="32">
        <f t="shared" si="120"/>
        <v>-26.337117143133973</v>
      </c>
      <c r="J121" s="32">
        <f t="shared" si="121"/>
        <v>-26.351190321212389</v>
      </c>
      <c r="K121" s="32"/>
      <c r="L121" s="31"/>
      <c r="M121" s="31"/>
      <c r="N121" s="31"/>
      <c r="O121" s="31"/>
      <c r="P121" s="31"/>
      <c r="Q121" s="31"/>
      <c r="R121" s="31"/>
      <c r="S121" s="31"/>
      <c r="T121" s="31"/>
      <c r="U121" s="31"/>
    </row>
    <row r="122" spans="1:22" x14ac:dyDescent="0.35">
      <c r="A122" s="48" t="s">
        <v>30</v>
      </c>
      <c r="B122" s="38">
        <f t="shared" si="113"/>
        <v>-27.86284416376672</v>
      </c>
      <c r="C122" s="38">
        <f t="shared" si="114"/>
        <v>-28.233704653983207</v>
      </c>
      <c r="D122" s="38">
        <f t="shared" si="115"/>
        <v>-27.765430825971325</v>
      </c>
      <c r="E122" s="38">
        <f t="shared" si="116"/>
        <v>-27.746358901010574</v>
      </c>
      <c r="F122" s="38">
        <f t="shared" si="117"/>
        <v>-27.460740074067655</v>
      </c>
      <c r="G122" s="34">
        <f t="shared" si="118"/>
        <v>-26.013290306251374</v>
      </c>
      <c r="H122" s="34">
        <f t="shared" si="119"/>
        <v>-25.294448790095554</v>
      </c>
      <c r="I122" s="34">
        <f t="shared" si="120"/>
        <v>-25.138258893166167</v>
      </c>
      <c r="J122" s="34">
        <f t="shared" si="121"/>
        <v>-25.026048566234387</v>
      </c>
      <c r="K122" s="34"/>
      <c r="L122" s="33" t="s">
        <v>44</v>
      </c>
      <c r="M122" s="34">
        <f>AVERAGE(B121:B122)</f>
        <v>-27.794407508399679</v>
      </c>
      <c r="N122" s="34">
        <f t="shared" ref="N122" si="136">AVERAGE(C121:C122)</f>
        <v>-28.395632818868108</v>
      </c>
      <c r="O122" s="34">
        <f t="shared" ref="O122:U122" si="137">AVERAGE(D121:D122)</f>
        <v>-27.850291650465195</v>
      </c>
      <c r="P122" s="34">
        <f t="shared" si="137"/>
        <v>-27.624695578860717</v>
      </c>
      <c r="Q122" s="34">
        <f t="shared" si="137"/>
        <v>-27.507550804149407</v>
      </c>
      <c r="R122" s="34">
        <f t="shared" si="137"/>
        <v>-26.389270168151654</v>
      </c>
      <c r="S122" s="34">
        <f t="shared" si="137"/>
        <v>-25.83845087672735</v>
      </c>
      <c r="T122" s="34">
        <f t="shared" si="137"/>
        <v>-25.73768801815007</v>
      </c>
      <c r="U122" s="34">
        <f t="shared" si="137"/>
        <v>-25.68861944372339</v>
      </c>
    </row>
    <row r="123" spans="1:22" x14ac:dyDescent="0.35">
      <c r="A123" s="40" t="s">
        <v>33</v>
      </c>
      <c r="B123" s="14">
        <f t="shared" si="113"/>
        <v>-18.879328828018878</v>
      </c>
      <c r="C123" s="14">
        <f t="shared" si="114"/>
        <v>-21.948826513798831</v>
      </c>
      <c r="D123" s="43">
        <f t="shared" si="115"/>
        <v>-23.258282440463312</v>
      </c>
      <c r="E123" s="43">
        <f t="shared" si="116"/>
        <v>-24.50558192962481</v>
      </c>
      <c r="F123" s="43">
        <f t="shared" si="117"/>
        <v>-26.032491316322968</v>
      </c>
      <c r="G123" s="22">
        <f t="shared" si="118"/>
        <v>-26.446268064921043</v>
      </c>
      <c r="H123" s="22">
        <f t="shared" si="119"/>
        <v>-26.328627009593646</v>
      </c>
      <c r="I123" s="22">
        <f t="shared" si="120"/>
        <v>-26.495168442219676</v>
      </c>
      <c r="J123" s="22">
        <f t="shared" si="121"/>
        <v>-26.773311734789374</v>
      </c>
      <c r="K123" s="2"/>
    </row>
    <row r="124" spans="1:22" x14ac:dyDescent="0.35">
      <c r="A124" s="40" t="s">
        <v>34</v>
      </c>
      <c r="B124" s="14">
        <f t="shared" si="113"/>
        <v>-20.693188233767177</v>
      </c>
      <c r="C124" s="14">
        <f t="shared" si="114"/>
        <v>-23.206146785429066</v>
      </c>
      <c r="D124" s="43">
        <f t="shared" si="115"/>
        <v>-23.642323231156823</v>
      </c>
      <c r="E124" s="43">
        <f t="shared" si="116"/>
        <v>-23.750896091742</v>
      </c>
      <c r="F124" s="43">
        <f t="shared" si="117"/>
        <v>-25.342097449711854</v>
      </c>
      <c r="G124" s="22">
        <f t="shared" si="118"/>
        <v>-25.870148266156946</v>
      </c>
      <c r="H124" s="22">
        <f t="shared" si="119"/>
        <v>-25.914628569819513</v>
      </c>
      <c r="I124" s="22">
        <f t="shared" si="120"/>
        <v>-26.327502971737559</v>
      </c>
      <c r="J124" s="22">
        <f t="shared" si="121"/>
        <v>-26.815595129152534</v>
      </c>
      <c r="K124" s="2"/>
      <c r="L124" t="s">
        <v>31</v>
      </c>
      <c r="M124" s="2">
        <f>AVERAGE(B123:B124)</f>
        <v>-19.786258530893029</v>
      </c>
      <c r="N124" s="2">
        <f t="shared" ref="N124" si="138">AVERAGE(C123:C124)</f>
        <v>-22.577486649613949</v>
      </c>
      <c r="O124" s="2">
        <f t="shared" ref="O124:U124" si="139">AVERAGE(D123:D124)</f>
        <v>-23.450302835810067</v>
      </c>
      <c r="P124" s="2">
        <f t="shared" si="139"/>
        <v>-24.128239010683405</v>
      </c>
      <c r="Q124" s="2">
        <f t="shared" si="139"/>
        <v>-25.687294383017409</v>
      </c>
      <c r="R124" s="2">
        <f t="shared" si="139"/>
        <v>-26.158208165538994</v>
      </c>
      <c r="S124" s="2">
        <f t="shared" si="139"/>
        <v>-26.121627789706579</v>
      </c>
      <c r="T124" s="2">
        <f t="shared" si="139"/>
        <v>-26.411335706978619</v>
      </c>
      <c r="U124" s="2">
        <f t="shared" si="139"/>
        <v>-26.794453431970954</v>
      </c>
      <c r="V124" t="s">
        <v>12</v>
      </c>
    </row>
    <row r="125" spans="1:22" x14ac:dyDescent="0.35">
      <c r="A125" s="40" t="s">
        <v>35</v>
      </c>
      <c r="B125" s="14">
        <f t="shared" si="113"/>
        <v>-16.642861413594787</v>
      </c>
      <c r="C125" s="14">
        <f t="shared" si="114"/>
        <v>-27.716618484141133</v>
      </c>
      <c r="D125" s="43">
        <f t="shared" si="115"/>
        <v>-25.562224740277383</v>
      </c>
      <c r="E125" s="43">
        <f t="shared" si="116"/>
        <v>-23.655609488736825</v>
      </c>
      <c r="F125" s="43">
        <f t="shared" si="117"/>
        <v>-23.22629150724979</v>
      </c>
      <c r="G125" s="22">
        <f t="shared" si="118"/>
        <v>-22.901037818489158</v>
      </c>
      <c r="H125" s="22">
        <f t="shared" si="119"/>
        <v>-22.76467372037942</v>
      </c>
      <c r="I125" s="22">
        <f t="shared" si="120"/>
        <v>-22.687958879782087</v>
      </c>
      <c r="J125" s="22">
        <f t="shared" si="121"/>
        <v>-23.055224661151474</v>
      </c>
      <c r="K125" s="2"/>
      <c r="L125" s="3"/>
    </row>
    <row r="126" spans="1:22" x14ac:dyDescent="0.35">
      <c r="A126" s="40" t="s">
        <v>36</v>
      </c>
      <c r="B126" s="14">
        <f t="shared" si="113"/>
        <v>-13.732633909554867</v>
      </c>
      <c r="C126" s="14">
        <f t="shared" si="114"/>
        <v>-27.645236380778226</v>
      </c>
      <c r="D126" s="43">
        <f t="shared" si="115"/>
        <v>-25.397220846642508</v>
      </c>
      <c r="E126" s="43">
        <f t="shared" si="116"/>
        <v>-23.840010721117757</v>
      </c>
      <c r="F126" s="43">
        <f t="shared" si="117"/>
        <v>-23.243886909198</v>
      </c>
      <c r="G126" s="22">
        <f t="shared" si="118"/>
        <v>-23.273141715538085</v>
      </c>
      <c r="H126" s="22">
        <f t="shared" si="119"/>
        <v>-23.105105703400479</v>
      </c>
      <c r="I126" s="22">
        <f t="shared" si="120"/>
        <v>-22.874684452039016</v>
      </c>
      <c r="J126" s="22">
        <f t="shared" si="121"/>
        <v>-23.153341442195515</v>
      </c>
      <c r="K126" s="2"/>
      <c r="L126" s="3" t="s">
        <v>32</v>
      </c>
      <c r="M126" s="2">
        <f>AVERAGE(B125:B126)</f>
        <v>-15.187747661574827</v>
      </c>
      <c r="N126" s="2">
        <f t="shared" ref="N126" si="140">AVERAGE(C125:C126)</f>
        <v>-27.680927432459679</v>
      </c>
      <c r="O126" s="2">
        <f t="shared" ref="O126:U126" si="141">AVERAGE(D125:D126)</f>
        <v>-25.479722793459946</v>
      </c>
      <c r="P126" s="2">
        <f t="shared" si="141"/>
        <v>-23.747810104927289</v>
      </c>
      <c r="Q126" s="2">
        <f t="shared" si="141"/>
        <v>-23.235089208223897</v>
      </c>
      <c r="R126" s="2">
        <f t="shared" si="141"/>
        <v>-23.087089767013623</v>
      </c>
      <c r="S126" s="2">
        <f t="shared" si="141"/>
        <v>-22.934889711889952</v>
      </c>
      <c r="T126" s="2">
        <f t="shared" si="141"/>
        <v>-22.781321665910554</v>
      </c>
      <c r="U126" s="2">
        <f t="shared" si="141"/>
        <v>-23.104283051673494</v>
      </c>
      <c r="V126" t="s">
        <v>12</v>
      </c>
    </row>
  </sheetData>
  <mergeCells count="1">
    <mergeCell ref="X32:Y32"/>
  </mergeCell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Long term incubation</vt:lpstr>
    </vt:vector>
  </TitlesOfParts>
  <Company>James Cook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Munksgaard</dc:creator>
  <cp:lastModifiedBy>Niels Munksgaard</cp:lastModifiedBy>
  <cp:lastPrinted>2016-03-11T11:48:14Z</cp:lastPrinted>
  <dcterms:created xsi:type="dcterms:W3CDTF">2016-02-26T05:05:31Z</dcterms:created>
  <dcterms:modified xsi:type="dcterms:W3CDTF">2018-04-01T10:34:43Z</dcterms:modified>
</cp:coreProperties>
</file>