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zamani\Desktop\"/>
    </mc:Choice>
  </mc:AlternateContent>
  <bookViews>
    <workbookView xWindow="0" yWindow="1935" windowWidth="19425" windowHeight="10965"/>
  </bookViews>
  <sheets>
    <sheet name="Samples_MismatchCorrected" sheetId="4" r:id="rId1"/>
    <sheet name="OutlierTests" sheetId="7" r:id="rId2"/>
    <sheet name="Methods_Standards_Summaries" sheetId="8" r:id="rId3"/>
    <sheet name="Clumped_ARF_Reduced-2016" sheetId="9" r:id="rId4"/>
    <sheet name="Clumped_ARF_Reduced-2019" sheetId="10" r:id="rId5"/>
  </sheets>
  <calcPr calcId="162913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06" i="4" l="1"/>
  <c r="W106" i="4"/>
  <c r="N106" i="4"/>
  <c r="Q106" i="4"/>
  <c r="X106" i="4"/>
  <c r="N100" i="4"/>
  <c r="Q100" i="4"/>
  <c r="AD99" i="4"/>
  <c r="AA99" i="4"/>
  <c r="L100" i="4"/>
  <c r="W99" i="4"/>
  <c r="N95" i="4"/>
  <c r="Q95" i="4"/>
  <c r="AD94" i="4"/>
  <c r="AA94" i="4"/>
  <c r="L95" i="4"/>
  <c r="W94" i="4"/>
  <c r="N88" i="4"/>
  <c r="Q88" i="4"/>
  <c r="AD88" i="4"/>
  <c r="AA88" i="4"/>
  <c r="L88" i="4"/>
  <c r="W88" i="4"/>
  <c r="N81" i="4"/>
  <c r="Q81" i="4"/>
  <c r="AD81" i="4"/>
  <c r="AA81" i="4"/>
  <c r="L81" i="4"/>
  <c r="W81" i="4"/>
  <c r="N77" i="4"/>
  <c r="Q77" i="4"/>
  <c r="X77" i="4"/>
  <c r="L77" i="4"/>
  <c r="W77" i="4"/>
  <c r="N71" i="4"/>
  <c r="Q71" i="4"/>
  <c r="AD71" i="4"/>
  <c r="AA71" i="4"/>
  <c r="L71" i="4"/>
  <c r="W71" i="4"/>
  <c r="N65" i="4"/>
  <c r="Q65" i="4"/>
  <c r="AD65" i="4"/>
  <c r="AA65" i="4"/>
  <c r="L65" i="4"/>
  <c r="W65" i="4"/>
  <c r="N58" i="4"/>
  <c r="Q58" i="4"/>
  <c r="AD58" i="4"/>
  <c r="AA58" i="4"/>
  <c r="L58" i="4"/>
  <c r="W58" i="4"/>
  <c r="AE106" i="10"/>
  <c r="AC106" i="10"/>
  <c r="AE98" i="10"/>
  <c r="AC98" i="10"/>
  <c r="AE91" i="10"/>
  <c r="AC91" i="10"/>
  <c r="AE82" i="10"/>
  <c r="AC82" i="10"/>
  <c r="AE72" i="10"/>
  <c r="AC72" i="10"/>
  <c r="AE58" i="10"/>
  <c r="AC58" i="10"/>
  <c r="AE47" i="10"/>
  <c r="AC47" i="10"/>
  <c r="AE204" i="9"/>
  <c r="AC204" i="9"/>
  <c r="AE187" i="9"/>
  <c r="AC187" i="9"/>
  <c r="AE165" i="9"/>
  <c r="AC165" i="9"/>
  <c r="AE140" i="9"/>
  <c r="AC140" i="9"/>
  <c r="AE119" i="9"/>
  <c r="AC119" i="9"/>
  <c r="AE98" i="9"/>
  <c r="AC98" i="9"/>
  <c r="AE73" i="9"/>
  <c r="AC73" i="9"/>
  <c r="Y106" i="4"/>
  <c r="AE99" i="4"/>
  <c r="AB99" i="4"/>
  <c r="X99" i="4"/>
  <c r="Y99" i="4"/>
  <c r="AE94" i="4"/>
  <c r="AB94" i="4"/>
  <c r="X94" i="4"/>
  <c r="Y94" i="4"/>
  <c r="AE88" i="4"/>
  <c r="AB88" i="4"/>
  <c r="X88" i="4"/>
  <c r="Y88" i="4"/>
  <c r="AE81" i="4"/>
  <c r="AB81" i="4"/>
  <c r="X81" i="4"/>
  <c r="Y81" i="4"/>
  <c r="Y77" i="4"/>
  <c r="AE71" i="4"/>
  <c r="AB71" i="4"/>
  <c r="X71" i="4"/>
  <c r="Y71" i="4"/>
  <c r="AE65" i="4"/>
  <c r="AB65" i="4"/>
  <c r="X65" i="4"/>
  <c r="Y65" i="4"/>
  <c r="AE58" i="4"/>
  <c r="AB58" i="4"/>
  <c r="X58" i="4"/>
  <c r="Y58" i="4"/>
  <c r="L51" i="4"/>
  <c r="W51" i="4"/>
  <c r="N51" i="4"/>
  <c r="Q51" i="4"/>
  <c r="AD51" i="4"/>
  <c r="AE51" i="4"/>
  <c r="AA51" i="4"/>
  <c r="AB51" i="4"/>
  <c r="X51" i="4"/>
  <c r="Y51" i="4"/>
  <c r="L47" i="4"/>
  <c r="W47" i="4"/>
  <c r="N47" i="4"/>
  <c r="Q47" i="4"/>
  <c r="X47" i="4"/>
  <c r="Y47" i="4"/>
  <c r="L41" i="4"/>
  <c r="W41" i="4"/>
  <c r="N41" i="4"/>
  <c r="Q41" i="4"/>
  <c r="X41" i="4"/>
  <c r="Y41" i="4"/>
  <c r="L37" i="4"/>
  <c r="W37" i="4"/>
  <c r="N37" i="4"/>
  <c r="Q37" i="4"/>
  <c r="X37" i="4"/>
  <c r="Y37" i="4"/>
  <c r="L32" i="4"/>
  <c r="W32" i="4"/>
  <c r="N32" i="4"/>
  <c r="Q32" i="4"/>
  <c r="X32" i="4"/>
  <c r="Y32" i="4"/>
  <c r="L27" i="4"/>
  <c r="W27" i="4"/>
  <c r="N27" i="4"/>
  <c r="Q27" i="4"/>
  <c r="X27" i="4"/>
  <c r="Y27" i="4"/>
  <c r="L22" i="4"/>
  <c r="W22" i="4"/>
  <c r="N22" i="4"/>
  <c r="Q22" i="4"/>
  <c r="X22" i="4"/>
  <c r="Y22" i="4"/>
  <c r="L17" i="4"/>
  <c r="W17" i="4"/>
  <c r="N17" i="4"/>
  <c r="Q17" i="4"/>
  <c r="X17" i="4"/>
  <c r="Y17" i="4"/>
  <c r="L11" i="4"/>
  <c r="W11" i="4"/>
  <c r="N11" i="4"/>
  <c r="Q11" i="4"/>
  <c r="X11" i="4"/>
  <c r="Y11" i="4"/>
  <c r="L8" i="4"/>
  <c r="W8" i="4"/>
  <c r="N8" i="4"/>
  <c r="Q8" i="4"/>
  <c r="AD8" i="4"/>
  <c r="AE8" i="4"/>
  <c r="AA8" i="4"/>
  <c r="AB8" i="4"/>
  <c r="X8" i="4"/>
  <c r="Y8" i="4"/>
  <c r="L3" i="4"/>
  <c r="W3" i="4"/>
  <c r="N3" i="4"/>
  <c r="Q3" i="4"/>
  <c r="X3" i="4"/>
  <c r="Y3" i="4"/>
  <c r="O11" i="4"/>
  <c r="J27" i="4"/>
  <c r="J17" i="4"/>
  <c r="P3" i="4"/>
  <c r="R3" i="4"/>
  <c r="P100" i="4"/>
  <c r="R100" i="4"/>
  <c r="O88" i="4"/>
  <c r="R88" i="4"/>
  <c r="O81" i="4"/>
  <c r="R81" i="4"/>
  <c r="P71" i="4"/>
  <c r="R71" i="4"/>
  <c r="P65" i="4"/>
  <c r="R65" i="4"/>
  <c r="O58" i="4"/>
  <c r="R58" i="4"/>
  <c r="P51" i="4"/>
  <c r="R51" i="4"/>
  <c r="P47" i="4"/>
  <c r="R47" i="4"/>
  <c r="O41" i="4"/>
  <c r="R41" i="4"/>
  <c r="P37" i="4"/>
  <c r="R37" i="4"/>
  <c r="P32" i="4"/>
  <c r="R32" i="4"/>
  <c r="O27" i="4"/>
  <c r="R27" i="4"/>
  <c r="P22" i="4"/>
  <c r="R22" i="4"/>
  <c r="O17" i="4"/>
  <c r="R17" i="4"/>
  <c r="R11" i="4"/>
  <c r="O8" i="4"/>
  <c r="R8" i="4"/>
  <c r="O51" i="4"/>
  <c r="J51" i="4"/>
  <c r="O32" i="4"/>
  <c r="J32" i="4"/>
  <c r="P27" i="4"/>
  <c r="K27" i="4"/>
  <c r="H133" i="7"/>
  <c r="O131" i="7"/>
  <c r="O132" i="7"/>
  <c r="O130" i="7"/>
  <c r="D133" i="7"/>
  <c r="N131" i="7"/>
  <c r="N132" i="7"/>
  <c r="N130" i="7"/>
  <c r="L131" i="7"/>
  <c r="L133" i="7"/>
  <c r="M133" i="7"/>
  <c r="M131" i="7"/>
  <c r="D127" i="7"/>
  <c r="N123" i="7"/>
  <c r="H127" i="7"/>
  <c r="O124" i="7"/>
  <c r="O125" i="7"/>
  <c r="O126" i="7"/>
  <c r="O123" i="7"/>
  <c r="N124" i="7"/>
  <c r="N125" i="7"/>
  <c r="N126" i="7"/>
  <c r="L124" i="7"/>
  <c r="L126" i="7"/>
  <c r="M126" i="7"/>
  <c r="M124" i="7"/>
  <c r="H120" i="7"/>
  <c r="O118" i="7"/>
  <c r="O119" i="7"/>
  <c r="O117" i="7"/>
  <c r="D120" i="7"/>
  <c r="N118" i="7"/>
  <c r="N119" i="7"/>
  <c r="N117" i="7"/>
  <c r="L118" i="7"/>
  <c r="M118" i="7"/>
  <c r="L120" i="7"/>
  <c r="M120" i="7"/>
  <c r="H114" i="7"/>
  <c r="O111" i="7"/>
  <c r="O110" i="7"/>
  <c r="O112" i="7"/>
  <c r="O113" i="7"/>
  <c r="O109" i="7"/>
  <c r="D114" i="7"/>
  <c r="N110" i="7"/>
  <c r="N111" i="7"/>
  <c r="N112" i="7"/>
  <c r="N113" i="7"/>
  <c r="N109" i="7"/>
  <c r="L110" i="7"/>
  <c r="M110" i="7"/>
  <c r="L112" i="7"/>
  <c r="M112" i="7"/>
  <c r="H106" i="7"/>
  <c r="O102" i="7"/>
  <c r="O103" i="7"/>
  <c r="O104" i="7"/>
  <c r="O105" i="7"/>
  <c r="O101" i="7"/>
  <c r="D106" i="7"/>
  <c r="N102" i="7"/>
  <c r="N103" i="7"/>
  <c r="N104" i="7"/>
  <c r="N105" i="7"/>
  <c r="N101" i="7"/>
  <c r="L102" i="7"/>
  <c r="M102" i="7"/>
  <c r="L104" i="7"/>
  <c r="M104" i="7"/>
  <c r="H98" i="7"/>
  <c r="O96" i="7"/>
  <c r="O97" i="7"/>
  <c r="O95" i="7"/>
  <c r="D98" i="7"/>
  <c r="N96" i="7"/>
  <c r="N97" i="7"/>
  <c r="N95" i="7"/>
  <c r="L96" i="7"/>
  <c r="L98" i="7"/>
  <c r="M98" i="7"/>
  <c r="M96" i="7"/>
  <c r="H92" i="7"/>
  <c r="O90" i="7"/>
  <c r="O91" i="7"/>
  <c r="O89" i="7"/>
  <c r="D92" i="7"/>
  <c r="N90" i="7"/>
  <c r="N91" i="7"/>
  <c r="N89" i="7"/>
  <c r="L90" i="7"/>
  <c r="L92" i="7"/>
  <c r="M92" i="7"/>
  <c r="M90" i="7"/>
  <c r="H86" i="7"/>
  <c r="O84" i="7"/>
  <c r="O85" i="7"/>
  <c r="O83" i="7"/>
  <c r="D86" i="7"/>
  <c r="N84" i="7"/>
  <c r="N85" i="7"/>
  <c r="N83" i="7"/>
  <c r="L84" i="7"/>
  <c r="M84" i="7"/>
  <c r="L86" i="7"/>
  <c r="M86" i="7"/>
  <c r="H80" i="7"/>
  <c r="O77" i="7"/>
  <c r="O78" i="7"/>
  <c r="O79" i="7"/>
  <c r="O76" i="7"/>
  <c r="D80" i="7"/>
  <c r="N77" i="7"/>
  <c r="N78" i="7"/>
  <c r="N79" i="7"/>
  <c r="N76" i="7"/>
  <c r="L77" i="7"/>
  <c r="M77" i="7"/>
  <c r="L79" i="7"/>
  <c r="M79" i="7"/>
  <c r="H73" i="7"/>
  <c r="O68" i="7"/>
  <c r="O69" i="7"/>
  <c r="O70" i="7"/>
  <c r="O71" i="7"/>
  <c r="O72" i="7"/>
  <c r="O67" i="7"/>
  <c r="D73" i="7"/>
  <c r="N68" i="7"/>
  <c r="N69" i="7"/>
  <c r="N70" i="7"/>
  <c r="N71" i="7"/>
  <c r="N72" i="7"/>
  <c r="N67" i="7"/>
  <c r="L70" i="7"/>
  <c r="M70" i="7"/>
  <c r="L68" i="7"/>
  <c r="M68" i="7"/>
  <c r="H64" i="7"/>
  <c r="O62" i="7"/>
  <c r="O63" i="7"/>
  <c r="O61" i="7"/>
  <c r="D64" i="7"/>
  <c r="N62" i="7"/>
  <c r="N63" i="7"/>
  <c r="N61" i="7"/>
  <c r="L62" i="7"/>
  <c r="M62" i="7"/>
  <c r="L64" i="7"/>
  <c r="M64" i="7"/>
  <c r="H58" i="7"/>
  <c r="O55" i="7"/>
  <c r="O56" i="7"/>
  <c r="O57" i="7"/>
  <c r="O54" i="7"/>
  <c r="D58" i="7"/>
  <c r="N55" i="7"/>
  <c r="N56" i="7"/>
  <c r="N57" i="7"/>
  <c r="N54" i="7"/>
  <c r="L55" i="7"/>
  <c r="M55" i="7"/>
  <c r="L57" i="7"/>
  <c r="M57" i="7"/>
  <c r="H51" i="7"/>
  <c r="O49" i="7"/>
  <c r="O50" i="7"/>
  <c r="O48" i="7"/>
  <c r="D51" i="7"/>
  <c r="N49" i="7"/>
  <c r="N50" i="7"/>
  <c r="N48" i="7"/>
  <c r="L49" i="7"/>
  <c r="M49" i="7"/>
  <c r="L51" i="7"/>
  <c r="M51" i="7"/>
  <c r="H45" i="7"/>
  <c r="O42" i="7"/>
  <c r="O43" i="7"/>
  <c r="O44" i="7"/>
  <c r="O41" i="7"/>
  <c r="D45" i="7"/>
  <c r="N42" i="7"/>
  <c r="N43" i="7"/>
  <c r="N44" i="7"/>
  <c r="N41" i="7"/>
  <c r="L44" i="7"/>
  <c r="M44" i="7"/>
  <c r="L42" i="7"/>
  <c r="M42" i="7"/>
  <c r="H38" i="7"/>
  <c r="O35" i="7"/>
  <c r="O36" i="7"/>
  <c r="O37" i="7"/>
  <c r="O34" i="7"/>
  <c r="D38" i="7"/>
  <c r="N35" i="7"/>
  <c r="N36" i="7"/>
  <c r="N37" i="7"/>
  <c r="N34" i="7"/>
  <c r="L35" i="7"/>
  <c r="M35" i="7"/>
  <c r="L37" i="7"/>
  <c r="M37" i="7"/>
  <c r="H31" i="7"/>
  <c r="O29" i="7"/>
  <c r="O30" i="7"/>
  <c r="O28" i="7"/>
  <c r="D31" i="7"/>
  <c r="N29" i="7"/>
  <c r="N30" i="7"/>
  <c r="N28" i="7"/>
  <c r="L31" i="7"/>
  <c r="M31" i="7"/>
  <c r="L29" i="7"/>
  <c r="M29" i="7"/>
  <c r="H25" i="7"/>
  <c r="O22" i="7"/>
  <c r="O23" i="7"/>
  <c r="O24" i="7"/>
  <c r="O21" i="7"/>
  <c r="D25" i="7"/>
  <c r="N22" i="7"/>
  <c r="N23" i="7"/>
  <c r="N24" i="7"/>
  <c r="N21" i="7"/>
  <c r="L22" i="7"/>
  <c r="M22" i="7"/>
  <c r="L24" i="7"/>
  <c r="M24" i="7"/>
  <c r="H18" i="7"/>
  <c r="O14" i="7"/>
  <c r="O15" i="7"/>
  <c r="O16" i="7"/>
  <c r="O17" i="7"/>
  <c r="O13" i="7"/>
  <c r="D18" i="7"/>
  <c r="N14" i="7"/>
  <c r="N15" i="7"/>
  <c r="N16" i="7"/>
  <c r="N17" i="7"/>
  <c r="N13" i="7"/>
  <c r="D7" i="7"/>
  <c r="N3" i="7"/>
  <c r="L14" i="7"/>
  <c r="M14" i="7"/>
  <c r="L16" i="7"/>
  <c r="M16" i="7"/>
  <c r="L6" i="7"/>
  <c r="M6" i="7"/>
  <c r="L4" i="7"/>
  <c r="M4" i="7"/>
  <c r="H7" i="7"/>
  <c r="O4" i="7"/>
  <c r="O5" i="7"/>
  <c r="O6" i="7"/>
  <c r="O3" i="7"/>
  <c r="N4" i="7"/>
  <c r="N5" i="7"/>
  <c r="N6" i="7"/>
  <c r="I127" i="7"/>
  <c r="F127" i="7"/>
  <c r="I114" i="7"/>
  <c r="F114" i="7"/>
  <c r="I106" i="7"/>
  <c r="F106" i="7"/>
  <c r="I80" i="7"/>
  <c r="F80" i="7"/>
  <c r="I73" i="7"/>
  <c r="F73" i="7"/>
  <c r="I58" i="7"/>
  <c r="F58" i="7"/>
  <c r="I45" i="7"/>
  <c r="F45" i="7"/>
  <c r="I38" i="7"/>
  <c r="F38" i="7"/>
  <c r="I25" i="7"/>
  <c r="F25" i="7"/>
  <c r="I18" i="7"/>
  <c r="F18" i="7"/>
  <c r="I11" i="7"/>
  <c r="H11" i="7"/>
  <c r="F11" i="7"/>
  <c r="D11" i="7"/>
  <c r="I7" i="7"/>
  <c r="F7" i="7"/>
  <c r="I31" i="7"/>
  <c r="F31" i="7"/>
  <c r="I51" i="7"/>
  <c r="F51" i="7"/>
  <c r="I64" i="7"/>
  <c r="F64" i="7"/>
  <c r="I86" i="7"/>
  <c r="F86" i="7"/>
  <c r="I92" i="7"/>
  <c r="F92" i="7"/>
  <c r="I98" i="7"/>
  <c r="F98" i="7"/>
  <c r="I120" i="7"/>
  <c r="F120" i="7"/>
  <c r="I133" i="7"/>
  <c r="F133" i="7"/>
  <c r="P106" i="4"/>
  <c r="R106" i="4"/>
  <c r="O106" i="4"/>
  <c r="J106" i="4"/>
  <c r="O100" i="4"/>
  <c r="M100" i="4"/>
  <c r="K100" i="4"/>
  <c r="J100" i="4"/>
  <c r="P95" i="4"/>
  <c r="R95" i="4"/>
  <c r="J95" i="4"/>
  <c r="P88" i="4"/>
  <c r="M88" i="4"/>
  <c r="K88" i="4"/>
  <c r="J88" i="4"/>
  <c r="P81" i="4"/>
  <c r="J81" i="4"/>
  <c r="P77" i="4"/>
  <c r="R77" i="4"/>
  <c r="J77" i="4"/>
  <c r="O71" i="4"/>
  <c r="J71" i="4"/>
  <c r="P58" i="4"/>
  <c r="M58" i="4"/>
  <c r="K58" i="4"/>
  <c r="J58" i="4"/>
  <c r="O47" i="4"/>
  <c r="J47" i="4"/>
  <c r="P41" i="4"/>
  <c r="J41" i="4"/>
  <c r="M41" i="4"/>
  <c r="K41" i="4"/>
  <c r="O37" i="4"/>
  <c r="M37" i="4"/>
  <c r="K37" i="4"/>
  <c r="J37" i="4"/>
  <c r="M32" i="4"/>
  <c r="K32" i="4"/>
  <c r="M27" i="4"/>
  <c r="O22" i="4"/>
  <c r="M22" i="4"/>
  <c r="K22" i="4"/>
  <c r="J22" i="4"/>
  <c r="P17" i="4"/>
  <c r="M17" i="4"/>
  <c r="K17" i="4"/>
  <c r="P11" i="4"/>
  <c r="P8" i="4"/>
  <c r="O65" i="4"/>
  <c r="O3" i="4"/>
  <c r="M106" i="4"/>
  <c r="K106" i="4"/>
  <c r="O95" i="4"/>
  <c r="M95" i="4"/>
  <c r="K95" i="4"/>
  <c r="M81" i="4"/>
  <c r="K81" i="4"/>
  <c r="O77" i="4"/>
  <c r="M77" i="4"/>
  <c r="K77" i="4"/>
  <c r="M71" i="4"/>
  <c r="K71" i="4"/>
  <c r="M65" i="4"/>
  <c r="K65" i="4"/>
  <c r="J65" i="4"/>
  <c r="M51" i="4"/>
  <c r="K51" i="4"/>
  <c r="M47" i="4"/>
  <c r="K47" i="4"/>
  <c r="M11" i="4"/>
  <c r="K11" i="4"/>
  <c r="J11" i="4"/>
  <c r="M8" i="4"/>
  <c r="K8" i="4"/>
  <c r="J8" i="4"/>
  <c r="M3" i="4"/>
  <c r="K3" i="4"/>
  <c r="J3" i="4"/>
</calcChain>
</file>

<file path=xl/sharedStrings.xml><?xml version="1.0" encoding="utf-8"?>
<sst xmlns="http://schemas.openxmlformats.org/spreadsheetml/2006/main" count="3208" uniqueCount="910">
  <si>
    <t>Sample ID</t>
  </si>
  <si>
    <t>Upper loess</t>
  </si>
  <si>
    <t>Paleosol</t>
  </si>
  <si>
    <t>Lower loess</t>
  </si>
  <si>
    <t>bulk loess</t>
  </si>
  <si>
    <t>bulk paleosol</t>
  </si>
  <si>
    <t>D47</t>
  </si>
  <si>
    <t>D47 SE</t>
  </si>
  <si>
    <t>d13C</t>
  </si>
  <si>
    <t>d13C Std mass spec</t>
  </si>
  <si>
    <t>d18O</t>
  </si>
  <si>
    <t>d18O Std mass spec</t>
  </si>
  <si>
    <t>Average d13C</t>
  </si>
  <si>
    <t>d13C SE samples</t>
  </si>
  <si>
    <t>average d18O</t>
  </si>
  <si>
    <t>D47 average</t>
  </si>
  <si>
    <t>160909_1_20</t>
  </si>
  <si>
    <t>160909_2_21</t>
  </si>
  <si>
    <t>160912_1_1</t>
  </si>
  <si>
    <t>160912_2_2</t>
  </si>
  <si>
    <t>160912_3_3</t>
  </si>
  <si>
    <t>160912_6_5</t>
  </si>
  <si>
    <t>160912_7_6</t>
  </si>
  <si>
    <t>160913_2_8</t>
  </si>
  <si>
    <t>160913_4_9</t>
  </si>
  <si>
    <t>160913_5_10</t>
  </si>
  <si>
    <t>160913_6_11</t>
  </si>
  <si>
    <t>160920_1_4</t>
  </si>
  <si>
    <t>160920_2_7</t>
  </si>
  <si>
    <t>160920_3_12</t>
  </si>
  <si>
    <t>160921_3_21</t>
  </si>
  <si>
    <t>160921_4_22</t>
  </si>
  <si>
    <t>160922_1_1</t>
  </si>
  <si>
    <t>160922_2_2</t>
  </si>
  <si>
    <t>160922_3_3</t>
  </si>
  <si>
    <t>160922_4_4</t>
  </si>
  <si>
    <t>160922_6_5</t>
  </si>
  <si>
    <t>160922_7_12</t>
  </si>
  <si>
    <t>160923_2_7</t>
  </si>
  <si>
    <t>160923_3_8</t>
  </si>
  <si>
    <t>160923_4_9</t>
  </si>
  <si>
    <t>160923_6_10</t>
  </si>
  <si>
    <t>160926_1_20</t>
  </si>
  <si>
    <t>160926_3_2</t>
  </si>
  <si>
    <t>160926_6_4</t>
  </si>
  <si>
    <t>160926_7_5</t>
  </si>
  <si>
    <t>161003_1_6</t>
  </si>
  <si>
    <t>161003_2_7</t>
  </si>
  <si>
    <t>161003_3_8</t>
  </si>
  <si>
    <t>161003_4_9</t>
  </si>
  <si>
    <t>161004_1_10</t>
  </si>
  <si>
    <t>161004_2_11</t>
  </si>
  <si>
    <t>161004_3_12</t>
  </si>
  <si>
    <t>161005_1_20</t>
  </si>
  <si>
    <t>161005_2_21</t>
  </si>
  <si>
    <t>161005_3_22</t>
  </si>
  <si>
    <t>from samples</t>
  </si>
  <si>
    <t>Sample averages and external error (SE)</t>
  </si>
  <si>
    <t xml:space="preserve"> D48</t>
  </si>
  <si>
    <t>Replicate analyses</t>
  </si>
  <si>
    <t>1SE</t>
  </si>
  <si>
    <t>analytical</t>
  </si>
  <si>
    <t>161007_4_6</t>
  </si>
  <si>
    <t>161006_1_2</t>
  </si>
  <si>
    <t>161007_2_3</t>
  </si>
  <si>
    <t>161007_3_22</t>
  </si>
  <si>
    <t>161011_1_2</t>
  </si>
  <si>
    <t>161011_2_3</t>
  </si>
  <si>
    <t>161011_4_6</t>
  </si>
  <si>
    <t>161012_1_4</t>
  </si>
  <si>
    <t>161012_2_6</t>
  </si>
  <si>
    <t xml:space="preserve">d18O SE </t>
  </si>
  <si>
    <t>Carbonate materials</t>
  </si>
  <si>
    <t>Succinella oblonga</t>
  </si>
  <si>
    <t>Pupilla muscorum</t>
  </si>
  <si>
    <t>Trochulus hispidus</t>
  </si>
  <si>
    <t>Up-shell</t>
  </si>
  <si>
    <t>loess doll</t>
  </si>
  <si>
    <t>Fine-rhizo B</t>
  </si>
  <si>
    <t>Large-rhizo</t>
  </si>
  <si>
    <t>Fine-rhizo A</t>
  </si>
  <si>
    <t>181115_2_ULlgrhizo</t>
  </si>
  <si>
    <t>181227_5_ULlgrhizo</t>
  </si>
  <si>
    <t>181227_7_ULlgrhizo</t>
  </si>
  <si>
    <t>190107_1_ULlgrhizo</t>
  </si>
  <si>
    <t>181227_8_ULfinerhizoA</t>
  </si>
  <si>
    <t>181228_3_ULfinerhizoA</t>
  </si>
  <si>
    <t>181228_5_ULfinerhizoA</t>
  </si>
  <si>
    <t>181228_4_ULfinerhizoB</t>
  </si>
  <si>
    <t>181228_6_ULfinerhizoB</t>
  </si>
  <si>
    <t>190107_4_finerhizoB</t>
  </si>
  <si>
    <t>181115_1_ULewrm</t>
  </si>
  <si>
    <t>181115_4_ULewrm</t>
  </si>
  <si>
    <t>181227_4_ULewrm</t>
  </si>
  <si>
    <t>181227_6_ULewrm</t>
  </si>
  <si>
    <t>Earthworm biospherolit</t>
  </si>
  <si>
    <t>190128_1_Paleosol_Soblonga</t>
  </si>
  <si>
    <t>190128_2_Paleosol_Pmuscorum</t>
  </si>
  <si>
    <t>190128_4_LowLoessPmusc</t>
  </si>
  <si>
    <t>190128_5_LowLoessSoblonga</t>
  </si>
  <si>
    <t>Arianta arbustorum</t>
  </si>
  <si>
    <t>190926_5_LowLoess_Soblonga</t>
  </si>
  <si>
    <t>190926_1_LowLoess_shell</t>
  </si>
  <si>
    <t>190926_3_LowLoess_shell</t>
  </si>
  <si>
    <t>190926_4_LowLoess_shell</t>
  </si>
  <si>
    <t>T (¡C) Petersen et al. 2019</t>
  </si>
  <si>
    <t xml:space="preserve">D47 SE (Cor) </t>
  </si>
  <si>
    <t>190107_2_finerhizoA</t>
  </si>
  <si>
    <t>D47 CDES acid RF2 (permil)</t>
  </si>
  <si>
    <t>191031_2_LowLoessPmusc</t>
  </si>
  <si>
    <t>191031_3_LowLoessPmusc</t>
  </si>
  <si>
    <t>191031_4_LowLoessShell</t>
  </si>
  <si>
    <t>OUTLIERS</t>
  </si>
  <si>
    <t>Large-rhizo Alex</t>
  </si>
  <si>
    <t>Fine-rhizo B Alex</t>
  </si>
  <si>
    <t>Fine-rhizo A Alex</t>
  </si>
  <si>
    <t>AVG</t>
  </si>
  <si>
    <t>D47 Peirce Tests</t>
  </si>
  <si>
    <t>st dev D47</t>
  </si>
  <si>
    <t>st dev d13C</t>
  </si>
  <si>
    <t>value-avg d13C</t>
  </si>
  <si>
    <t>value-avg D47</t>
  </si>
  <si>
    <t>Peirce R</t>
  </si>
  <si>
    <t>NO OUTLIERS</t>
  </si>
  <si>
    <t xml:space="preserve">n = 2 --&gt; NO OUTLIERS </t>
  </si>
  <si>
    <t>1 outlier</t>
  </si>
  <si>
    <t>1 outlier removed</t>
  </si>
  <si>
    <t>2 outliers removed</t>
  </si>
  <si>
    <t>%</t>
  </si>
  <si>
    <t>Calcite/Aragonite</t>
  </si>
  <si>
    <t>Calcite</t>
  </si>
  <si>
    <t>Aragonite</t>
  </si>
  <si>
    <t>aragonite</t>
  </si>
  <si>
    <t>calcite</t>
  </si>
  <si>
    <t>d18O(VSMOW)</t>
  </si>
  <si>
    <t>α</t>
  </si>
  <si>
    <t>d18O soil water</t>
  </si>
  <si>
    <t>METHOD</t>
  </si>
  <si>
    <t>Your samples were prepared for carbonate clumped isotope analysis with a custom vacuum line</t>
  </si>
  <si>
    <t xml:space="preserve"> and then analyzed on a Thermo MAT 253. You can read more about our implementation of this</t>
  </si>
  <si>
    <t xml:space="preserve"> method on our website at this link: https://isolab.ess.washington.edu/laboratory/carbonate-D47.php</t>
  </si>
  <si>
    <t>DATA ANALYSIS</t>
  </si>
  <si>
    <t>matlab code: pollycompile.m - 200204</t>
  </si>
  <si>
    <t>log file: ClumpedSampleLog_RF_201903-present_Brand_MismatchCorrected.txt</t>
  </si>
  <si>
    <t>reduced filename: 20200204T162427_CDES_Reduced.txt</t>
  </si>
  <si>
    <t xml:space="preserve">Data manipulation commentary - All data in this file have been manipulated and corrected in a variety of ways. When calculating </t>
  </si>
  <si>
    <t xml:space="preserve">    13R, 18R, and 17R, we assume the values of Brand et al. 2010 using matlabs fsolve to minimize the function set. After the raw delta values</t>
  </si>
  <si>
    <t xml:space="preserve">    are calculated, a 3.3 sigma outlier test is applied to d13C, d18O, d47, and D47. If any of those populations of values within</t>
  </si>
  <si>
    <t xml:space="preserve">    a single sample posses a value outside of 3.3 sigma, it is identified as an outlier and excluded. Then d47, D47, d48, and D48</t>
  </si>
  <si>
    <t xml:space="preserve">    are corrected for sample to reference bellows m/z 44 mismatch. While this correction has varied through time, it is about</t>
  </si>
  <si>
    <t xml:space="preserve">    0.0004 permil / mV of mismatch on D47. Each of the values, d47, D47, d48, and D48 have their own unique correction slope. See</t>
  </si>
  <si>
    <t xml:space="preserve">    polly.m matlab script for the exact correction slope. Then, and lastly for the polly.m script, your data are screened based on a</t>
  </si>
  <si>
    <t xml:space="preserve">    series of thresholds for PBL, number of cycles, bellows pressure, bellows mismatch, d45 standard deviation, d46 standard deviation,</t>
  </si>
  <si>
    <t xml:space="preserve">    d47 standard deviation, and d48 standard deviation. See polly_standards.m for threshold values. If any sample or standard exceed</t>
  </si>
  <si>
    <t xml:space="preserve">    the threshold value, they are assigned a flag value of 0 in the log file which will exclude them from further analysis. You will need</t>
  </si>
  <si>
    <t xml:space="preserve">    to find the sample in the log file and change the flag value to 1 if you absolutely must observe it as a final good analysis. Within</t>
  </si>
  <si>
    <t xml:space="preserve">    the pollycompile.m matlab script, your d13C and d18O data are corrected to the VDPB scale. C64 and C2 are used to place d13C on the</t>
  </si>
  <si>
    <t xml:space="preserve">    VPDB scale, while C2 and coral are used to place d18O on the VPDB scale. Below, the columns labeled "vs VPDB (via WG)" are vs our</t>
  </si>
  <si>
    <t xml:space="preserve">    working reference CO2 which was calibrated against NBS19. The columns labeled "vs VPDB (formal)" are also vs the working </t>
  </si>
  <si>
    <t xml:space="preserve">    reference CO2 but also corrected to current reference frame values of C64, C2, and coral. The D47 values have been placed on the </t>
  </si>
  <si>
    <t xml:space="preserve">    carbon dioxide equilibrium scale (CDES) using either CO2/H2O gases or ETH standards, depending on what you chose when you reduced</t>
  </si>
  <si>
    <t xml:space="preserve">    the data by calling pollycompile.m in matlab. This filename tells you what that choice was (CDES vs ETH in the filename). If you chose</t>
  </si>
  <si>
    <t xml:space="preserve">    CDES, the D47 theoretical values for our equilibration gas temperatures were calcuated as per Petersen et al. 2019. If you chose ETH,</t>
  </si>
  <si>
    <t xml:space="preserve">    the accepted values for ETH1, ETH2, ETH3, and ETH4 come from Bernasconi et al. 2018. The D47 data are further corrected using</t>
  </si>
  <si>
    <t xml:space="preserve">    an acid fractionation factor (AFF) indicated below. As of Jan 2020, the AFF is zero when using ETH because the accepted values</t>
  </si>
  <si>
    <t xml:space="preserve">    inherently place you on the 25 *C scale and is 0.088 as per Petersen et al. 2019 if you chose CDES. Lastly, the "D47 CDES acid" values are corrected to</t>
  </si>
  <si>
    <t xml:space="preserve">    our own Reference Frame #2 using a linear equation generated with the "D47 CDES acid" values from reference frame #2 to that of the</t>
  </si>
  <si>
    <t xml:space="preserve">    reference frame you have reduced here using C64, coral, C2, ETH3 and ETH4 (ETH1 and ETH2 were excluded from this regression). This </t>
  </si>
  <si>
    <t xml:space="preserve">    additional correction speaks to the continued effort within the clumped isotope community striving for accuracy. We chose to correct to </t>
  </si>
  <si>
    <t xml:space="preserve">    our own reference frame #2 because it was the longest so far. We are choosing to do this secondary correction at all for internal consistency. </t>
  </si>
  <si>
    <t>REFERENCE MATERIALS</t>
  </si>
  <si>
    <t>Accepted Values (found in polly_standards_date - 200107)</t>
  </si>
  <si>
    <t>Name</t>
  </si>
  <si>
    <t>d13C VPDB (permil)</t>
  </si>
  <si>
    <t>d18O VPDB (permil)</t>
  </si>
  <si>
    <t>D47 CDES (permil)</t>
  </si>
  <si>
    <t>notes</t>
  </si>
  <si>
    <t>C64</t>
  </si>
  <si>
    <t>d13Cacc and d18Oacc from kiel_refmat_nist on 150223, D47 is from RF2 on 200204</t>
  </si>
  <si>
    <t>Coral</t>
  </si>
  <si>
    <t>C2</t>
  </si>
  <si>
    <t>ETH1</t>
  </si>
  <si>
    <t>d13C and d18O from Meckler_RCM_2014, D47 from Bernasconi et al. 2018</t>
  </si>
  <si>
    <t>ETH2</t>
  </si>
  <si>
    <t>ETH3</t>
  </si>
  <si>
    <t>ETH4</t>
  </si>
  <si>
    <t>Polly CO2 Working Gas</t>
  </si>
  <si>
    <t>D47 Calibration Type - Carbon Dioxide Equilibrium Scale (CDES)</t>
  </si>
  <si>
    <t>Temperature (*C)</t>
  </si>
  <si>
    <t>n</t>
  </si>
  <si>
    <t>Slope</t>
  </si>
  <si>
    <t>Intercept (D47 [EGvsWG]0)</t>
  </si>
  <si>
    <t>r2</t>
  </si>
  <si>
    <t>ETF slope</t>
  </si>
  <si>
    <t>ETF intercept</t>
  </si>
  <si>
    <t>ETF r2</t>
  </si>
  <si>
    <t>CDES Gas Summary</t>
  </si>
  <si>
    <t>gas name</t>
  </si>
  <si>
    <t>D47_d47_0 mean</t>
  </si>
  <si>
    <t>D47_d47_0 std</t>
  </si>
  <si>
    <t>D47 t4 minus t1000</t>
  </si>
  <si>
    <t>t25 Tcalc mean (*C)</t>
  </si>
  <si>
    <t>t25 Tcalc std</t>
  </si>
  <si>
    <t>t4</t>
  </si>
  <si>
    <t>t25</t>
  </si>
  <si>
    <t>t60</t>
  </si>
  <si>
    <t>t1000</t>
  </si>
  <si>
    <t>CARBONATE TEMPERATURE</t>
  </si>
  <si>
    <t>Acid Correction Factor: 0.088</t>
  </si>
  <si>
    <t>D47 to Temperature equation: T_D47_CDES_acid = sqrt((0.0383 * 10^6) / (D47_CDES_acid - 0.258)); Petersen et al. G3 2019 - 25 *C Acid Fractionation Factor of 0.088</t>
  </si>
  <si>
    <t>CARBONATE STANDARDS MEASUREMENT SUMMARY</t>
  </si>
  <si>
    <t>Carbonate Standard Name</t>
  </si>
  <si>
    <t>Mean mass (mg)</t>
  </si>
  <si>
    <t>Stdev mass (mg)</t>
  </si>
  <si>
    <t>Mean CO2 Pressure (mbar)</t>
  </si>
  <si>
    <t>Stdev CO2 Pressure (mbar)</t>
  </si>
  <si>
    <t>Mean CO2 yield (mbar / mg)</t>
  </si>
  <si>
    <t>Stdev CO2 yield (mbar / mg)</t>
  </si>
  <si>
    <t>Mean d13C vs VPDB (permil)</t>
  </si>
  <si>
    <t>Stdev d13C</t>
  </si>
  <si>
    <t>Mean d18O vs VPDB (permil)</t>
  </si>
  <si>
    <t>Stdev d18O</t>
  </si>
  <si>
    <t>Mean d47 vs WG (permil)</t>
  </si>
  <si>
    <t>Stdev d47</t>
  </si>
  <si>
    <t>Mean D47 CDES acid (permil)</t>
  </si>
  <si>
    <t>D47_CDES_acid_RF2 (permil)</t>
  </si>
  <si>
    <t>Stdev D47</t>
  </si>
  <si>
    <t>Mean d48 vs WG (permil)</t>
  </si>
  <si>
    <t>Stdev d48</t>
  </si>
  <si>
    <t>Mean D48 (permil)</t>
  </si>
  <si>
    <t>Stdev D48</t>
  </si>
  <si>
    <t>Mean d49 vs WG (permil)</t>
  </si>
  <si>
    <t>Stdev d49</t>
  </si>
  <si>
    <t>Mean D49 (permil)</t>
  </si>
  <si>
    <t>Stdev D49</t>
  </si>
  <si>
    <t>comments</t>
  </si>
  <si>
    <t xml:space="preserve"> </t>
  </si>
  <si>
    <t>coral</t>
  </si>
  <si>
    <t>pollycompile.m - 161018 reduced filename: 20161018T094649_ARF_Reduced.txt</t>
  </si>
  <si>
    <t>Created from log file: ClumpedSampleLog_Brand.txt</t>
  </si>
  <si>
    <t>Reference Materials:</t>
  </si>
  <si>
    <t>Accepted Values</t>
  </si>
  <si>
    <t>D47 ARF (permil)</t>
  </si>
  <si>
    <t>NBS19</t>
  </si>
  <si>
    <t>d13C and d18O as per CIAAW, D47 from Dennis et al. 2011</t>
  </si>
  <si>
    <t>d13Cacc and d18Oacc from kiel_refmat_nist on 150223, D47 is from C64_Summary.xlsx on 150130</t>
  </si>
  <si>
    <t>Polly CO2 Reference Gas</t>
  </si>
  <si>
    <t>Absolute Reference Frame (ARF)</t>
  </si>
  <si>
    <t>ARF slope bootstrapped</t>
  </si>
  <si>
    <t>ARF intercept bootstrapped</t>
  </si>
  <si>
    <t>NaN</t>
  </si>
  <si>
    <t>Acid Correction Factor: 0</t>
  </si>
  <si>
    <t>(if you want to use an acid fractionation correction use, acid = 0.082 Defliese_ChemGeol_2015)</t>
  </si>
  <si>
    <t>D47 to Temperature equation: T_D47_ARF_acid = sqrt((4.17*10^4)./(D47_ARF_acid - 0.139)); Kelson et al. 2016 GCA equation 2, no acid correction</t>
  </si>
  <si>
    <t>A note about VPDB values below - the columns labeled "vs VPDB (via WG)" are vs our working reference CO2 which was calibrated against NBS19.</t>
  </si>
  <si>
    <t xml:space="preserve">     The columns labeled "vs VPDB (formal)" are also vs the working reference CO2 but also corrected to current reference frame values of NBS19, LSVEC, and NBS18.</t>
  </si>
  <si>
    <t>Individual Carbonates</t>
  </si>
  <si>
    <t>User</t>
  </si>
  <si>
    <t>Mass (mg)</t>
  </si>
  <si>
    <t>Acid temperature (C)</t>
  </si>
  <si>
    <t>Reaction time (minutes)</t>
  </si>
  <si>
    <t>Pre reaction Gauge 1 (mTorr)</t>
  </si>
  <si>
    <t>Post reaction Gauge 1 (mTorr)</t>
  </si>
  <si>
    <t>Mean GC transfer temperature (C)</t>
  </si>
  <si>
    <t>Transfer time (minutes)</t>
  </si>
  <si>
    <t>CO2 Pressure Gauge 2 (mbar)</t>
  </si>
  <si>
    <t>CO2 yield (mbar/mg)</t>
  </si>
  <si>
    <t>prep notes</t>
  </si>
  <si>
    <t>labviewscript</t>
  </si>
  <si>
    <t>Analysis Date</t>
  </si>
  <si>
    <t>Starting analysis number</t>
  </si>
  <si>
    <t>Polly Method</t>
  </si>
  <si>
    <t>Multiport Pressure (mbar)</t>
  </si>
  <si>
    <t>Bellows Pressure (mbar)</t>
  </si>
  <si>
    <t>Pressure Adjust difference (mV)</t>
  </si>
  <si>
    <t>d13C vs VPDB (via WG) (permil)</t>
  </si>
  <si>
    <t>d13C vs VPDB (formal) (permil)</t>
  </si>
  <si>
    <t>d13C stdev</t>
  </si>
  <si>
    <t>d18O vs (via WG) (permil)</t>
  </si>
  <si>
    <t>d18O vs VPDB (formal) (permil)</t>
  </si>
  <si>
    <t>d18O stdev</t>
  </si>
  <si>
    <t>d47 vs VPDB (via WG) (permil)</t>
  </si>
  <si>
    <t>d47 stdev</t>
  </si>
  <si>
    <t>D47 ARF acid (permil)</t>
  </si>
  <si>
    <t>D47 stderr</t>
  </si>
  <si>
    <t>D47 ARF acid bootstrapped (permil)</t>
  </si>
  <si>
    <t>D47 BS unc</t>
  </si>
  <si>
    <t>d48 vs VPDB (via WG) (permil)</t>
  </si>
  <si>
    <t>d48 stdev</t>
  </si>
  <si>
    <t>D48 (permil)</t>
  </si>
  <si>
    <t>D48 stderr</t>
  </si>
  <si>
    <t>d49 vs VPDB (via WG) (permil)</t>
  </si>
  <si>
    <t>d49 stdev</t>
  </si>
  <si>
    <t>D49 (permil)</t>
  </si>
  <si>
    <t>D49 stderr</t>
  </si>
  <si>
    <t>151019_2_C64</t>
  </si>
  <si>
    <t>Erica/Landon</t>
  </si>
  <si>
    <t>PollyPrepLine_2HourPrep.vi</t>
  </si>
  <si>
    <t xml:space="preserve"> "10/20/15,16:00:13"</t>
  </si>
  <si>
    <t>150324_Cracker_PBL</t>
  </si>
  <si>
    <t xml:space="preserve"> NaN</t>
  </si>
  <si>
    <t xml:space="preserve">standard </t>
  </si>
  <si>
    <t>151019_3_C64</t>
  </si>
  <si>
    <t xml:space="preserve"> "10/20/15,18:28:19"</t>
  </si>
  <si>
    <t>151023_1_C64</t>
  </si>
  <si>
    <t>erica/landon</t>
  </si>
  <si>
    <t xml:space="preserve"> "10/26/2015,12:35:51"</t>
  </si>
  <si>
    <t>151028_2_C64</t>
  </si>
  <si>
    <t>andy</t>
  </si>
  <si>
    <t xml:space="preserve"> "10/28/15,15:03:57"</t>
  </si>
  <si>
    <t>151030_1_C64</t>
  </si>
  <si>
    <t>cps</t>
  </si>
  <si>
    <t>drop t0 during intrasample bake out</t>
  </si>
  <si>
    <t xml:space="preserve"> "10/30/15,18:12:37"</t>
  </si>
  <si>
    <t>151102_1_C64</t>
  </si>
  <si>
    <t xml:space="preserve"> "11/2/2015,17:37:13"</t>
  </si>
  <si>
    <t>151107_3_C64</t>
  </si>
  <si>
    <t>lkb</t>
  </si>
  <si>
    <t xml:space="preserve"> "11/7/2015,22:31:12"</t>
  </si>
  <si>
    <t>151128_1_C64</t>
  </si>
  <si>
    <t>EGH</t>
  </si>
  <si>
    <t xml:space="preserve"> "11/29/2015,18:56:48"</t>
  </si>
  <si>
    <t>151128_5_C64</t>
  </si>
  <si>
    <t xml:space="preserve"> "11/30/2015,4:37:12"</t>
  </si>
  <si>
    <t>151206_1_C64</t>
  </si>
  <si>
    <t>egh</t>
  </si>
  <si>
    <t xml:space="preserve"> "12/6/2015,20:19:06"</t>
  </si>
  <si>
    <t>151206_6_C64</t>
  </si>
  <si>
    <t xml:space="preserve"> "12/7/2015,8:44:40"</t>
  </si>
  <si>
    <t>160107_1_C64</t>
  </si>
  <si>
    <t xml:space="preserve"> "01/07/16,14:27:46"</t>
  </si>
  <si>
    <t>160115_3_C64</t>
  </si>
  <si>
    <t>Johnson_151030</t>
  </si>
  <si>
    <t xml:space="preserve"> "1/17/2016,21:41:32"</t>
  </si>
  <si>
    <t>160203_2_C64</t>
  </si>
  <si>
    <t xml:space="preserve"> "02/04/16,23:07:47"</t>
  </si>
  <si>
    <t>160331_2_C64</t>
  </si>
  <si>
    <t>austin</t>
  </si>
  <si>
    <t xml:space="preserve"> "04/08/16,19:00:58"</t>
  </si>
  <si>
    <t>160418_2_C64</t>
  </si>
  <si>
    <t xml:space="preserve"> "4/18/2016,14:26:02"</t>
  </si>
  <si>
    <t>160420_2_C64</t>
  </si>
  <si>
    <t xml:space="preserve"> "04/20/16,15:41:14"</t>
  </si>
  <si>
    <t xml:space="preserve">no previous flag </t>
  </si>
  <si>
    <t>160609_1_C64</t>
  </si>
  <si>
    <t>PollyPrepLine_2HourPrep_160425_beta.vi</t>
  </si>
  <si>
    <t xml:space="preserve"> "06/10/16,07:27:10"</t>
  </si>
  <si>
    <t>160621_5_C64</t>
  </si>
  <si>
    <t>krh</t>
  </si>
  <si>
    <t xml:space="preserve"> "06/22/16,04:29:24"</t>
  </si>
  <si>
    <t>160711_1_C64</t>
  </si>
  <si>
    <t>kal</t>
  </si>
  <si>
    <t xml:space="preserve"> "7/12/2016,18:22:09"</t>
  </si>
  <si>
    <t xml:space="preserve">noisy period;   </t>
  </si>
  <si>
    <t>160707_4_C64</t>
  </si>
  <si>
    <t xml:space="preserve"> "07/16/16,14:11:10"</t>
  </si>
  <si>
    <t xml:space="preserve">noisy period; all standards from this day look reset </t>
  </si>
  <si>
    <t>160719_2_C64</t>
  </si>
  <si>
    <t>Watford_160615</t>
  </si>
  <si>
    <t xml:space="preserve"> "7/20/2016,18:18:04"</t>
  </si>
  <si>
    <t>160728_3_C64</t>
  </si>
  <si>
    <t>amh</t>
  </si>
  <si>
    <t xml:space="preserve"> "07/30/16,03:20:46"</t>
  </si>
  <si>
    <t>160805_1_C64</t>
  </si>
  <si>
    <t xml:space="preserve"> "8/5/2016,22:06:37"</t>
  </si>
  <si>
    <t>160825_1_C64</t>
  </si>
  <si>
    <t>jrk</t>
  </si>
  <si>
    <t>julia's first time on the line in a year, warming up on a standard. High post rxn G1, and going up during the rxn</t>
  </si>
  <si>
    <t xml:space="preserve"> "8/25/2016,18:17:56"</t>
  </si>
  <si>
    <t>160830_4_C64</t>
  </si>
  <si>
    <t xml:space="preserve"> "08/31/16,01:11:13"</t>
  </si>
  <si>
    <t>160913_3_C64</t>
  </si>
  <si>
    <t>kazem</t>
  </si>
  <si>
    <t>entered yield manually to log</t>
  </si>
  <si>
    <t xml:space="preserve"> "09/14/16,03:05:12"</t>
  </si>
  <si>
    <t xml:space="preserve">no outliers removed </t>
  </si>
  <si>
    <t>160916_1_C64</t>
  </si>
  <si>
    <t xml:space="preserve"> "09/16/16,16:57:02"</t>
  </si>
  <si>
    <t xml:space="preserve">extra long bake under helium last night, flaming of nickel traps starts today </t>
  </si>
  <si>
    <t>160916_2_C64</t>
  </si>
  <si>
    <t>Flamed on T2, T4 and T5, extra flame on tube</t>
  </si>
  <si>
    <t xml:space="preserve"> "09/16/16,19:08:53"</t>
  </si>
  <si>
    <t>160916_3_C64</t>
  </si>
  <si>
    <t>flame T2, T4 and T5</t>
  </si>
  <si>
    <t xml:space="preserve"> "09/16/16,21:24:00"</t>
  </si>
  <si>
    <t>160916_4_C64</t>
  </si>
  <si>
    <t xml:space="preserve"> "09/16/16,23:39:19"</t>
  </si>
  <si>
    <t>160917_1_C64</t>
  </si>
  <si>
    <t xml:space="preserve">1st sample run after new nightly 4-hr He bake-out. T1 temp at start = -86.7; T1 temp at end = -85.5; T3 temp at end = -80.2; </t>
  </si>
  <si>
    <t xml:space="preserve"> "09/17/16,17:23:45"</t>
  </si>
  <si>
    <t>160917_2_C64</t>
  </si>
  <si>
    <t>2nd sample after new 4-hr He bake-out. T1 start = -79.0; T1 end = -80; T3 end = -78.2; T2, T4, and T5 flamed, tube also flamed extra. During previous bake-out, only had foil on T3 for ~10 min, but still reached 230 *C</t>
  </si>
  <si>
    <t xml:space="preserve"> "09/17/16,19:39:11"</t>
  </si>
  <si>
    <t>160917_3_C64</t>
  </si>
  <si>
    <t>3rd sample after new 4-hr He bake-out. T1 start = -81.0; T1 end = -80.9; T3 end = -77; T2, T4, and T5 flamed, tube also flamed extra.</t>
  </si>
  <si>
    <t xml:space="preserve"> "09/17/16,21:51:22"</t>
  </si>
  <si>
    <t>160919_1_C64</t>
  </si>
  <si>
    <t xml:space="preserve"> "9/19/2016,18:45:36"</t>
  </si>
  <si>
    <t>160929_1_C64</t>
  </si>
  <si>
    <t xml:space="preserve"> "10/2/2016,23:53:05"</t>
  </si>
  <si>
    <t>160929_2_C64</t>
  </si>
  <si>
    <t xml:space="preserve"> "10/3/2016,2:19:30"</t>
  </si>
  <si>
    <t>160929_3_C64</t>
  </si>
  <si>
    <t xml:space="preserve"> "10/3/2016,4:43:51"</t>
  </si>
  <si>
    <t>161005_5_C64</t>
  </si>
  <si>
    <t xml:space="preserve"> "10/06/16,11:32:47"</t>
  </si>
  <si>
    <t>161013_5_C64</t>
  </si>
  <si>
    <t>plu</t>
  </si>
  <si>
    <t xml:space="preserve"> "10/14/2016,2:55:59"</t>
  </si>
  <si>
    <t>cor</t>
  </si>
  <si>
    <t>avg</t>
  </si>
  <si>
    <t>se</t>
  </si>
  <si>
    <t>151021_1_coral</t>
  </si>
  <si>
    <t xml:space="preserve"> "10/22/2015,10:13:28"</t>
  </si>
  <si>
    <t>151029_1_coral</t>
  </si>
  <si>
    <t xml:space="preserve"> "10/29/2015,13:42:44"</t>
  </si>
  <si>
    <t>151103_3_coral</t>
  </si>
  <si>
    <t xml:space="preserve"> "11/3/2015,23:09:15"</t>
  </si>
  <si>
    <t>151123_5_coral</t>
  </si>
  <si>
    <t xml:space="preserve"> "11/24/15,04:34:03"</t>
  </si>
  <si>
    <t>151129_1_COR</t>
  </si>
  <si>
    <t xml:space="preserve"> "11/30/2015,7:02:30"</t>
  </si>
  <si>
    <t>151209_6_COR</t>
  </si>
  <si>
    <t xml:space="preserve"> "12/10/2015,13:57:20"</t>
  </si>
  <si>
    <t>160120_2_coral</t>
  </si>
  <si>
    <t xml:space="preserve"> "1/21/2016,18:42:36"</t>
  </si>
  <si>
    <t>160124_3_CORAL</t>
  </si>
  <si>
    <t>topher</t>
  </si>
  <si>
    <t xml:space="preserve"> "1/26/2016,7:45:28"</t>
  </si>
  <si>
    <t>160126_3_coral</t>
  </si>
  <si>
    <t xml:space="preserve"> "1/28/2016,2:23:25"</t>
  </si>
  <si>
    <t>160204_2_Coral</t>
  </si>
  <si>
    <t xml:space="preserve"> "02/05/16,08:32:59"</t>
  </si>
  <si>
    <t>160513_2_coral</t>
  </si>
  <si>
    <t xml:space="preserve"> "5/16/2016,19:20:44"</t>
  </si>
  <si>
    <t>160613_2_coral</t>
  </si>
  <si>
    <t xml:space="preserve"> "6/15/2016,11:35:30"</t>
  </si>
  <si>
    <t>160623_1_COR</t>
  </si>
  <si>
    <t xml:space="preserve"> "6/24/2016,6:57:19"</t>
  </si>
  <si>
    <t>160701_3_coral</t>
  </si>
  <si>
    <t xml:space="preserve"> "7/5/2016,20:41:25"</t>
  </si>
  <si>
    <t>160705_1_CORAL</t>
  </si>
  <si>
    <t xml:space="preserve"> "7/6/2016,3:25:00"</t>
  </si>
  <si>
    <t>160713_3_cor</t>
  </si>
  <si>
    <t xml:space="preserve"> "7/14/2016,22:03:35"</t>
  </si>
  <si>
    <t>150324_Cracker_repeat</t>
  </si>
  <si>
    <t xml:space="preserve">noisy period; looks reset </t>
  </si>
  <si>
    <t>160720_1_COR</t>
  </si>
  <si>
    <t xml:space="preserve"> "7/21/2016,6:11:36"</t>
  </si>
  <si>
    <t>160729_7_Coral</t>
  </si>
  <si>
    <t xml:space="preserve"> "07/31/16,13:57:38"</t>
  </si>
  <si>
    <t>160811_6_coral</t>
  </si>
  <si>
    <t xml:space="preserve"> "8/12/2016,10:05:20"</t>
  </si>
  <si>
    <t>160828_1_coral</t>
  </si>
  <si>
    <t xml:space="preserve"> "8/29/2016,18:56:52"</t>
  </si>
  <si>
    <t>160901_2_coral</t>
  </si>
  <si>
    <t xml:space="preserve"> "9/1/2016,20:49:12"</t>
  </si>
  <si>
    <t>160915_2_coral</t>
  </si>
  <si>
    <t xml:space="preserve"> "9/16/2016,0:03:22"</t>
  </si>
  <si>
    <t xml:space="preserve"> reeval, one outlier removed </t>
  </si>
  <si>
    <t>160921_5_coral</t>
  </si>
  <si>
    <t xml:space="preserve"> "09/22/16,16:26:40"</t>
  </si>
  <si>
    <t>161008_5_coral</t>
  </si>
  <si>
    <t xml:space="preserve"> "10/9/2016,5:45:24"</t>
  </si>
  <si>
    <t>151020_1_C2</t>
  </si>
  <si>
    <t xml:space="preserve"> "10/21/2015,10:40:47"</t>
  </si>
  <si>
    <t>151029_3_C2</t>
  </si>
  <si>
    <t xml:space="preserve"> "10/29/2015,18:32:03"</t>
  </si>
  <si>
    <t>151210_3_C2</t>
  </si>
  <si>
    <t xml:space="preserve"> "12/11/2015,0:14:18"</t>
  </si>
  <si>
    <t>160105_1_C2</t>
  </si>
  <si>
    <t xml:space="preserve"> "1/5/2016,19:40:54"</t>
  </si>
  <si>
    <t>160113_2_C2</t>
  </si>
  <si>
    <t>Johnson_151030, manual bake prior to this sample due to labview crash</t>
  </si>
  <si>
    <t xml:space="preserve"> "1/14/2016,22:58:21"</t>
  </si>
  <si>
    <t>160122_3_C2</t>
  </si>
  <si>
    <t xml:space="preserve"> "1/23/2016,2:28:46"</t>
  </si>
  <si>
    <t>160129_3_C2</t>
  </si>
  <si>
    <t>arl</t>
  </si>
  <si>
    <t xml:space="preserve"> "01/29/16,21:57:43"</t>
  </si>
  <si>
    <t>160414_2_C2</t>
  </si>
  <si>
    <t>1200s rxtn time</t>
  </si>
  <si>
    <t xml:space="preserve"> "5/6/2016,20:28:29"</t>
  </si>
  <si>
    <t>160502_1_C2</t>
  </si>
  <si>
    <t xml:space="preserve"> "5/9/2016,22:40:45"</t>
  </si>
  <si>
    <t>160606_1_C2</t>
  </si>
  <si>
    <t xml:space="preserve"> "6/7/2016,17:33:03"</t>
  </si>
  <si>
    <t>160616_2_c2</t>
  </si>
  <si>
    <t xml:space="preserve"> "06/16/16,21:43:53"</t>
  </si>
  <si>
    <t>160627_1_C2</t>
  </si>
  <si>
    <t xml:space="preserve"> "6/27/2016,16:07:40"</t>
  </si>
  <si>
    <t>160708_1_C2</t>
  </si>
  <si>
    <t xml:space="preserve"> "7/8/2016,21:16:39"</t>
  </si>
  <si>
    <t>160707_2_C2</t>
  </si>
  <si>
    <t xml:space="preserve"> "07/16/16,09:43:12"</t>
  </si>
  <si>
    <t>160716_1_C2</t>
  </si>
  <si>
    <t xml:space="preserve"> "7/18/2016,19:58:41"</t>
  </si>
  <si>
    <t>160726_5_C2</t>
  </si>
  <si>
    <t xml:space="preserve"> "07/28/16,17:44:00"</t>
  </si>
  <si>
    <t>160802_6_C2</t>
  </si>
  <si>
    <t xml:space="preserve"> "08/03/16,06:43:38"</t>
  </si>
  <si>
    <t>160818_3_C2</t>
  </si>
  <si>
    <t xml:space="preserve"> "08/18/16,23:16:33"</t>
  </si>
  <si>
    <t>160828_3_C2</t>
  </si>
  <si>
    <t xml:space="preserve"> "8/29/2016,23:26:20"</t>
  </si>
  <si>
    <t>160908_4_C2</t>
  </si>
  <si>
    <t xml:space="preserve"> "09/10/16,00:18:30"</t>
  </si>
  <si>
    <t>151028_1_ETH1</t>
  </si>
  <si>
    <t xml:space="preserve"> "10/28/15,12:48:12"</t>
  </si>
  <si>
    <t>151103_4_ETH1</t>
  </si>
  <si>
    <t xml:space="preserve"> "11/4/2015,1:25:05"</t>
  </si>
  <si>
    <t>151205_1_ETH1</t>
  </si>
  <si>
    <t xml:space="preserve"> "12/6/2015,2:58:24"</t>
  </si>
  <si>
    <t>151205_6_ETH1</t>
  </si>
  <si>
    <t xml:space="preserve"> "12/6/2015,14:30:14"</t>
  </si>
  <si>
    <t>160111_2_ETH1</t>
  </si>
  <si>
    <t>Johnson_151030, software crashed on this sample during bake, making it take longer</t>
  </si>
  <si>
    <t xml:space="preserve"> "1/14/2016,15:45:27"</t>
  </si>
  <si>
    <t>160121_2_ETH1</t>
  </si>
  <si>
    <t xml:space="preserve"> "1/22/2016,14:00:11"</t>
  </si>
  <si>
    <t>160128_2_ETH1</t>
  </si>
  <si>
    <t xml:space="preserve"> "1/28/2016,21:02:46"</t>
  </si>
  <si>
    <t>160208_4_ETH1</t>
  </si>
  <si>
    <t>spruce</t>
  </si>
  <si>
    <t>Schoenemann_150226</t>
  </si>
  <si>
    <t xml:space="preserve"> "4/7/2016,18:31:14"</t>
  </si>
  <si>
    <t>160412_2_ETH1</t>
  </si>
  <si>
    <t xml:space="preserve"> "5/6/2016,15:28:24"</t>
  </si>
  <si>
    <t xml:space="preserve"> d18O seams pretty enricehd, d48 on the high side, compare to Kiel data </t>
  </si>
  <si>
    <t>160607_1_ETH1</t>
  </si>
  <si>
    <t xml:space="preserve"> "6/8/2016,2:42:59"</t>
  </si>
  <si>
    <t>160615_3_ETH1</t>
  </si>
  <si>
    <t xml:space="preserve"> "6/16/2016,11:22:58"</t>
  </si>
  <si>
    <t xml:space="preserve">looks reset </t>
  </si>
  <si>
    <t>160625_1_ETH1</t>
  </si>
  <si>
    <t xml:space="preserve"> "6/26/2016,3:58:02"</t>
  </si>
  <si>
    <t>160715_5_ETH1</t>
  </si>
  <si>
    <t>last sample of day, standard</t>
  </si>
  <si>
    <t xml:space="preserve"> "07/16/16,05:09:40"</t>
  </si>
  <si>
    <t>160707_1_ETH1</t>
  </si>
  <si>
    <t xml:space="preserve"> "07/16/16,07:23:50"</t>
  </si>
  <si>
    <t>160725_1_ETH1</t>
  </si>
  <si>
    <t xml:space="preserve"> "07/27/16,13:04:37"</t>
  </si>
  <si>
    <t>160801_1_ETH1</t>
  </si>
  <si>
    <t xml:space="preserve"> "8/1/2016,19:12:59"</t>
  </si>
  <si>
    <t>160817_3_ETH1</t>
  </si>
  <si>
    <t>third sample with isopropyl alcohol / dry ice water traps</t>
  </si>
  <si>
    <t xml:space="preserve"> "08/17/16,23:07:27"</t>
  </si>
  <si>
    <t>160902_3_ETH1</t>
  </si>
  <si>
    <t xml:space="preserve"> "9/2/2016,23:10:53"</t>
  </si>
  <si>
    <t>160907_3_ETH1</t>
  </si>
  <si>
    <t xml:space="preserve"> "09/08/16,17:10:37"</t>
  </si>
  <si>
    <t>161012_4_ETH1</t>
  </si>
  <si>
    <t xml:space="preserve"> "10/13/16,08:31:36"</t>
  </si>
  <si>
    <t>151016_1_ETH2</t>
  </si>
  <si>
    <t>this is PollyPrep_beta_151007 with 3000 T3_Helium_Bake_Time and 1200 T3_HighVac_Bake_Time</t>
  </si>
  <si>
    <t xml:space="preserve"> "10/16/15,18:11:29"</t>
  </si>
  <si>
    <t>151016_2_ETH2</t>
  </si>
  <si>
    <t xml:space="preserve"> "10/16/15,20:29:01"</t>
  </si>
  <si>
    <t>151022_1_ETH2</t>
  </si>
  <si>
    <t xml:space="preserve"> "10/23/2015,9:57:42"</t>
  </si>
  <si>
    <t>151026_1_ETH2</t>
  </si>
  <si>
    <t>pulled tube out of liquid nitrogen for a second after sealing, not sure if it was long enough to matter</t>
  </si>
  <si>
    <t xml:space="preserve"> "10/27/2015,2:59:21"</t>
  </si>
  <si>
    <t>151026_2_ETH2</t>
  </si>
  <si>
    <t xml:space="preserve"> "10/27/2015,5:24:41"</t>
  </si>
  <si>
    <t>151026_3_ETH2</t>
  </si>
  <si>
    <t xml:space="preserve"> "10/27/2015,7:45:07"</t>
  </si>
  <si>
    <t>151103_2_ETH2</t>
  </si>
  <si>
    <t xml:space="preserve"> "11/3/2015,20:45:19"</t>
  </si>
  <si>
    <t>151208_6_ETH2</t>
  </si>
  <si>
    <t xml:space="preserve"> "12/10/2015,6:55:05"</t>
  </si>
  <si>
    <t>160114_2_ETH2</t>
  </si>
  <si>
    <t xml:space="preserve"> "1/15/2016,6:01:34"</t>
  </si>
  <si>
    <t>160122_8_ETH2</t>
  </si>
  <si>
    <t>sample not in prepline log</t>
  </si>
  <si>
    <t xml:space="preserve"> "1/26/2016,0:34:28"</t>
  </si>
  <si>
    <t>160202_3_ETH2</t>
  </si>
  <si>
    <t xml:space="preserve"> "02/04/16,18:30:54"</t>
  </si>
  <si>
    <t>160318_2_ETH2</t>
  </si>
  <si>
    <t>lkb57</t>
  </si>
  <si>
    <t xml:space="preserve"> "03/18/16,22:08:02"</t>
  </si>
  <si>
    <t>160419_2_ETH2</t>
  </si>
  <si>
    <t xml:space="preserve"> "04/19/16,16:21:56"</t>
  </si>
  <si>
    <t>160503_3_ETH2</t>
  </si>
  <si>
    <t xml:space="preserve"> "5/7/2016,1:19:36"</t>
  </si>
  <si>
    <t>160608_1_ETH2</t>
  </si>
  <si>
    <t xml:space="preserve"> "06/09/16,20:08:36"</t>
  </si>
  <si>
    <t>160629_1_ETH2</t>
  </si>
  <si>
    <t xml:space="preserve"> "6/30/2016,5:34:27"</t>
  </si>
  <si>
    <t>160709_5_ETH2</t>
  </si>
  <si>
    <t xml:space="preserve"> "7/10/2016,1:52:43"</t>
  </si>
  <si>
    <t>160718_1_ETH2</t>
  </si>
  <si>
    <t xml:space="preserve"> "7/19/2016,2:38:29"</t>
  </si>
  <si>
    <t>160727_2_ETH2</t>
  </si>
  <si>
    <t xml:space="preserve"> "07/29/16,05:47:27"</t>
  </si>
  <si>
    <t>160804_3_ETH2</t>
  </si>
  <si>
    <t xml:space="preserve"> "08/04/16,21:16:52"</t>
  </si>
  <si>
    <t>160825_3_ETH2</t>
  </si>
  <si>
    <t>vented autosampler before this standard</t>
  </si>
  <si>
    <t xml:space="preserve"> "8/25/2016,22:45:52"</t>
  </si>
  <si>
    <t>160829_1_ETH2</t>
  </si>
  <si>
    <t xml:space="preserve"> "8/30/2016,1:43:53"</t>
  </si>
  <si>
    <t>160912_5_ETH2</t>
  </si>
  <si>
    <t xml:space="preserve"> "09/13/16,17:22:16"</t>
  </si>
  <si>
    <t>161003_5_ETH2</t>
  </si>
  <si>
    <t xml:space="preserve"> "10/05/16,05:07:13"</t>
  </si>
  <si>
    <t>151029_2_ETH3</t>
  </si>
  <si>
    <t xml:space="preserve"> "10/29/2015,16:04:54"</t>
  </si>
  <si>
    <t>151105_1_ETH3</t>
  </si>
  <si>
    <t>No T0 for rxn. Possibly wet</t>
  </si>
  <si>
    <t xml:space="preserve"> "11/05/15,16:58:43"</t>
  </si>
  <si>
    <t xml:space="preserve">no T0 for rxn. Chance it </t>
  </si>
  <si>
    <t>160108_1_ETH3</t>
  </si>
  <si>
    <t xml:space="preserve"> "01/08/16,17:48:21"</t>
  </si>
  <si>
    <t>160119_2_ETH3</t>
  </si>
  <si>
    <t xml:space="preserve"> "1/21/2016,11:18:49"</t>
  </si>
  <si>
    <t>160125_3_ETH3</t>
  </si>
  <si>
    <t xml:space="preserve"> "1/26/2016,14:46:39"</t>
  </si>
  <si>
    <t>160203_4_ETH3</t>
  </si>
  <si>
    <t xml:space="preserve"> "02/05/16,03:51:34"</t>
  </si>
  <si>
    <t>160219_2_ETH3</t>
  </si>
  <si>
    <t xml:space="preserve"> "02/20/16,05:58:50"</t>
  </si>
  <si>
    <t>160504_1_ETH3</t>
  </si>
  <si>
    <t>entered manually, turbo died while baking out after this sample</t>
  </si>
  <si>
    <t xml:space="preserve"> "5/10/2016,5:43:08"</t>
  </si>
  <si>
    <t>160613_1_ETH3</t>
  </si>
  <si>
    <t xml:space="preserve"> "6/15/2016,9:14:59"</t>
  </si>
  <si>
    <t>160622_1_ETH3</t>
  </si>
  <si>
    <t xml:space="preserve"> "6/23/2016,17:07:32"</t>
  </si>
  <si>
    <t>160701_1_ETH3</t>
  </si>
  <si>
    <t>Sample Lost</t>
  </si>
  <si>
    <t xml:space="preserve"> "7/1/2016,13:44:29"</t>
  </si>
  <si>
    <t xml:space="preserve">noisy period; noisy time period starts on this day </t>
  </si>
  <si>
    <t>160719_4_ETH3</t>
  </si>
  <si>
    <t xml:space="preserve"> "7/20/2016,22:53:05"</t>
  </si>
  <si>
    <t xml:space="preserve">noisy period; low yield </t>
  </si>
  <si>
    <t>160729_3_ETH3</t>
  </si>
  <si>
    <t>mass estimated, forgot to tare balance before loading sample</t>
  </si>
  <si>
    <t xml:space="preserve"> "7/30/2016,23:05:06"</t>
  </si>
  <si>
    <t>160810_5_ETH3</t>
  </si>
  <si>
    <t xml:space="preserve"> "8/11/2016,8:05:50"</t>
  </si>
  <si>
    <t>160824_2_ETH3</t>
  </si>
  <si>
    <t xml:space="preserve"> "8/24/2016,20:24:56"</t>
  </si>
  <si>
    <t>160826_2_ETH3</t>
  </si>
  <si>
    <t xml:space="preserve"> "8/26/2016,21:58:47"</t>
  </si>
  <si>
    <t>160831_5_ETH3</t>
  </si>
  <si>
    <t xml:space="preserve"> "9/1/2016,1:20:45"</t>
  </si>
  <si>
    <t>160914_4_ETH3</t>
  </si>
  <si>
    <t xml:space="preserve"> "9/15/2016,2:13:33"</t>
  </si>
  <si>
    <t>160920_5_ETH3</t>
  </si>
  <si>
    <t xml:space="preserve"> "09/22/16,04:26:02"</t>
  </si>
  <si>
    <t>161007_5_ETH3</t>
  </si>
  <si>
    <t xml:space="preserve"> "10/08/16,03:14:32"</t>
  </si>
  <si>
    <t>161014_7_ETH3</t>
  </si>
  <si>
    <t xml:space="preserve"> "10/15/16,10:24:08"</t>
  </si>
  <si>
    <t>151103_1_ETH4</t>
  </si>
  <si>
    <t xml:space="preserve"> "11/3/2015,18:23:43"</t>
  </si>
  <si>
    <t>151124_1_ETH4</t>
  </si>
  <si>
    <t xml:space="preserve"> "11/24/15,16:26:45"</t>
  </si>
  <si>
    <t>160120_4_ETH4</t>
  </si>
  <si>
    <t xml:space="preserve"> "1/21/2016,23:40:30"</t>
  </si>
  <si>
    <t>160127_3_ETH4</t>
  </si>
  <si>
    <t xml:space="preserve"> "1/28/2016,7:24:31"</t>
  </si>
  <si>
    <t>160204_3_ETH4</t>
  </si>
  <si>
    <t xml:space="preserve"> "02/05/16,10:53:50"</t>
  </si>
  <si>
    <t>160405_2_ETH4</t>
  </si>
  <si>
    <t xml:space="preserve"> "04/08/16,23:46:37"</t>
  </si>
  <si>
    <t>160607_4_ETH4</t>
  </si>
  <si>
    <t xml:space="preserve"> "6/8/2016,9:35:37"</t>
  </si>
  <si>
    <t>160613_3_ETH4</t>
  </si>
  <si>
    <t xml:space="preserve"> "6/15/2016,19:37:51"</t>
  </si>
  <si>
    <t>160624_1_ETH4</t>
  </si>
  <si>
    <t xml:space="preserve"> "6/25/2016,7:36:21"</t>
  </si>
  <si>
    <t>160701_5_ETH4</t>
  </si>
  <si>
    <t xml:space="preserve"> "7/6/2016,1:13:43"</t>
  </si>
  <si>
    <t xml:space="preserve">noisy period; reset </t>
  </si>
  <si>
    <t>160706_1_ETH4</t>
  </si>
  <si>
    <t xml:space="preserve"> "7/6/2016,23:45:37"</t>
  </si>
  <si>
    <t>160714_4_ETH4</t>
  </si>
  <si>
    <t>4th sample, standard</t>
  </si>
  <si>
    <t xml:space="preserve"> "7/15/2016,14:04:19"</t>
  </si>
  <si>
    <t>160721_2_ETH4</t>
  </si>
  <si>
    <t xml:space="preserve"> "7/21/2016,19:14:48"</t>
  </si>
  <si>
    <t>160730_6_ETH4</t>
  </si>
  <si>
    <t xml:space="preserve"> "08/01/16,06:18:56"</t>
  </si>
  <si>
    <t>160905_1_ETH4</t>
  </si>
  <si>
    <t xml:space="preserve"> "09/05/16,20:39:45"</t>
  </si>
  <si>
    <t xml:space="preserve">noisy period;  this sample looks great! </t>
  </si>
  <si>
    <t>160922_5_ETH4</t>
  </si>
  <si>
    <t xml:space="preserve"> "09/23/16,08:52:54"</t>
  </si>
  <si>
    <t>Samples</t>
  </si>
  <si>
    <t xml:space="preserve"> "09/10/16,04:52:09"</t>
  </si>
  <si>
    <t xml:space="preserve"> "09/10/16,07:08:20"</t>
  </si>
  <si>
    <t xml:space="preserve"> "09/12/16,16:33:34"</t>
  </si>
  <si>
    <t>created row manually, not sure what happened to data export</t>
  </si>
  <si>
    <t xml:space="preserve"> "09/12/16,18:51:16"</t>
  </si>
  <si>
    <t xml:space="preserve"> "09/12/16,21:11:59"</t>
  </si>
  <si>
    <t xml:space="preserve"> "09/13/16,19:42:14"</t>
  </si>
  <si>
    <t xml:space="preserve"> "09/13/16,22:12:42"</t>
  </si>
  <si>
    <t xml:space="preserve"> "09/14/16,00:41:51"</t>
  </si>
  <si>
    <t xml:space="preserve"> "09/14/16,05:20:51"</t>
  </si>
  <si>
    <t xml:space="preserve"> "9/15/2016,16:35:47"</t>
  </si>
  <si>
    <t xml:space="preserve"> "9/15/2016,19:09:27"</t>
  </si>
  <si>
    <t xml:space="preserve"> "09/21/16,18:40:59"</t>
  </si>
  <si>
    <t xml:space="preserve"> "09/21/16,20:55:48"</t>
  </si>
  <si>
    <t xml:space="preserve"> reeval, three outlier removed </t>
  </si>
  <si>
    <t xml:space="preserve"> "09/21/16,23:22:25"</t>
  </si>
  <si>
    <t xml:space="preserve"> "09/22/16,11:50:06"</t>
  </si>
  <si>
    <t xml:space="preserve"> "09/22/16,14:11:38"</t>
  </si>
  <si>
    <t xml:space="preserve"> "09/22/16,23:07:41"</t>
  </si>
  <si>
    <t xml:space="preserve"> reeval, two outlier removed </t>
  </si>
  <si>
    <t xml:space="preserve"> "09/23/16,01:21:49"</t>
  </si>
  <si>
    <t xml:space="preserve"> "09/23/16,03:55:44"</t>
  </si>
  <si>
    <t xml:space="preserve"> "09/23/16,06:40:16"</t>
  </si>
  <si>
    <t xml:space="preserve"> "09/23/16,11:22:36"</t>
  </si>
  <si>
    <t xml:space="preserve"> "9/24/2016,17:04:57"</t>
  </si>
  <si>
    <t xml:space="preserve"> "9/24/2016,22:24:21"</t>
  </si>
  <si>
    <t xml:space="preserve"> strange pattern within sample for D47 and D48, starts high and moves lower during analysis </t>
  </si>
  <si>
    <t xml:space="preserve"> "9/25/2016,1:08:41"</t>
  </si>
  <si>
    <t xml:space="preserve"> "9/25/2016,3:21:10"</t>
  </si>
  <si>
    <t xml:space="preserve"> "09/26/16,00:15:14"</t>
  </si>
  <si>
    <t xml:space="preserve"> "10/2/2016,12:00:31"</t>
  </si>
  <si>
    <t xml:space="preserve"> "10/2/2016,16:52:40"</t>
  </si>
  <si>
    <t xml:space="preserve"> "10/2/2016,19:14:51"</t>
  </si>
  <si>
    <t xml:space="preserve"> "10/2/2016,21:34:55"</t>
  </si>
  <si>
    <t xml:space="preserve"> "10/04/16,19:26:22"</t>
  </si>
  <si>
    <t xml:space="preserve"> "10/04/16,21:51:53"</t>
  </si>
  <si>
    <t xml:space="preserve"> "10/05/16,00:15:13"</t>
  </si>
  <si>
    <t xml:space="preserve"> "10/05/16,02:44:54"</t>
  </si>
  <si>
    <t xml:space="preserve"> "10/05/16,07:25:41"</t>
  </si>
  <si>
    <t xml:space="preserve"> "10/05/16,09:46:40"</t>
  </si>
  <si>
    <t xml:space="preserve"> "10/05/16,12:09:57"</t>
  </si>
  <si>
    <t xml:space="preserve"> "10/06/16,01:55:20"</t>
  </si>
  <si>
    <t xml:space="preserve"> "10/06/16,04:14:48"</t>
  </si>
  <si>
    <t xml:space="preserve"> "10/06/16,06:40:32"</t>
  </si>
  <si>
    <t xml:space="preserve"> "10/7/2016,0:14:23"</t>
  </si>
  <si>
    <t>unknown</t>
  </si>
  <si>
    <t xml:space="preserve"> "10/07/16,19:49:45"</t>
  </si>
  <si>
    <t>Fresh acid - restarted first samle</t>
  </si>
  <si>
    <t xml:space="preserve"> "10/07/16,22:27:22"</t>
  </si>
  <si>
    <t xml:space="preserve"> "10/08/16,00:49:18"</t>
  </si>
  <si>
    <t xml:space="preserve"> "10/12/16,17:57:06"</t>
  </si>
  <si>
    <t xml:space="preserve"> "10/12/16,20:28:49"</t>
  </si>
  <si>
    <t>brocken</t>
  </si>
  <si>
    <t xml:space="preserve"> "10/12/16,22:56:26"</t>
  </si>
  <si>
    <t xml:space="preserve"> "10/13/16,01:22:55"</t>
  </si>
  <si>
    <t xml:space="preserve"> "10/13/16,03:41:57"</t>
  </si>
  <si>
    <t>161012_3_10</t>
  </si>
  <si>
    <t xml:space="preserve"> "10/13/16,06:02:57"</t>
  </si>
  <si>
    <t>pollycompile.m - 181107 reduced filename: 20190207T094937_ARF_Reduced.txt</t>
  </si>
  <si>
    <t>Created from log file: ClumpedSampleLog_RF_present_Brand.txt</t>
  </si>
  <si>
    <t>d13Cacc and d18Oacc from kiel_refmat_nist on 150223, D47 is from Schauer_RCM_2016</t>
  </si>
  <si>
    <t>d13C and d18O from Meckler_RCM_2014, D47 from Schauer_RCM_2016</t>
  </si>
  <si>
    <t>181108_2_C64</t>
  </si>
  <si>
    <t>erin</t>
  </si>
  <si>
    <t>PollyPrepLine_SlushT2_beta_BakeHe.vi - 181106</t>
  </si>
  <si>
    <t xml:space="preserve"> "11/08/18,20:13:32"</t>
  </si>
  <si>
    <t>Cracker_PBL_Cycles_171113</t>
  </si>
  <si>
    <t>181109_5_C64</t>
  </si>
  <si>
    <t xml:space="preserve"> "11/10/18,02:40:59"</t>
  </si>
  <si>
    <t>181114_4_C64</t>
  </si>
  <si>
    <t>flamed T2 at start of bake</t>
  </si>
  <si>
    <t>PollyPrepLine_SlushT2_BakeHe_v1.vi - 181112</t>
  </si>
  <si>
    <t xml:space="preserve"> "11/22/18,05:45:16"</t>
  </si>
  <si>
    <t>181203_1_C64</t>
  </si>
  <si>
    <t>Paolo_181125</t>
  </si>
  <si>
    <t xml:space="preserve"> "12/4/2018,1:18:54"</t>
  </si>
  <si>
    <t>181226_5_C64</t>
  </si>
  <si>
    <t>Capezzuoli_181024</t>
  </si>
  <si>
    <t xml:space="preserve"> "12/27/18,06:06:15"</t>
  </si>
  <si>
    <t>181228_2_C64</t>
  </si>
  <si>
    <t xml:space="preserve"> "12/29/18,18:38:51"</t>
  </si>
  <si>
    <t>190103_5_C64</t>
  </si>
  <si>
    <t xml:space="preserve"> "01/04/19,03:16:47"</t>
  </si>
  <si>
    <t>180724_1_C64</t>
  </si>
  <si>
    <t>PollyPrepLine_SlushT2.vi - 180511</t>
  </si>
  <si>
    <t xml:space="preserve"> 01/07/19,02:17:48</t>
  </si>
  <si>
    <t>190107_3_C64</t>
  </si>
  <si>
    <t xml:space="preserve"> 01/07/19,22:38:00</t>
  </si>
  <si>
    <t>190129_4_C64</t>
  </si>
  <si>
    <t xml:space="preserve"> 01/30/19,01:07:47</t>
  </si>
  <si>
    <t>181108_4_coral</t>
  </si>
  <si>
    <t xml:space="preserve"> "11/09/18,01:18:53"</t>
  </si>
  <si>
    <t>181111_3_coral</t>
  </si>
  <si>
    <t>jordan</t>
  </si>
  <si>
    <t xml:space="preserve"> "11/11/18,21:14:57"</t>
  </si>
  <si>
    <t>181113_3_coral</t>
  </si>
  <si>
    <t xml:space="preserve"> "11/13/18,23:09:48"</t>
  </si>
  <si>
    <t>181113_4_coral</t>
  </si>
  <si>
    <t xml:space="preserve"> "11/14/18,01:42:31"</t>
  </si>
  <si>
    <t>181205_6_Coral</t>
  </si>
  <si>
    <t xml:space="preserve"> "12/06/18,08:24:05"</t>
  </si>
  <si>
    <t>181226_6_coral</t>
  </si>
  <si>
    <t xml:space="preserve"> "12/27/18,08:39:06"</t>
  </si>
  <si>
    <t>190102_4_coral</t>
  </si>
  <si>
    <t xml:space="preserve"> "01/03/19,01:55:44"</t>
  </si>
  <si>
    <t>190104_7_coral</t>
  </si>
  <si>
    <t xml:space="preserve"> "01/05/19,09:00:48"</t>
  </si>
  <si>
    <t>190108_3_coral</t>
  </si>
  <si>
    <t xml:space="preserve"> "01/08/19,22:52:43"</t>
  </si>
  <si>
    <t>190131_1_coral</t>
  </si>
  <si>
    <t xml:space="preserve"> 01/31/19,17:49:38</t>
  </si>
  <si>
    <t>181107_2_C2</t>
  </si>
  <si>
    <t xml:space="preserve"> "11/07/18,15:51:58"</t>
  </si>
  <si>
    <t>181109_2_C2</t>
  </si>
  <si>
    <t xml:space="preserve"> "11/09/18,19:02:58"</t>
  </si>
  <si>
    <t>181109_3_C2</t>
  </si>
  <si>
    <t xml:space="preserve"> "11/09/18,21:35:21"</t>
  </si>
  <si>
    <t>181114_2_C2</t>
  </si>
  <si>
    <t xml:space="preserve"> "11/14/18,20:31:53"</t>
  </si>
  <si>
    <t>181211_3_C2</t>
  </si>
  <si>
    <t xml:space="preserve"> "12/12/18,04:15:39"</t>
  </si>
  <si>
    <t>181216_4_C2</t>
  </si>
  <si>
    <t xml:space="preserve"> "12/17/18,14:19:18"</t>
  </si>
  <si>
    <t>181227_3_C2</t>
  </si>
  <si>
    <t xml:space="preserve"> "12/28/2018,2:41:27"</t>
  </si>
  <si>
    <t>190102_8_C2</t>
  </si>
  <si>
    <t xml:space="preserve"> "01/03/19,10:51:20"</t>
  </si>
  <si>
    <t>190104_5_C2</t>
  </si>
  <si>
    <t xml:space="preserve"> "01/05/19,03:57:29"</t>
  </si>
  <si>
    <t>180720_4_C2</t>
  </si>
  <si>
    <t xml:space="preserve"> 01/06/19,13:39:30</t>
  </si>
  <si>
    <t>180719_1_C2</t>
  </si>
  <si>
    <t xml:space="preserve"> 01/06/19,23:46:12</t>
  </si>
  <si>
    <t>190128_3_C2</t>
  </si>
  <si>
    <t>alex</t>
  </si>
  <si>
    <t xml:space="preserve"> 1/28/2019,22:15:37</t>
  </si>
  <si>
    <t>181107_1_ETH1</t>
  </si>
  <si>
    <t xml:space="preserve"> "11/07/18,13:19:11"</t>
  </si>
  <si>
    <t>181108_1_ETH1</t>
  </si>
  <si>
    <t xml:space="preserve"> "11/08/18,17:40:55"</t>
  </si>
  <si>
    <t>181109_1_ETH1</t>
  </si>
  <si>
    <t xml:space="preserve"> "11/09/18,16:30:19"</t>
  </si>
  <si>
    <t>181114_1_ETH1</t>
  </si>
  <si>
    <t xml:space="preserve"> "11/14/18,17:59:43"</t>
  </si>
  <si>
    <t>181126_1_ETH1</t>
  </si>
  <si>
    <t xml:space="preserve"> "11/26/18,16:02:51"</t>
  </si>
  <si>
    <t>181128_1_ETH1</t>
  </si>
  <si>
    <t xml:space="preserve"> "11/28/18,17:28:43"</t>
  </si>
  <si>
    <t>181208_1_ETH1</t>
  </si>
  <si>
    <t xml:space="preserve"> "12/8/2018,18:30:59"</t>
  </si>
  <si>
    <t>181215_6_ETH1</t>
  </si>
  <si>
    <t xml:space="preserve"> "12/16/18,10:17:30"</t>
  </si>
  <si>
    <t>190205_1_ETH1</t>
  </si>
  <si>
    <t>julia</t>
  </si>
  <si>
    <t xml:space="preserve"> 02/05/19,17:16:12</t>
  </si>
  <si>
    <t>181111_1_ETH2</t>
  </si>
  <si>
    <t xml:space="preserve"> "11/11/18,16:09:11"</t>
  </si>
  <si>
    <t>181114_3_ETH2</t>
  </si>
  <si>
    <t xml:space="preserve"> "11/14/18,23:04:24"</t>
  </si>
  <si>
    <t>181128_2_ETH2</t>
  </si>
  <si>
    <t xml:space="preserve"> "11/28/18,20:01:18"</t>
  </si>
  <si>
    <t>181128_3_ETH2</t>
  </si>
  <si>
    <t xml:space="preserve"> "11/28/18,22:33:50"</t>
  </si>
  <si>
    <t>181201_6_ETH2</t>
  </si>
  <si>
    <t xml:space="preserve"> "12/2/2018,21:35:41"</t>
  </si>
  <si>
    <t>181210_2_ETH2</t>
  </si>
  <si>
    <t xml:space="preserve"> "12/11/18,02:19:52"</t>
  </si>
  <si>
    <t>181226_1_ETH2</t>
  </si>
  <si>
    <t xml:space="preserve"> "12/26/18,19:56:35"</t>
  </si>
  <si>
    <t>190104_6_ETH2</t>
  </si>
  <si>
    <t xml:space="preserve"> "01/05/19,06:29:14"</t>
  </si>
  <si>
    <t>181108_3_ETH3</t>
  </si>
  <si>
    <t xml:space="preserve"> "11/08/18,22:46:08"</t>
  </si>
  <si>
    <t>181109_6_ETH3</t>
  </si>
  <si>
    <t xml:space="preserve"> "11/10/18,05:14:12"</t>
  </si>
  <si>
    <t>181204_2_ETH3</t>
  </si>
  <si>
    <t xml:space="preserve"> "12/5/2018,1:09:37"</t>
  </si>
  <si>
    <t>181212_2_ETH3</t>
  </si>
  <si>
    <t xml:space="preserve"> "12/13/18,04:02:49"</t>
  </si>
  <si>
    <t>180727_1_ETH3</t>
  </si>
  <si>
    <t xml:space="preserve"> 01/08/19,03:41:07</t>
  </si>
  <si>
    <t>190130_2_ETH3</t>
  </si>
  <si>
    <t xml:space="preserve"> 01/30/19,16:06:25</t>
  </si>
  <si>
    <t>181113_1_ETH4</t>
  </si>
  <si>
    <t xml:space="preserve"> "11/13/18,18:03:45"</t>
  </si>
  <si>
    <t>181113_5_ETH4</t>
  </si>
  <si>
    <t xml:space="preserve"> "11/14/18,04:15:21"</t>
  </si>
  <si>
    <t>181121_4_ETH4</t>
  </si>
  <si>
    <t xml:space="preserve"> "11/22/18,00:42:08"</t>
  </si>
  <si>
    <t>181207_4_ETH4</t>
  </si>
  <si>
    <t xml:space="preserve"> "12/08/18,03:48:22"</t>
  </si>
  <si>
    <t>181214_3_ETH4</t>
  </si>
  <si>
    <t xml:space="preserve"> "12/15/18,02:39:47"</t>
  </si>
  <si>
    <t>190109_1_ETH4</t>
  </si>
  <si>
    <t>Intercarb</t>
  </si>
  <si>
    <t xml:space="preserve"> "01/09/19,17:09:08"</t>
  </si>
  <si>
    <t xml:space="preserve"> 01/09/19,17:09:08</t>
  </si>
  <si>
    <t xml:space="preserve"> "11/15/2018,19:29:11"</t>
  </si>
  <si>
    <t>Cycles_171113</t>
  </si>
  <si>
    <t xml:space="preserve">had to restart after tube cracked so mass spec pressures are a guess </t>
  </si>
  <si>
    <t xml:space="preserve"> "11/15/2018,22:00:34"</t>
  </si>
  <si>
    <t xml:space="preserve"> "11/16/2018,3:04:32"</t>
  </si>
  <si>
    <t xml:space="preserve"> "12/28/2018,5:14:07"</t>
  </si>
  <si>
    <t xml:space="preserve"> "12/28/2018,7:46:55"</t>
  </si>
  <si>
    <t xml:space="preserve"> "12/28/2018,10:19:43"</t>
  </si>
  <si>
    <t xml:space="preserve"> "12/28/2018,12:53:00"</t>
  </si>
  <si>
    <t xml:space="preserve"> "12/28/2018,15:25:37"</t>
  </si>
  <si>
    <t xml:space="preserve"> "12/29/18,21:10:58"</t>
  </si>
  <si>
    <t xml:space="preserve"> "12/29/18,23:43:08"</t>
  </si>
  <si>
    <t xml:space="preserve"> "12/30/18,02:15:17"</t>
  </si>
  <si>
    <t xml:space="preserve"> "12/30/18,04:47:22"</t>
  </si>
  <si>
    <t xml:space="preserve"> 01/07/19,17:34:48</t>
  </si>
  <si>
    <t xml:space="preserve"> 01/07/19,20:06:22</t>
  </si>
  <si>
    <t xml:space="preserve"> 01/08/19,01:09:52</t>
  </si>
  <si>
    <t xml:space="preserve"> 1/28/2019,17:11:52</t>
  </si>
  <si>
    <t xml:space="preserve"> 1/28/2019,19:43:40</t>
  </si>
  <si>
    <t xml:space="preserve"> 1/29/2019,0:47:36</t>
  </si>
  <si>
    <t xml:space="preserve"> 1/29/2019,3:19:06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</si>
</sst>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theme="6" tint="-0.249977111117893"/>
      <name val="Calibri"/>
      <family val="2"/>
      <scheme val="minor"/>
    </font>
    <font>
      <i/>
      <sz val="11"/>
      <color theme="6" tint="-0.249977111117893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165" fontId="7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13" applyFont="1" applyFill="1" applyAlignment="1">
      <alignment horizontal="center" vertical="center"/>
    </xf>
    <xf numFmtId="1" fontId="9" fillId="0" borderId="0" xfId="13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9" fillId="0" borderId="1" xfId="13" applyNumberFormat="1" applyFont="1" applyFill="1" applyBorder="1" applyAlignment="1">
      <alignment horizontal="left" vertical="center"/>
    </xf>
    <xf numFmtId="0" fontId="9" fillId="0" borderId="1" xfId="13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0" xfId="0" applyNumberFormat="1" applyFont="1"/>
    <xf numFmtId="0" fontId="9" fillId="0" borderId="0" xfId="0" applyFont="1"/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3" borderId="0" xfId="0" applyFon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8" fillId="0" borderId="0" xfId="0" applyFont="1" applyFill="1" applyBorder="1" applyAlignment="1">
      <alignment vertical="center"/>
    </xf>
    <xf numFmtId="165" fontId="0" fillId="4" borderId="0" xfId="0" applyNumberFormat="1" applyFill="1" applyAlignment="1">
      <alignment horizontal="center"/>
    </xf>
    <xf numFmtId="0" fontId="0" fillId="4" borderId="0" xfId="0" applyFill="1"/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vertical="center"/>
    </xf>
    <xf numFmtId="165" fontId="21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0" fillId="0" borderId="0" xfId="0" applyNumberFormat="1" applyFill="1" applyBorder="1" applyAlignment="1">
      <alignment vertical="center"/>
    </xf>
    <xf numFmtId="165" fontId="22" fillId="0" borderId="0" xfId="0" applyNumberFormat="1" applyFont="1" applyFill="1" applyBorder="1" applyAlignment="1">
      <alignment vertical="center"/>
    </xf>
    <xf numFmtId="165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5" fontId="5" fillId="0" borderId="1" xfId="0" applyNumberFormat="1" applyFont="1" applyFill="1" applyBorder="1" applyAlignment="1">
      <alignment vertical="center"/>
    </xf>
    <xf numFmtId="165" fontId="22" fillId="0" borderId="1" xfId="0" applyNumberFormat="1" applyFont="1" applyFill="1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horizontal="center"/>
    </xf>
    <xf numFmtId="1" fontId="9" fillId="0" borderId="0" xfId="0" applyNumberFormat="1" applyFont="1" applyFill="1" applyBorder="1" applyAlignment="1">
      <alignment vertical="center"/>
    </xf>
    <xf numFmtId="1" fontId="9" fillId="0" borderId="0" xfId="13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vertical="center"/>
    </xf>
    <xf numFmtId="165" fontId="1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/>
    <xf numFmtId="0" fontId="5" fillId="0" borderId="0" xfId="13" applyFont="1" applyFill="1" applyAlignment="1">
      <alignment horizontal="center" vertical="center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13" applyFont="1" applyFill="1" applyBorder="1" applyAlignment="1">
      <alignment horizontal="center" vertical="center"/>
    </xf>
    <xf numFmtId="0" fontId="9" fillId="0" borderId="1" xfId="0" applyFont="1" applyFill="1" applyBorder="1" applyAlignment="1"/>
  </cellXfs>
  <cellStyles count="6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Normal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5"/>
  <sheetViews>
    <sheetView tabSelected="1" workbookViewId="0">
      <pane xSplit="2" ySplit="2" topLeftCell="C48" activePane="bottomRight" state="frozen"/>
      <selection pane="topRight" activeCell="C1" sqref="C1"/>
      <selection pane="bottomLeft" activeCell="A3" sqref="A3"/>
      <selection pane="bottomRight" activeCell="S11" sqref="S11"/>
    </sheetView>
  </sheetViews>
  <sheetFormatPr defaultColWidth="10.85546875" defaultRowHeight="15" x14ac:dyDescent="0.25"/>
  <cols>
    <col min="2" max="2" width="22.140625" customWidth="1"/>
    <col min="3" max="3" width="21.140625" customWidth="1"/>
    <col min="4" max="9" width="9.140625" customWidth="1"/>
    <col min="10" max="13" width="9.85546875" style="26" customWidth="1"/>
    <col min="14" max="14" width="11.140625" style="26" customWidth="1"/>
    <col min="15" max="17" width="9.140625" style="76" customWidth="1"/>
    <col min="18" max="18" width="10.85546875" style="76"/>
    <col min="20" max="20" width="9.7109375" style="64" customWidth="1"/>
    <col min="21" max="21" width="9.42578125" style="64" customWidth="1"/>
    <col min="22" max="22" width="9.42578125" style="5" customWidth="1"/>
    <col min="23" max="23" width="10" style="65" customWidth="1"/>
    <col min="24" max="24" width="9.85546875" style="65" customWidth="1"/>
    <col min="25" max="25" width="11.42578125" style="65" customWidth="1"/>
    <col min="26" max="31" width="10.85546875" style="5"/>
  </cols>
  <sheetData>
    <row r="1" spans="1:31" x14ac:dyDescent="0.25">
      <c r="A1" s="2"/>
      <c r="B1" s="2"/>
      <c r="C1" s="2"/>
      <c r="D1" s="86" t="s">
        <v>59</v>
      </c>
      <c r="E1" s="87"/>
      <c r="F1" s="87"/>
      <c r="G1" s="87"/>
      <c r="H1" s="87"/>
      <c r="I1" s="87"/>
      <c r="J1" s="88" t="s">
        <v>57</v>
      </c>
      <c r="K1" s="89"/>
      <c r="L1" s="89"/>
      <c r="M1" s="89"/>
      <c r="N1" s="89"/>
      <c r="O1" s="14" t="s">
        <v>7</v>
      </c>
      <c r="P1" s="77" t="s">
        <v>106</v>
      </c>
      <c r="Q1" s="15"/>
      <c r="R1" s="14" t="s">
        <v>60</v>
      </c>
      <c r="T1" s="81" t="s">
        <v>128</v>
      </c>
      <c r="U1" s="82"/>
      <c r="V1" s="2"/>
      <c r="W1" s="52"/>
      <c r="X1" s="2" t="s">
        <v>129</v>
      </c>
      <c r="Y1" s="2"/>
      <c r="Z1" s="2"/>
      <c r="AA1" s="52" t="s">
        <v>130</v>
      </c>
      <c r="AB1" s="52"/>
      <c r="AC1" s="2"/>
      <c r="AD1" s="2" t="s">
        <v>131</v>
      </c>
      <c r="AE1" s="2"/>
    </row>
    <row r="2" spans="1:31" x14ac:dyDescent="0.25">
      <c r="A2" s="87" t="s">
        <v>72</v>
      </c>
      <c r="B2" s="87"/>
      <c r="C2" s="7" t="s">
        <v>0</v>
      </c>
      <c r="D2" s="7" t="s">
        <v>8</v>
      </c>
      <c r="E2" s="4" t="s">
        <v>9</v>
      </c>
      <c r="F2" s="7" t="s">
        <v>10</v>
      </c>
      <c r="G2" s="4" t="s">
        <v>11</v>
      </c>
      <c r="H2" s="7" t="s">
        <v>6</v>
      </c>
      <c r="I2" t="s">
        <v>108</v>
      </c>
      <c r="J2" s="16" t="s">
        <v>12</v>
      </c>
      <c r="K2" s="17" t="s">
        <v>13</v>
      </c>
      <c r="L2" s="16" t="s">
        <v>14</v>
      </c>
      <c r="M2" s="16" t="s">
        <v>71</v>
      </c>
      <c r="N2" s="16" t="s">
        <v>15</v>
      </c>
      <c r="O2" s="16" t="s">
        <v>56</v>
      </c>
      <c r="P2" s="51">
        <v>2.1000000000000001E-2</v>
      </c>
      <c r="Q2" s="18" t="s">
        <v>105</v>
      </c>
      <c r="R2" s="19" t="s">
        <v>61</v>
      </c>
      <c r="T2" s="53" t="s">
        <v>132</v>
      </c>
      <c r="U2" s="53" t="s">
        <v>133</v>
      </c>
      <c r="V2" s="2"/>
      <c r="W2" s="54" t="s">
        <v>134</v>
      </c>
      <c r="X2" s="55" t="s">
        <v>135</v>
      </c>
      <c r="Y2" s="54" t="s">
        <v>136</v>
      </c>
      <c r="Z2" s="2"/>
      <c r="AA2" s="55" t="s">
        <v>135</v>
      </c>
      <c r="AB2" s="54" t="s">
        <v>136</v>
      </c>
      <c r="AC2" s="2"/>
      <c r="AD2" s="55" t="s">
        <v>135</v>
      </c>
      <c r="AE2" s="54" t="s">
        <v>136</v>
      </c>
    </row>
    <row r="3" spans="1:31" x14ac:dyDescent="0.25">
      <c r="A3" s="83" t="s">
        <v>1</v>
      </c>
      <c r="B3" s="2" t="s">
        <v>95</v>
      </c>
      <c r="C3" t="s">
        <v>91</v>
      </c>
      <c r="D3" s="6">
        <v>-11.3782</v>
      </c>
      <c r="E3" s="6">
        <v>5.6687999999999999E-3</v>
      </c>
      <c r="F3" s="6">
        <v>-4.7465000000000002</v>
      </c>
      <c r="G3" s="6">
        <v>9.6500000000000006E-3</v>
      </c>
      <c r="H3" s="6">
        <v>0.73477999999999999</v>
      </c>
      <c r="I3" s="6">
        <v>9.5373000000000003E-3</v>
      </c>
      <c r="J3" s="20">
        <f>AVERAGE(D3:D6)</f>
        <v>-11.47645</v>
      </c>
      <c r="K3" s="20">
        <f>AVERAGE(E3:E6)</f>
        <v>5.8198249999999998E-3</v>
      </c>
      <c r="L3" s="20">
        <f>AVERAGE(F3:F6)</f>
        <v>-4.7222749999999998</v>
      </c>
      <c r="M3" s="20">
        <f>AVERAGE(G3:G6)</f>
        <v>1.21034E-2</v>
      </c>
      <c r="N3" s="20">
        <f>AVERAGE(H3:H6)</f>
        <v>0.74532749999999992</v>
      </c>
      <c r="O3" s="62">
        <f>STDEV(H3:H6)/SQRT(4)</f>
        <v>4.8454297625013069E-3</v>
      </c>
      <c r="P3" s="20">
        <f>P2/SQRT(4)</f>
        <v>1.0500000000000001E-2</v>
      </c>
      <c r="Q3" s="71">
        <f>(SQRT((0.0368*10^6)/(N3-0.28)))-273.15</f>
        <v>8.0689288427661268</v>
      </c>
      <c r="R3" s="71">
        <f>ABS((SQRT((0.0368*10^6)/(N3-P3-0.28)))-273.15)-Q3</f>
        <v>3.2275432251955749</v>
      </c>
      <c r="T3" s="56"/>
      <c r="U3" s="56"/>
      <c r="V3" s="57"/>
      <c r="W3" s="58">
        <f>1.03091*(L3+1000)-1000</f>
        <v>26.041759479749999</v>
      </c>
      <c r="X3" s="58">
        <f>EXP(((18030/(273.15+Q3)-32.42)/1000))</f>
        <v>1.0322013448698848</v>
      </c>
      <c r="Y3" s="58">
        <f t="shared" ref="Y3" si="0">(W3+1000)/X3-1000</f>
        <v>-5.967426239801398</v>
      </c>
      <c r="Z3" s="57"/>
      <c r="AA3" s="59"/>
      <c r="AB3" s="60"/>
      <c r="AC3" s="57"/>
      <c r="AD3" s="59"/>
      <c r="AE3" s="60"/>
    </row>
    <row r="4" spans="1:31" x14ac:dyDescent="0.25">
      <c r="A4" s="84"/>
      <c r="B4" s="2"/>
      <c r="C4" t="s">
        <v>92</v>
      </c>
      <c r="D4" s="6">
        <v>-11.420199999999999</v>
      </c>
      <c r="E4" s="6">
        <v>5.8951000000000003E-3</v>
      </c>
      <c r="F4" s="6">
        <v>-4.6974999999999998</v>
      </c>
      <c r="G4" s="6">
        <v>9.7065999999999993E-3</v>
      </c>
      <c r="H4" s="6">
        <v>0.74139999999999995</v>
      </c>
      <c r="I4" s="6">
        <v>9.9448000000000002E-3</v>
      </c>
      <c r="J4" s="20"/>
      <c r="K4" s="21"/>
      <c r="L4" s="22"/>
      <c r="M4" s="22"/>
      <c r="N4" s="21"/>
      <c r="O4" s="21"/>
      <c r="P4" s="21"/>
      <c r="Q4" s="72"/>
      <c r="R4" s="72"/>
      <c r="T4" s="56"/>
      <c r="U4" s="56"/>
      <c r="V4" s="57"/>
      <c r="W4" s="60"/>
      <c r="X4" s="59"/>
      <c r="Y4" s="60"/>
      <c r="Z4" s="57"/>
      <c r="AA4" s="59"/>
      <c r="AB4" s="60"/>
      <c r="AC4" s="57"/>
      <c r="AD4" s="59"/>
      <c r="AE4" s="60"/>
    </row>
    <row r="5" spans="1:31" x14ac:dyDescent="0.25">
      <c r="A5" s="84"/>
      <c r="B5" s="2"/>
      <c r="C5" t="s">
        <v>93</v>
      </c>
      <c r="D5" s="6">
        <v>-11.551399999999999</v>
      </c>
      <c r="E5" s="6">
        <v>5.5656000000000004E-3</v>
      </c>
      <c r="F5" s="6">
        <v>-4.6853999999999996</v>
      </c>
      <c r="G5" s="6">
        <v>1.1893000000000001E-2</v>
      </c>
      <c r="H5" s="6">
        <v>0.74755000000000005</v>
      </c>
      <c r="I5" s="6">
        <v>9.1885000000000005E-3</v>
      </c>
      <c r="J5" s="20"/>
      <c r="K5" s="21"/>
      <c r="L5" s="22"/>
      <c r="M5" s="22"/>
      <c r="N5" s="21"/>
      <c r="O5" s="21"/>
      <c r="P5" s="21"/>
      <c r="Q5" s="72"/>
      <c r="R5" s="72"/>
      <c r="T5" s="56"/>
      <c r="U5" s="56"/>
      <c r="V5" s="57"/>
      <c r="W5" s="60"/>
      <c r="X5" s="59"/>
      <c r="Y5" s="60"/>
      <c r="Z5" s="57"/>
      <c r="AA5" s="59"/>
      <c r="AB5" s="60"/>
      <c r="AC5" s="57"/>
      <c r="AD5" s="59"/>
      <c r="AE5" s="60"/>
    </row>
    <row r="6" spans="1:31" x14ac:dyDescent="0.25">
      <c r="A6" s="84"/>
      <c r="B6" s="2"/>
      <c r="C6" t="s">
        <v>94</v>
      </c>
      <c r="D6" s="6">
        <v>-11.555999999999999</v>
      </c>
      <c r="E6" s="6">
        <v>6.1498000000000004E-3</v>
      </c>
      <c r="F6" s="6">
        <v>-4.7596999999999996</v>
      </c>
      <c r="G6" s="6">
        <v>1.7163999999999999E-2</v>
      </c>
      <c r="H6" s="6">
        <v>0.75758000000000003</v>
      </c>
      <c r="I6" s="6">
        <v>9.6880999999999998E-3</v>
      </c>
      <c r="J6" s="20"/>
      <c r="K6" s="21"/>
      <c r="L6" s="22"/>
      <c r="M6" s="22"/>
      <c r="N6" s="21"/>
      <c r="O6" s="21"/>
      <c r="P6" s="21"/>
      <c r="Q6" s="72"/>
      <c r="R6" s="72"/>
      <c r="T6" s="56"/>
      <c r="U6" s="56"/>
      <c r="V6" s="57"/>
      <c r="W6" s="60"/>
      <c r="X6" s="59"/>
      <c r="Y6" s="60"/>
      <c r="Z6" s="57"/>
      <c r="AA6" s="59"/>
      <c r="AB6" s="60"/>
      <c r="AC6" s="57"/>
      <c r="AD6" s="59"/>
      <c r="AE6" s="60"/>
    </row>
    <row r="7" spans="1:31" x14ac:dyDescent="0.25">
      <c r="A7" s="84"/>
      <c r="B7" s="2"/>
      <c r="C7" s="8"/>
      <c r="D7" s="9"/>
      <c r="E7" s="9"/>
      <c r="F7" s="9"/>
      <c r="G7" s="9"/>
      <c r="H7" s="9"/>
      <c r="I7" s="9"/>
      <c r="J7" s="20"/>
      <c r="K7" s="23"/>
      <c r="L7" s="21"/>
      <c r="M7" s="21"/>
      <c r="N7" s="21"/>
      <c r="O7" s="21"/>
      <c r="P7" s="21"/>
      <c r="Q7" s="72"/>
      <c r="R7" s="72"/>
      <c r="T7" s="56"/>
      <c r="U7" s="56"/>
      <c r="V7" s="57"/>
      <c r="W7" s="60"/>
      <c r="X7" s="59"/>
      <c r="Y7" s="60"/>
      <c r="Z7" s="57"/>
      <c r="AA7" s="59"/>
      <c r="AB7" s="60"/>
      <c r="AC7" s="57"/>
      <c r="AD7" s="59"/>
      <c r="AE7" s="60"/>
    </row>
    <row r="8" spans="1:31" x14ac:dyDescent="0.25">
      <c r="A8" s="84"/>
      <c r="B8" s="5" t="s">
        <v>76</v>
      </c>
      <c r="C8" t="s">
        <v>18</v>
      </c>
      <c r="D8" s="6">
        <v>-6.6319999999999997</v>
      </c>
      <c r="E8" s="6">
        <v>3.8695999999999999E-3</v>
      </c>
      <c r="F8" s="6">
        <v>-2.3178999999999998</v>
      </c>
      <c r="G8" s="6">
        <v>6.1909E-3</v>
      </c>
      <c r="H8" s="6">
        <v>0.71279999999999999</v>
      </c>
      <c r="I8" s="6">
        <v>9.0702000000000005E-3</v>
      </c>
      <c r="J8" s="20">
        <f>AVERAGE(D8:D9)</f>
        <v>-6.6465499999999995</v>
      </c>
      <c r="K8" s="20">
        <f>STDEV(D8:D9)/SQRT(2)</f>
        <v>1.4550000000000283E-2</v>
      </c>
      <c r="L8" s="20">
        <f>AVERAGE(F8:F9)</f>
        <v>-2.3060499999999999</v>
      </c>
      <c r="M8" s="20">
        <f>STDEV(F8:F9)/SQRT(2)</f>
        <v>1.1849999999999916E-2</v>
      </c>
      <c r="N8" s="20">
        <f>AVERAGE(H8:H9)</f>
        <v>0.73221999999999998</v>
      </c>
      <c r="O8" s="20">
        <f>STDEV(H8:H9)/SQRT(2)</f>
        <v>1.9419999999999989E-2</v>
      </c>
      <c r="P8" s="62">
        <f>P2/SQRT(2)</f>
        <v>1.4849242404917497E-2</v>
      </c>
      <c r="Q8" s="71">
        <f>(SQRT((0.0368*10^6)/(N8-0.28)))-273.15</f>
        <v>12.115352364362593</v>
      </c>
      <c r="R8" s="71">
        <f>ABS((SQRT((0.0368*10^6)/(N8-O8-0.28)))-273.15)-Q8</f>
        <v>6.3297889403792738</v>
      </c>
      <c r="T8" s="61">
        <v>100</v>
      </c>
      <c r="U8" s="61">
        <v>0</v>
      </c>
      <c r="V8" s="58"/>
      <c r="W8" s="61">
        <f>1.03091*(L8+1000)-1000</f>
        <v>28.532669994499884</v>
      </c>
      <c r="X8" s="58">
        <f>((AA8*T8)+(AD8*U8))/100</f>
        <v>1.0320410925378132</v>
      </c>
      <c r="Y8" s="61">
        <f>(W8+1000)/X8-1000</f>
        <v>-3.3994988849581205</v>
      </c>
      <c r="Z8" s="58"/>
      <c r="AA8" s="62">
        <f>EXP(((17880/(273.15+Q8)-31.14)/1000))</f>
        <v>1.0320410925378132</v>
      </c>
      <c r="AB8" s="62">
        <f>(W8+1000)/AA8-1000</f>
        <v>-3.3994988849581205</v>
      </c>
      <c r="AC8" s="62"/>
      <c r="AD8" s="62">
        <f>EXP(((18030/(273.15+Q8)-32.42)/1000))</f>
        <v>1.03126304762637</v>
      </c>
      <c r="AE8" s="62">
        <f>(W8+1000)/AD8-1000</f>
        <v>-2.6476054176036996</v>
      </c>
    </row>
    <row r="9" spans="1:31" x14ac:dyDescent="0.25">
      <c r="A9" s="84"/>
      <c r="B9" s="5"/>
      <c r="C9" t="s">
        <v>32</v>
      </c>
      <c r="D9" s="6">
        <v>-6.6611000000000002</v>
      </c>
      <c r="E9" s="6">
        <v>4.2912999999999996E-3</v>
      </c>
      <c r="F9" s="6">
        <v>-2.2942</v>
      </c>
      <c r="G9" s="6">
        <v>8.7595999999999993E-3</v>
      </c>
      <c r="H9" s="6">
        <v>0.75163999999999997</v>
      </c>
      <c r="I9" s="6">
        <v>7.8286999999999992E-3</v>
      </c>
      <c r="J9" s="20"/>
      <c r="K9" s="20"/>
      <c r="L9" s="20"/>
      <c r="M9" s="20"/>
      <c r="N9" s="20"/>
      <c r="O9" s="20"/>
      <c r="P9" s="20"/>
      <c r="Q9" s="71"/>
      <c r="R9" s="71"/>
      <c r="T9" s="61"/>
      <c r="U9" s="61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x14ac:dyDescent="0.25">
      <c r="A10" s="84"/>
      <c r="B10" s="5"/>
      <c r="C10" s="10"/>
      <c r="D10" s="9"/>
      <c r="E10" s="9"/>
      <c r="F10" s="9"/>
      <c r="G10" s="9"/>
      <c r="H10" s="9"/>
      <c r="I10" s="9"/>
      <c r="J10" s="20"/>
      <c r="K10" s="20"/>
      <c r="L10" s="20"/>
      <c r="M10" s="20"/>
      <c r="N10" s="20"/>
      <c r="O10" s="20"/>
      <c r="P10" s="20"/>
      <c r="Q10" s="71"/>
      <c r="R10" s="71"/>
      <c r="T10" s="61"/>
      <c r="U10" s="61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x14ac:dyDescent="0.25">
      <c r="A11" s="84"/>
      <c r="B11" s="5" t="s">
        <v>77</v>
      </c>
      <c r="C11" t="s">
        <v>19</v>
      </c>
      <c r="D11" s="6">
        <v>-7.0202999999999998</v>
      </c>
      <c r="E11" s="6">
        <v>3.5761999999999999E-3</v>
      </c>
      <c r="F11" s="6">
        <v>-5.5075000000000003</v>
      </c>
      <c r="G11" s="6">
        <v>7.1370000000000001E-3</v>
      </c>
      <c r="H11" s="6">
        <v>0.65849999999999997</v>
      </c>
      <c r="I11" s="6">
        <v>8.4794999999999992E-3</v>
      </c>
      <c r="J11" s="20">
        <f>AVERAGE(D11:D15)</f>
        <v>-6.9768199999999991</v>
      </c>
      <c r="K11" s="20">
        <f>STDEV(D11:D15)/SQRT(5)</f>
        <v>1.4287421040901655E-2</v>
      </c>
      <c r="L11" s="20">
        <f>AVERAGE(F11:F15)</f>
        <v>-5.5836600000000001</v>
      </c>
      <c r="M11" s="20">
        <f>STDEV(F11:F15)/SQRT(5)</f>
        <v>6.0729157741565891E-2</v>
      </c>
      <c r="N11" s="20">
        <f>AVERAGE(H11:H15)</f>
        <v>0.69922600000000001</v>
      </c>
      <c r="O11" s="20">
        <f>STDEV(H11:H15)/SQRT(5)</f>
        <v>1.9220119042295248E-2</v>
      </c>
      <c r="P11" s="62">
        <f>P2/SQRT(5)</f>
        <v>9.3914855054991163E-3</v>
      </c>
      <c r="Q11" s="71">
        <f>(SQRT((0.0368*10^6)/(N11-0.28)))-273.15</f>
        <v>23.12827311701335</v>
      </c>
      <c r="R11" s="71">
        <f>ABS((SQRT((0.0368*10^6)/(N11-O11-0.28)))-273.15)-Q11</f>
        <v>7.0345149411468242</v>
      </c>
      <c r="T11" s="61"/>
      <c r="U11" s="61"/>
      <c r="V11" s="58"/>
      <c r="W11" s="58">
        <f>1.03091*(L11+1000)-1000</f>
        <v>25.153749069399964</v>
      </c>
      <c r="X11" s="58">
        <f>EXP(((18030/(273.15+Q11)-32.42)/1000))</f>
        <v>1.0288430841631975</v>
      </c>
      <c r="Y11" s="58">
        <f t="shared" ref="Y11:Y17" si="1">(W11+1000)/X11-1000</f>
        <v>-3.5859064910740699</v>
      </c>
      <c r="Z11" s="58"/>
      <c r="AA11" s="58"/>
      <c r="AB11" s="58"/>
      <c r="AC11" s="58"/>
      <c r="AD11" s="58"/>
      <c r="AE11" s="58"/>
    </row>
    <row r="12" spans="1:31" x14ac:dyDescent="0.25">
      <c r="A12" s="84"/>
      <c r="B12" s="5"/>
      <c r="C12" t="s">
        <v>33</v>
      </c>
      <c r="D12" s="6">
        <v>-6.9970999999999997</v>
      </c>
      <c r="E12" s="6">
        <v>4.7526000000000001E-3</v>
      </c>
      <c r="F12" s="6">
        <v>-5.4829999999999997</v>
      </c>
      <c r="G12" s="6">
        <v>9.1359000000000006E-3</v>
      </c>
      <c r="H12" s="6">
        <v>0.74492000000000003</v>
      </c>
      <c r="I12" s="6">
        <v>8.5643000000000004E-3</v>
      </c>
      <c r="J12" s="20"/>
      <c r="K12" s="20"/>
      <c r="L12" s="20"/>
      <c r="M12" s="20"/>
      <c r="N12" s="20"/>
      <c r="O12" s="20"/>
      <c r="P12" s="20"/>
      <c r="Q12" s="71"/>
      <c r="R12" s="71"/>
      <c r="T12" s="61"/>
      <c r="U12" s="61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x14ac:dyDescent="0.25">
      <c r="A13" s="84"/>
      <c r="B13" s="5"/>
      <c r="C13" t="s">
        <v>43</v>
      </c>
      <c r="D13" s="6">
        <v>-6.9500999999999999</v>
      </c>
      <c r="E13" s="6">
        <v>4.2313999999999997E-3</v>
      </c>
      <c r="F13" s="6">
        <v>-5.4653</v>
      </c>
      <c r="G13" s="6">
        <v>6.0178000000000002E-3</v>
      </c>
      <c r="H13" s="6">
        <v>0.74599000000000004</v>
      </c>
      <c r="I13" s="6">
        <v>8.0990999999999997E-3</v>
      </c>
      <c r="J13" s="20"/>
      <c r="K13" s="20"/>
      <c r="L13" s="20"/>
      <c r="M13" s="20"/>
      <c r="N13" s="20"/>
      <c r="O13" s="20"/>
      <c r="P13" s="20"/>
      <c r="Q13" s="71"/>
      <c r="R13" s="71"/>
      <c r="T13" s="61"/>
      <c r="U13" s="63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x14ac:dyDescent="0.25">
      <c r="A14" s="84"/>
      <c r="B14" s="5"/>
      <c r="C14" t="s">
        <v>63</v>
      </c>
      <c r="D14" s="6">
        <v>-6.9721000000000002</v>
      </c>
      <c r="E14" s="6">
        <v>4.3803000000000002E-3</v>
      </c>
      <c r="F14" s="6">
        <v>-5.7424999999999997</v>
      </c>
      <c r="G14" s="6">
        <v>8.8196000000000004E-3</v>
      </c>
      <c r="H14" s="6">
        <v>0.66571999999999998</v>
      </c>
      <c r="I14" s="6">
        <v>7.6302000000000002E-3</v>
      </c>
      <c r="J14" s="20"/>
      <c r="K14" s="20"/>
      <c r="L14" s="20"/>
      <c r="M14" s="20"/>
      <c r="N14" s="20"/>
      <c r="O14" s="20"/>
      <c r="P14" s="20"/>
      <c r="Q14" s="71"/>
      <c r="R14" s="71"/>
      <c r="T14" s="61"/>
      <c r="U14" s="61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x14ac:dyDescent="0.25">
      <c r="A15" s="84"/>
      <c r="B15" s="5"/>
      <c r="C15" t="s">
        <v>66</v>
      </c>
      <c r="D15" s="6">
        <v>-6.9444999999999997</v>
      </c>
      <c r="E15" s="6">
        <v>3.8498E-3</v>
      </c>
      <c r="F15" s="6">
        <v>-5.72</v>
      </c>
      <c r="G15" s="6">
        <v>6.6544999999999998E-3</v>
      </c>
      <c r="H15" s="6">
        <v>0.68100000000000005</v>
      </c>
      <c r="I15" s="6">
        <v>8.5176000000000002E-3</v>
      </c>
      <c r="J15" s="20"/>
      <c r="K15" s="20"/>
      <c r="L15" s="20"/>
      <c r="M15" s="20"/>
      <c r="N15" s="20"/>
      <c r="O15" s="20"/>
      <c r="P15" s="20"/>
      <c r="Q15" s="71"/>
      <c r="R15" s="71"/>
      <c r="T15" s="61"/>
      <c r="U15" s="61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x14ac:dyDescent="0.25">
      <c r="A16" s="84"/>
      <c r="B16" s="5"/>
      <c r="C16" s="10"/>
      <c r="D16" s="9"/>
      <c r="E16" s="9"/>
      <c r="F16" s="9"/>
      <c r="G16" s="9"/>
      <c r="H16" s="9"/>
      <c r="I16" s="9"/>
      <c r="J16" s="20"/>
      <c r="K16" s="20"/>
      <c r="L16" s="20"/>
      <c r="M16" s="20"/>
      <c r="N16" s="20"/>
      <c r="O16" s="20"/>
      <c r="P16" s="20"/>
      <c r="Q16" s="71"/>
      <c r="R16" s="71"/>
      <c r="T16" s="61"/>
      <c r="U16" s="61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x14ac:dyDescent="0.25">
      <c r="A17" s="84"/>
      <c r="B17" s="5" t="s">
        <v>78</v>
      </c>
      <c r="C17" t="s">
        <v>20</v>
      </c>
      <c r="D17" s="6">
        <v>-5.6630000000000003</v>
      </c>
      <c r="E17" s="6">
        <v>3.9432E-3</v>
      </c>
      <c r="F17" s="6">
        <v>-5.9737</v>
      </c>
      <c r="G17" s="6">
        <v>8.0704999999999995E-3</v>
      </c>
      <c r="H17" s="6">
        <v>0.71045000000000003</v>
      </c>
      <c r="I17" s="6">
        <v>8.2232999999999994E-3</v>
      </c>
      <c r="J17" s="20">
        <f>AVERAGE(D17:D20)</f>
        <v>-5.7887250000000003</v>
      </c>
      <c r="K17" s="20">
        <f>AVERAGE(E17:E20)</f>
        <v>4.3793749999999996E-3</v>
      </c>
      <c r="L17" s="20">
        <f>AVERAGE(F17:F20)</f>
        <v>-5.9396499999999994</v>
      </c>
      <c r="M17" s="20">
        <f>AVERAGE(G17:G20)</f>
        <v>7.2069250000000003E-3</v>
      </c>
      <c r="N17" s="20">
        <f>AVERAGE(H17:H20)</f>
        <v>0.67423499999999992</v>
      </c>
      <c r="O17" s="20">
        <f>STDEV(H17:H20)/SQRT(7)</f>
        <v>1.3246688175504387E-2</v>
      </c>
      <c r="P17" s="62">
        <f>P2/SQRT(4)</f>
        <v>1.0500000000000001E-2</v>
      </c>
      <c r="Q17" s="71">
        <f>(SQRT((0.0368*10^6)/(N17-0.28)))-273.15</f>
        <v>32.374695742503775</v>
      </c>
      <c r="R17" s="71">
        <f>ABS((SQRT((0.0368*10^6)/(N17-O17-0.28)))-273.15)-Q17</f>
        <v>5.2660532967410063</v>
      </c>
      <c r="T17" s="61"/>
      <c r="U17" s="61"/>
      <c r="V17" s="58"/>
      <c r="W17" s="58">
        <f>1.03091*(L17+1000)-1000</f>
        <v>24.786755418499979</v>
      </c>
      <c r="X17" s="58">
        <f>EXP(((18030/(273.15+Q17)-32.42)/1000))</f>
        <v>1.0269499882348156</v>
      </c>
      <c r="Y17" s="58">
        <f t="shared" si="1"/>
        <v>-2.1064636458431778</v>
      </c>
      <c r="Z17" s="58"/>
      <c r="AA17" s="58"/>
      <c r="AB17" s="58"/>
      <c r="AC17" s="58"/>
      <c r="AD17" s="58"/>
      <c r="AE17" s="58"/>
    </row>
    <row r="18" spans="1:31" x14ac:dyDescent="0.25">
      <c r="A18" s="84"/>
      <c r="B18" s="5"/>
      <c r="C18" t="s">
        <v>34</v>
      </c>
      <c r="D18" s="6">
        <v>-5.7759</v>
      </c>
      <c r="E18" s="6">
        <v>5.5145000000000003E-3</v>
      </c>
      <c r="F18" s="6">
        <v>-5.7476000000000003</v>
      </c>
      <c r="G18" s="6">
        <v>8.7250999999999995E-3</v>
      </c>
      <c r="H18" s="6">
        <v>0.69808999999999999</v>
      </c>
      <c r="I18" s="6">
        <v>8.0683000000000005E-3</v>
      </c>
      <c r="J18" s="20"/>
      <c r="K18" s="20"/>
      <c r="L18" s="20"/>
      <c r="M18" s="20"/>
      <c r="N18" s="20"/>
      <c r="O18" s="20"/>
      <c r="P18" s="20"/>
      <c r="Q18" s="71"/>
      <c r="R18" s="71"/>
      <c r="T18" s="61"/>
      <c r="U18" s="61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x14ac:dyDescent="0.25">
      <c r="A19" s="84"/>
      <c r="B19" s="5"/>
      <c r="C19" t="s">
        <v>64</v>
      </c>
      <c r="D19" s="6">
        <v>-5.9062000000000001</v>
      </c>
      <c r="E19" s="6">
        <v>3.9883999999999996E-3</v>
      </c>
      <c r="F19" s="6">
        <v>-5.9703999999999997</v>
      </c>
      <c r="G19" s="6">
        <v>5.2462000000000003E-3</v>
      </c>
      <c r="H19" s="6">
        <v>0.64390000000000003</v>
      </c>
      <c r="I19" s="6">
        <v>7.8320999999999998E-3</v>
      </c>
      <c r="J19" s="20"/>
      <c r="K19" s="20"/>
      <c r="L19" s="20"/>
      <c r="M19" s="20"/>
      <c r="N19" s="20"/>
      <c r="O19" s="20"/>
      <c r="P19" s="20"/>
      <c r="Q19" s="71"/>
      <c r="R19" s="71"/>
      <c r="T19" s="61"/>
      <c r="U19" s="61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x14ac:dyDescent="0.25">
      <c r="A20" s="84"/>
      <c r="B20" s="5"/>
      <c r="C20" t="s">
        <v>67</v>
      </c>
      <c r="D20" s="6">
        <v>-5.8098000000000001</v>
      </c>
      <c r="E20" s="6">
        <v>4.0714000000000002E-3</v>
      </c>
      <c r="F20" s="6">
        <v>-6.0669000000000004</v>
      </c>
      <c r="G20" s="6">
        <v>6.7859000000000001E-3</v>
      </c>
      <c r="H20" s="6">
        <v>0.64449999999999996</v>
      </c>
      <c r="I20" s="6">
        <v>8.5380999999999999E-3</v>
      </c>
      <c r="J20" s="20"/>
      <c r="K20" s="20"/>
      <c r="L20" s="20"/>
      <c r="M20" s="20"/>
      <c r="N20" s="20"/>
      <c r="O20" s="20"/>
      <c r="P20" s="20"/>
      <c r="Q20" s="71"/>
      <c r="R20" s="71"/>
      <c r="T20" s="61"/>
      <c r="U20" s="61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x14ac:dyDescent="0.25">
      <c r="A21" s="84"/>
      <c r="B21" s="5"/>
      <c r="D21" s="6"/>
      <c r="E21" s="6"/>
      <c r="F21" s="6"/>
      <c r="G21" s="6"/>
      <c r="H21" s="6"/>
      <c r="I21" s="6"/>
      <c r="J21" s="20"/>
      <c r="K21" s="20"/>
      <c r="L21" s="20"/>
      <c r="M21" s="20"/>
      <c r="N21" s="20"/>
      <c r="O21" s="20"/>
      <c r="P21" s="20"/>
      <c r="Q21" s="71"/>
      <c r="R21" s="71"/>
      <c r="T21" s="61"/>
      <c r="U21" s="61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x14ac:dyDescent="0.25">
      <c r="A22" s="84"/>
      <c r="B22" s="5" t="s">
        <v>114</v>
      </c>
      <c r="C22" t="s">
        <v>88</v>
      </c>
      <c r="D22" s="6">
        <v>-6.6578999999999997</v>
      </c>
      <c r="E22" s="6">
        <v>6.4869999999999997E-3</v>
      </c>
      <c r="F22" s="6">
        <v>-5.9043000000000001</v>
      </c>
      <c r="G22" s="6">
        <v>1.0848999999999999E-2</v>
      </c>
      <c r="H22" s="6">
        <v>0.69811999999999996</v>
      </c>
      <c r="I22" s="6">
        <v>9.4061000000000006E-3</v>
      </c>
      <c r="J22" s="20">
        <f>AVERAGE(D22:D24)</f>
        <v>-6.6090666666666662</v>
      </c>
      <c r="K22" s="20">
        <f>AVERAGE(E22:E24)</f>
        <v>6.1796333333333335E-3</v>
      </c>
      <c r="L22" s="20">
        <f>AVERAGE(F22:F24)</f>
        <v>-5.8701999999999996</v>
      </c>
      <c r="M22" s="20">
        <f>AVERAGE(G22:G24)</f>
        <v>1.3776000000000002E-2</v>
      </c>
      <c r="N22" s="20">
        <f>AVERAGE(H22:H24)</f>
        <v>0.68857333333333326</v>
      </c>
      <c r="O22" s="62">
        <f>STDEV(H22:H24)/SQRT(7)</f>
        <v>3.1570834943783323E-3</v>
      </c>
      <c r="P22" s="20">
        <f>P2/SQRT(3)</f>
        <v>1.2124355652982142E-2</v>
      </c>
      <c r="Q22" s="71">
        <f>(SQRT((0.0368*10^6)/(N22-0.28)))-273.15</f>
        <v>26.965827915579666</v>
      </c>
      <c r="R22" s="71">
        <f>ABS((SQRT((0.0368*10^6)/(N22-P22-0.28)))-273.15)-Q22</f>
        <v>4.5545688897163927</v>
      </c>
      <c r="T22" s="61"/>
      <c r="U22" s="61"/>
      <c r="V22" s="58"/>
      <c r="W22" s="58">
        <f>1.03091*(L22+1000)-1000</f>
        <v>24.858352118000084</v>
      </c>
      <c r="X22" s="58">
        <f>EXP(((18030/(273.15+Q22)-32.42)/1000))</f>
        <v>1.0280428044777032</v>
      </c>
      <c r="Y22" s="58">
        <f t="shared" ref="Y22" si="2">(W22+1000)/X22-1000</f>
        <v>-3.0975873240229248</v>
      </c>
      <c r="Z22" s="58"/>
      <c r="AA22" s="58"/>
      <c r="AB22" s="58"/>
      <c r="AC22" s="58"/>
      <c r="AD22" s="58"/>
      <c r="AE22" s="58"/>
    </row>
    <row r="23" spans="1:31" x14ac:dyDescent="0.25">
      <c r="A23" s="84"/>
      <c r="B23" s="5"/>
      <c r="C23" t="s">
        <v>89</v>
      </c>
      <c r="D23" s="6">
        <v>-6.6235999999999997</v>
      </c>
      <c r="E23" s="6">
        <v>6.1380999999999996E-3</v>
      </c>
      <c r="F23" s="6">
        <v>-5.9146999999999998</v>
      </c>
      <c r="G23" s="6">
        <v>1.4461E-2</v>
      </c>
      <c r="H23" s="6">
        <v>0.68261000000000005</v>
      </c>
      <c r="I23" s="6">
        <v>1.1502E-2</v>
      </c>
      <c r="J23" s="22"/>
      <c r="K23" s="22"/>
      <c r="L23" s="22"/>
      <c r="M23" s="22"/>
      <c r="N23" s="20"/>
      <c r="O23" s="20"/>
      <c r="P23" s="20"/>
      <c r="Q23" s="71"/>
      <c r="R23" s="71"/>
      <c r="T23" s="61"/>
      <c r="U23" s="61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x14ac:dyDescent="0.25">
      <c r="A24" s="84"/>
      <c r="B24" s="5"/>
      <c r="C24" t="s">
        <v>90</v>
      </c>
      <c r="D24" s="6">
        <v>-6.5457000000000001</v>
      </c>
      <c r="E24" s="6">
        <v>5.9138000000000003E-3</v>
      </c>
      <c r="F24" s="6">
        <v>-5.7915999999999999</v>
      </c>
      <c r="G24" s="6">
        <v>1.6018000000000001E-2</v>
      </c>
      <c r="H24" s="6">
        <v>0.68498999999999999</v>
      </c>
      <c r="I24" s="6">
        <v>9.1458000000000008E-3</v>
      </c>
      <c r="J24" s="22"/>
      <c r="K24" s="22"/>
      <c r="L24" s="22"/>
      <c r="M24" s="22"/>
      <c r="N24" s="20"/>
      <c r="O24" s="20"/>
      <c r="P24" s="20"/>
      <c r="Q24" s="71"/>
      <c r="R24" s="71"/>
      <c r="T24" s="61"/>
      <c r="U24" s="61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x14ac:dyDescent="0.25">
      <c r="A25" s="84"/>
      <c r="B25" s="5"/>
      <c r="C25" s="11"/>
      <c r="D25" s="12"/>
      <c r="E25" s="12"/>
      <c r="F25" s="12"/>
      <c r="G25" s="12"/>
      <c r="H25" s="12"/>
      <c r="I25" s="12"/>
      <c r="J25" s="20"/>
      <c r="K25" s="20"/>
      <c r="L25" s="20"/>
      <c r="M25" s="20"/>
      <c r="N25" s="20"/>
      <c r="O25" s="20"/>
      <c r="P25" s="20"/>
      <c r="Q25" s="71"/>
      <c r="R25" s="71"/>
      <c r="T25" s="61"/>
      <c r="U25" s="61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x14ac:dyDescent="0.25">
      <c r="A26" s="84"/>
      <c r="B26" s="5"/>
      <c r="C26" s="10"/>
      <c r="D26" s="9"/>
      <c r="E26" s="9"/>
      <c r="F26" s="9"/>
      <c r="G26" s="9"/>
      <c r="H26" s="9"/>
      <c r="I26" s="9"/>
      <c r="J26" s="20"/>
      <c r="K26" s="20"/>
      <c r="L26" s="20"/>
      <c r="M26" s="20"/>
      <c r="N26" s="20"/>
      <c r="O26" s="20"/>
      <c r="P26" s="20"/>
      <c r="Q26" s="71"/>
      <c r="R26" s="71"/>
    </row>
    <row r="27" spans="1:31" x14ac:dyDescent="0.25">
      <c r="A27" s="84"/>
      <c r="B27" s="5" t="s">
        <v>79</v>
      </c>
      <c r="C27" t="s">
        <v>35</v>
      </c>
      <c r="D27" s="6">
        <v>-7.0282</v>
      </c>
      <c r="E27" s="6">
        <v>5.6381000000000001E-3</v>
      </c>
      <c r="F27" s="6">
        <v>-6.0635000000000003</v>
      </c>
      <c r="G27" s="6">
        <v>8.1618999999999997E-3</v>
      </c>
      <c r="H27" s="6">
        <v>0.73560000000000003</v>
      </c>
      <c r="I27" s="6">
        <v>9.0004000000000004E-3</v>
      </c>
      <c r="J27" s="20">
        <f>AVERAGE(D27:D29)</f>
        <v>-7.0131000000000006</v>
      </c>
      <c r="K27" s="20">
        <f>AVERAGE(E27:E29)</f>
        <v>4.2658333333333341E-3</v>
      </c>
      <c r="L27" s="20">
        <f>AVERAGE(F27:F29)</f>
        <v>-6.1114000000000006</v>
      </c>
      <c r="M27" s="20">
        <f>AVERAGE(G27:G29)</f>
        <v>7.4989666666666665E-3</v>
      </c>
      <c r="N27" s="20">
        <f>AVERAGE(H27:H29)</f>
        <v>0.72464666666666666</v>
      </c>
      <c r="O27" s="20">
        <f>STDEV(H27:H29)/SQRT(3)</f>
        <v>1.6152647185867446E-2</v>
      </c>
      <c r="P27" s="62">
        <f>P2/SQRT(3)</f>
        <v>1.2124355652982142E-2</v>
      </c>
      <c r="Q27" s="71">
        <f>(SQRT((0.0368*10^6)/(N27-0.28)))-273.15</f>
        <v>14.534450629286027</v>
      </c>
      <c r="R27" s="71">
        <f>ABS((SQRT((0.0368*10^6)/(N27-O27-0.28)))-273.15)-Q27</f>
        <v>5.3721630306804968</v>
      </c>
      <c r="T27" s="61"/>
      <c r="U27" s="61"/>
      <c r="V27" s="58"/>
      <c r="W27" s="58">
        <f>1.03091*(L27+1000)-1000</f>
        <v>24.609696625999959</v>
      </c>
      <c r="X27" s="58">
        <f>EXP(((18030/(273.15+Q27)-32.42)/1000))</f>
        <v>1.0307151014835167</v>
      </c>
      <c r="Y27" s="58">
        <f>(W27+1000)/X27-1000</f>
        <v>-5.9234650280462802</v>
      </c>
      <c r="Z27" s="58"/>
      <c r="AA27" s="58"/>
      <c r="AB27" s="58"/>
      <c r="AC27" s="58"/>
      <c r="AD27" s="58"/>
      <c r="AE27" s="58"/>
    </row>
    <row r="28" spans="1:31" x14ac:dyDescent="0.25">
      <c r="A28" s="84"/>
      <c r="B28" s="48" t="s">
        <v>126</v>
      </c>
      <c r="C28" t="s">
        <v>44</v>
      </c>
      <c r="D28" s="6">
        <v>-6.9419000000000004</v>
      </c>
      <c r="E28" s="6">
        <v>3.3356000000000002E-3</v>
      </c>
      <c r="F28" s="6">
        <v>-6.0396000000000001</v>
      </c>
      <c r="G28" s="6">
        <v>7.4402000000000001E-3</v>
      </c>
      <c r="H28" s="6">
        <v>0.74548999999999999</v>
      </c>
      <c r="I28" s="6">
        <v>8.3227000000000006E-3</v>
      </c>
      <c r="J28" s="20"/>
      <c r="K28" s="20"/>
      <c r="L28" s="20"/>
      <c r="M28" s="20"/>
      <c r="N28" s="20"/>
      <c r="O28" s="20"/>
      <c r="P28" s="20"/>
      <c r="Q28" s="71"/>
      <c r="R28" s="71"/>
      <c r="T28" s="61"/>
      <c r="U28" s="61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x14ac:dyDescent="0.25">
      <c r="A29" s="84"/>
      <c r="B29" s="5"/>
      <c r="C29" t="s">
        <v>69</v>
      </c>
      <c r="D29" s="6">
        <v>-7.0692000000000004</v>
      </c>
      <c r="E29" s="6">
        <v>3.8238E-3</v>
      </c>
      <c r="F29" s="6">
        <v>-6.2310999999999996</v>
      </c>
      <c r="G29" s="6">
        <v>6.8948000000000004E-3</v>
      </c>
      <c r="H29" s="6">
        <v>0.69284999999999997</v>
      </c>
      <c r="I29" s="6">
        <v>8.7104000000000001E-3</v>
      </c>
      <c r="J29" s="20"/>
      <c r="K29" s="20"/>
      <c r="L29" s="20"/>
      <c r="M29" s="20"/>
      <c r="N29" s="20"/>
      <c r="O29" s="20"/>
      <c r="P29" s="20"/>
      <c r="Q29" s="71"/>
      <c r="R29" s="71"/>
      <c r="T29" s="61"/>
      <c r="U29" s="61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x14ac:dyDescent="0.25">
      <c r="A30" s="84"/>
      <c r="B30" s="5"/>
      <c r="J30" s="20"/>
      <c r="K30" s="20"/>
      <c r="L30" s="20"/>
      <c r="M30" s="20"/>
      <c r="N30" s="20"/>
      <c r="O30" s="20"/>
      <c r="P30" s="20"/>
      <c r="Q30" s="71"/>
      <c r="R30" s="71"/>
      <c r="T30" s="61"/>
      <c r="U30" s="61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x14ac:dyDescent="0.25">
      <c r="A31" s="84"/>
      <c r="B31" s="5"/>
      <c r="D31" s="6"/>
      <c r="E31" s="6"/>
      <c r="F31" s="6"/>
      <c r="G31" s="6"/>
      <c r="H31" s="6"/>
      <c r="I31" s="6"/>
      <c r="J31" s="20"/>
      <c r="K31" s="20"/>
      <c r="L31" s="20"/>
      <c r="M31" s="20"/>
      <c r="N31" s="20"/>
      <c r="O31" s="20"/>
      <c r="P31" s="20"/>
      <c r="Q31" s="71"/>
      <c r="R31" s="71"/>
      <c r="T31" s="61"/>
      <c r="U31" s="61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x14ac:dyDescent="0.25">
      <c r="A32" s="84"/>
      <c r="B32" s="5" t="s">
        <v>113</v>
      </c>
      <c r="C32" t="s">
        <v>81</v>
      </c>
      <c r="D32" s="6">
        <v>-8.1135000000000002</v>
      </c>
      <c r="E32" s="6">
        <v>6.5884999999999997E-3</v>
      </c>
      <c r="F32" s="6">
        <v>-6.06</v>
      </c>
      <c r="G32" s="6">
        <v>1.0030000000000001E-2</v>
      </c>
      <c r="H32" s="6">
        <v>0.73509000000000002</v>
      </c>
      <c r="I32" s="6">
        <v>1.0126E-2</v>
      </c>
      <c r="J32" s="20">
        <f>AVERAGE(D32:D34)</f>
        <v>-8.1857333333333333</v>
      </c>
      <c r="K32" s="20">
        <f>AVERAGE(E32:E34)</f>
        <v>6.5762666666666662E-3</v>
      </c>
      <c r="L32" s="20">
        <f>AVERAGE(F32:F34)</f>
        <v>-6.0083666666666673</v>
      </c>
      <c r="M32" s="20">
        <f>AVERAGE(G32:G34)</f>
        <v>1.5012000000000003E-2</v>
      </c>
      <c r="N32" s="20">
        <f>AVERAGE(H32:H34)</f>
        <v>0.73292333333333337</v>
      </c>
      <c r="O32" s="20">
        <f>STDEV(H32:H34)/SQRT(3)</f>
        <v>1.1942652320336743E-2</v>
      </c>
      <c r="P32" s="62">
        <f>P2/SQRT(3)</f>
        <v>1.2124355652982142E-2</v>
      </c>
      <c r="Q32" s="71">
        <f>(SQRT((0.0368*10^6)/(N32-0.28)))-273.15</f>
        <v>11.893775589850407</v>
      </c>
      <c r="R32" s="71">
        <f>ABS((SQRT((0.0368*10^6)/(N32-P32-0.28)))-273.15)-Q32</f>
        <v>3.8935309728003631</v>
      </c>
      <c r="T32" s="61"/>
      <c r="U32" s="61"/>
      <c r="V32" s="58"/>
      <c r="W32" s="58">
        <f>1.03091*(L32+1000)-1000</f>
        <v>24.715914719666671</v>
      </c>
      <c r="X32" s="58">
        <f>EXP(((18030/(273.15+Q32)-32.42)/1000))</f>
        <v>1.0313137162957686</v>
      </c>
      <c r="Y32" s="58">
        <f t="shared" ref="Y32" si="3">(W32+1000)/X32-1000</f>
        <v>-6.3974729239514545</v>
      </c>
      <c r="Z32" s="58"/>
      <c r="AA32" s="58"/>
      <c r="AB32" s="58"/>
      <c r="AC32" s="58"/>
      <c r="AD32" s="58"/>
      <c r="AE32" s="58"/>
    </row>
    <row r="33" spans="1:31" x14ac:dyDescent="0.25">
      <c r="A33" s="84"/>
      <c r="B33" s="48" t="s">
        <v>126</v>
      </c>
      <c r="C33" t="s">
        <v>82</v>
      </c>
      <c r="D33" s="6">
        <v>-8.2319999999999993</v>
      </c>
      <c r="E33" s="6">
        <v>6.2880999999999996E-3</v>
      </c>
      <c r="F33" s="6">
        <v>-6.0406000000000004</v>
      </c>
      <c r="G33" s="6">
        <v>1.5284000000000001E-2</v>
      </c>
      <c r="H33" s="6">
        <v>0.75244</v>
      </c>
      <c r="I33" s="6">
        <v>1.0555999999999999E-2</v>
      </c>
      <c r="J33" s="22"/>
      <c r="K33" s="22"/>
      <c r="L33" s="22"/>
      <c r="M33" s="22"/>
      <c r="N33" s="20"/>
      <c r="O33" s="20"/>
      <c r="P33" s="20"/>
      <c r="Q33" s="71"/>
      <c r="R33" s="71"/>
      <c r="T33" s="61"/>
      <c r="U33" s="61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x14ac:dyDescent="0.25">
      <c r="A34" s="84"/>
      <c r="B34" s="5"/>
      <c r="C34" t="s">
        <v>84</v>
      </c>
      <c r="D34" s="6">
        <v>-8.2117000000000004</v>
      </c>
      <c r="E34" s="6">
        <v>6.8522000000000001E-3</v>
      </c>
      <c r="F34" s="6">
        <v>-5.9245000000000001</v>
      </c>
      <c r="G34" s="6">
        <v>1.9722E-2</v>
      </c>
      <c r="H34" s="6">
        <v>0.71123999999999998</v>
      </c>
      <c r="I34" s="6">
        <v>1.0704E-2</v>
      </c>
      <c r="J34" s="22"/>
      <c r="K34" s="22"/>
      <c r="L34" s="22"/>
      <c r="M34" s="22"/>
      <c r="N34" s="20"/>
      <c r="O34" s="20"/>
      <c r="P34" s="20"/>
      <c r="Q34" s="71"/>
      <c r="R34" s="71"/>
      <c r="T34" s="61"/>
      <c r="U34" s="61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x14ac:dyDescent="0.25">
      <c r="A35" s="84"/>
      <c r="B35" s="5"/>
      <c r="J35" s="22"/>
      <c r="K35" s="22"/>
      <c r="L35" s="22"/>
      <c r="M35" s="22"/>
      <c r="N35" s="20"/>
      <c r="O35" s="20"/>
      <c r="P35" s="20"/>
      <c r="Q35" s="71"/>
      <c r="R35" s="71"/>
      <c r="T35" s="61"/>
      <c r="U35" s="61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x14ac:dyDescent="0.25">
      <c r="A36" s="84"/>
      <c r="B36" s="5"/>
      <c r="C36" s="10"/>
      <c r="D36" s="9"/>
      <c r="E36" s="9"/>
      <c r="F36" s="9"/>
      <c r="G36" s="9"/>
      <c r="H36" s="9"/>
      <c r="I36" s="9"/>
      <c r="J36" s="20"/>
      <c r="K36" s="20"/>
      <c r="L36" s="20"/>
      <c r="M36" s="20"/>
      <c r="N36" s="20"/>
      <c r="O36" s="20"/>
      <c r="P36" s="20"/>
      <c r="Q36" s="71"/>
      <c r="R36" s="71"/>
    </row>
    <row r="37" spans="1:31" x14ac:dyDescent="0.25">
      <c r="A37" s="84"/>
      <c r="B37" s="5" t="s">
        <v>80</v>
      </c>
      <c r="C37" t="s">
        <v>21</v>
      </c>
      <c r="D37" s="6">
        <v>-5.6951999999999998</v>
      </c>
      <c r="E37" s="6">
        <v>4.5665999999999997E-3</v>
      </c>
      <c r="F37" s="6">
        <v>-6.0426000000000002</v>
      </c>
      <c r="G37" s="6">
        <v>6.5120000000000004E-3</v>
      </c>
      <c r="H37" s="6">
        <v>0.70599000000000001</v>
      </c>
      <c r="I37" s="6">
        <v>8.2851000000000001E-3</v>
      </c>
      <c r="J37" s="20">
        <f>AVERAGE(D37:D39)</f>
        <v>-5.768766666666667</v>
      </c>
      <c r="K37" s="20">
        <f>AVERAGE(E37:E39)</f>
        <v>4.2160000000000001E-3</v>
      </c>
      <c r="L37" s="20">
        <f>AVERAGE(F37:F39)</f>
        <v>-6.004433333333334</v>
      </c>
      <c r="M37" s="20">
        <f>AVERAGE(G37:G39)</f>
        <v>6.8470333333333329E-3</v>
      </c>
      <c r="N37" s="20">
        <f>AVERAGE(H37:H39)</f>
        <v>0.71248333333333325</v>
      </c>
      <c r="O37" s="62">
        <f>STDEV(H37:H39)/SQRT(7)</f>
        <v>7.2070494590201015E-3</v>
      </c>
      <c r="P37" s="20">
        <f>P2/SQRT(3)</f>
        <v>1.2124355652982142E-2</v>
      </c>
      <c r="Q37" s="71">
        <f>(SQRT((0.0368*10^6)/(N37-0.28)))-273.15</f>
        <v>18.551875550666466</v>
      </c>
      <c r="R37" s="71">
        <f>ABS((SQRT((0.0368*10^6)/(N37-P37-0.28)))-273.15)-Q37</f>
        <v>4.1768543450276638</v>
      </c>
      <c r="T37" s="61"/>
      <c r="U37" s="61"/>
      <c r="V37" s="58"/>
      <c r="W37" s="58">
        <f>1.03091*(L37+1000)-1000</f>
        <v>24.719969632333459</v>
      </c>
      <c r="X37" s="58">
        <f>EXP(((18030/(273.15+Q37)-32.42)/1000))</f>
        <v>1.0298258202921007</v>
      </c>
      <c r="Y37" s="58">
        <f>(W37+1000)/X37-1000</f>
        <v>-4.957974988740375</v>
      </c>
      <c r="Z37" s="58"/>
      <c r="AA37" s="58"/>
      <c r="AB37" s="58"/>
      <c r="AC37" s="58"/>
      <c r="AD37" s="58"/>
      <c r="AE37" s="58"/>
    </row>
    <row r="38" spans="1:31" x14ac:dyDescent="0.25">
      <c r="A38" s="84"/>
      <c r="B38" s="5"/>
      <c r="C38" t="s">
        <v>36</v>
      </c>
      <c r="D38" s="6">
        <v>-5.5468000000000002</v>
      </c>
      <c r="E38" s="6">
        <v>4.3679000000000001E-3</v>
      </c>
      <c r="F38" s="6">
        <v>-5.7962999999999996</v>
      </c>
      <c r="G38" s="6">
        <v>7.6077000000000002E-3</v>
      </c>
      <c r="H38" s="6">
        <v>0.69750999999999996</v>
      </c>
      <c r="I38" s="6">
        <v>8.0082999999999994E-3</v>
      </c>
      <c r="J38" s="20"/>
      <c r="K38" s="20"/>
      <c r="L38" s="20"/>
      <c r="M38" s="20"/>
      <c r="N38" s="20"/>
      <c r="O38" s="20"/>
      <c r="P38" s="20"/>
      <c r="Q38" s="71"/>
      <c r="R38" s="71"/>
      <c r="T38" s="61"/>
      <c r="U38" s="61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x14ac:dyDescent="0.25">
      <c r="A39" s="84"/>
      <c r="B39" s="5"/>
      <c r="C39" t="s">
        <v>45</v>
      </c>
      <c r="D39" s="6">
        <v>-6.0643000000000002</v>
      </c>
      <c r="E39" s="6">
        <v>3.7134999999999998E-3</v>
      </c>
      <c r="F39" s="6">
        <v>-6.1744000000000003</v>
      </c>
      <c r="G39" s="6">
        <v>6.4213999999999999E-3</v>
      </c>
      <c r="H39" s="6">
        <v>0.73394999999999999</v>
      </c>
      <c r="I39" s="6">
        <v>7.7304000000000001E-3</v>
      </c>
      <c r="J39" s="20"/>
      <c r="K39" s="20"/>
      <c r="L39" s="20"/>
      <c r="M39" s="20"/>
      <c r="N39" s="20"/>
      <c r="O39" s="20"/>
      <c r="P39" s="20"/>
      <c r="Q39" s="71"/>
      <c r="R39" s="71"/>
      <c r="T39" s="61"/>
      <c r="U39" s="61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x14ac:dyDescent="0.25">
      <c r="A40" s="84"/>
      <c r="B40" s="5"/>
      <c r="C40" s="10"/>
      <c r="D40" s="9"/>
      <c r="E40" s="9"/>
      <c r="F40" s="9"/>
      <c r="G40" s="9"/>
      <c r="H40" s="9"/>
      <c r="I40" s="9"/>
      <c r="J40" s="20"/>
      <c r="K40" s="20"/>
      <c r="L40" s="20"/>
      <c r="M40" s="20"/>
      <c r="N40" s="20"/>
      <c r="O40" s="20"/>
      <c r="P40" s="20"/>
      <c r="Q40" s="71"/>
      <c r="R40" s="71"/>
      <c r="T40" s="61"/>
      <c r="U40" s="61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x14ac:dyDescent="0.25">
      <c r="A41" s="84"/>
      <c r="B41" s="5" t="s">
        <v>115</v>
      </c>
      <c r="C41" t="s">
        <v>85</v>
      </c>
      <c r="D41" s="6">
        <v>-6.2370999999999999</v>
      </c>
      <c r="E41" s="6">
        <v>5.7048000000000003E-3</v>
      </c>
      <c r="F41" s="6">
        <v>-5.7709000000000001</v>
      </c>
      <c r="G41" s="6">
        <v>1.0267999999999999E-2</v>
      </c>
      <c r="H41" s="6">
        <v>0.69735999999999998</v>
      </c>
      <c r="I41" s="6">
        <v>9.9856000000000007E-3</v>
      </c>
      <c r="J41" s="20">
        <f>AVERAGE(D41:D44)</f>
        <v>-6.2165249999999999</v>
      </c>
      <c r="K41" s="20">
        <f>AVERAGE(E41:E44)</f>
        <v>6.0170750000000002E-3</v>
      </c>
      <c r="L41" s="20">
        <f>AVERAGE(F41:F44)</f>
        <v>-5.7108499999999998</v>
      </c>
      <c r="M41" s="20">
        <f>AVERAGE(G41:G44)</f>
        <v>1.2208475E-2</v>
      </c>
      <c r="N41" s="20">
        <f>AVERAGE(H41:H44)</f>
        <v>0.684585</v>
      </c>
      <c r="O41" s="20">
        <f>STDEV(H41:H44)/SQRT(4)</f>
        <v>1.3558316328610523E-2</v>
      </c>
      <c r="P41" s="62">
        <f>P2/SQRT(4)</f>
        <v>1.0500000000000001E-2</v>
      </c>
      <c r="Q41" s="71">
        <f>(SQRT((0.0368*10^6)/(N41-0.28)))-273.15</f>
        <v>28.441446817388396</v>
      </c>
      <c r="R41" s="71">
        <f>ABS((SQRT((0.0368*10^6)/(N41-O41-0.28)))-273.15)-Q41</f>
        <v>5.1840810006922879</v>
      </c>
      <c r="T41" s="61"/>
      <c r="U41" s="61"/>
      <c r="V41" s="58"/>
      <c r="W41" s="58">
        <f>1.03091*(L41+1000)-1000</f>
        <v>25.022627626500025</v>
      </c>
      <c r="X41" s="58">
        <f>EXP(((18030/(273.15+Q41)-32.42)/1000))</f>
        <v>1.0277406636700914</v>
      </c>
      <c r="Y41" s="58">
        <f t="shared" ref="Y41" si="4">(W41+1000)/X41-1000</f>
        <v>-2.6446711117620225</v>
      </c>
      <c r="Z41" s="58"/>
      <c r="AA41" s="58"/>
      <c r="AB41" s="58"/>
      <c r="AC41" s="58"/>
      <c r="AD41" s="58"/>
      <c r="AE41" s="58"/>
    </row>
    <row r="42" spans="1:31" x14ac:dyDescent="0.25">
      <c r="A42" s="84"/>
      <c r="B42" s="5"/>
      <c r="C42" t="s">
        <v>86</v>
      </c>
      <c r="D42" s="6">
        <v>-6.2492000000000001</v>
      </c>
      <c r="E42" s="6">
        <v>6.3813999999999997E-3</v>
      </c>
      <c r="F42" s="6">
        <v>-5.7234999999999996</v>
      </c>
      <c r="G42" s="6">
        <v>9.4068999999999993E-3</v>
      </c>
      <c r="H42" s="6">
        <v>0.71304000000000001</v>
      </c>
      <c r="I42" s="6">
        <v>9.7666999999999997E-3</v>
      </c>
      <c r="J42" s="22"/>
      <c r="K42" s="22"/>
      <c r="L42" s="22"/>
      <c r="M42" s="22"/>
      <c r="N42" s="20"/>
      <c r="O42" s="20"/>
      <c r="P42" s="20"/>
      <c r="Q42" s="71"/>
      <c r="R42" s="71"/>
      <c r="T42" s="61"/>
      <c r="U42" s="61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x14ac:dyDescent="0.25">
      <c r="A43" s="84"/>
      <c r="B43" s="5"/>
      <c r="C43" t="s">
        <v>87</v>
      </c>
      <c r="D43" s="6">
        <v>-6.1679000000000004</v>
      </c>
      <c r="E43" s="6">
        <v>5.4158000000000001E-3</v>
      </c>
      <c r="F43" s="6">
        <v>-5.7314999999999996</v>
      </c>
      <c r="G43" s="6">
        <v>1.0418E-2</v>
      </c>
      <c r="H43" s="6">
        <v>0.67781000000000002</v>
      </c>
      <c r="I43" s="6">
        <v>8.1128999999999993E-3</v>
      </c>
      <c r="J43" s="22"/>
      <c r="K43" s="22"/>
      <c r="L43" s="22"/>
      <c r="M43" s="22"/>
      <c r="N43" s="20"/>
      <c r="O43" s="20"/>
      <c r="P43" s="20"/>
      <c r="Q43" s="71"/>
      <c r="R43" s="71"/>
      <c r="T43" s="61"/>
      <c r="U43" s="61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x14ac:dyDescent="0.25">
      <c r="A44" s="84"/>
      <c r="B44" s="5"/>
      <c r="C44" t="s">
        <v>107</v>
      </c>
      <c r="D44" s="6">
        <v>-6.2119</v>
      </c>
      <c r="E44" s="6">
        <v>6.5662999999999997E-3</v>
      </c>
      <c r="F44" s="6">
        <v>-5.6174999999999997</v>
      </c>
      <c r="G44" s="6">
        <v>1.8741000000000001E-2</v>
      </c>
      <c r="H44" s="6">
        <v>0.65012999999999999</v>
      </c>
      <c r="I44" s="6">
        <v>9.8077000000000008E-3</v>
      </c>
      <c r="J44" s="22"/>
      <c r="K44" s="22"/>
      <c r="L44" s="22"/>
      <c r="M44" s="22"/>
      <c r="N44" s="20"/>
      <c r="O44" s="20"/>
      <c r="P44" s="20"/>
      <c r="Q44" s="71"/>
      <c r="R44" s="71"/>
      <c r="T44" s="61"/>
      <c r="U44" s="61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x14ac:dyDescent="0.25">
      <c r="A45" s="84"/>
      <c r="B45" s="5"/>
      <c r="C45" s="10"/>
      <c r="D45" s="9"/>
      <c r="E45" s="9"/>
      <c r="F45" s="9"/>
      <c r="G45" s="9"/>
      <c r="H45" s="9"/>
      <c r="I45" s="9"/>
      <c r="J45" s="20"/>
      <c r="K45" s="20"/>
      <c r="L45" s="20"/>
      <c r="M45" s="20"/>
      <c r="N45" s="20"/>
      <c r="O45" s="20"/>
      <c r="P45" s="20"/>
      <c r="Q45" s="71"/>
      <c r="R45" s="71"/>
      <c r="T45" s="61"/>
      <c r="U45" s="61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x14ac:dyDescent="0.25">
      <c r="A46" s="84"/>
      <c r="B46" s="5"/>
      <c r="C46" s="10"/>
      <c r="D46" s="9"/>
      <c r="E46" s="9"/>
      <c r="F46" s="9"/>
      <c r="G46" s="9"/>
      <c r="H46" s="9"/>
      <c r="I46" s="9"/>
      <c r="J46" s="20"/>
      <c r="K46" s="20"/>
      <c r="L46" s="20"/>
      <c r="M46" s="20"/>
      <c r="N46" s="20"/>
      <c r="O46" s="20"/>
      <c r="P46" s="20"/>
      <c r="Q46" s="71"/>
      <c r="R46" s="71"/>
    </row>
    <row r="47" spans="1:31" x14ac:dyDescent="0.25">
      <c r="A47" s="84"/>
      <c r="B47" s="5" t="s">
        <v>4</v>
      </c>
      <c r="C47" t="s">
        <v>16</v>
      </c>
      <c r="D47" s="6">
        <v>-0.44602000000000003</v>
      </c>
      <c r="E47" s="6">
        <v>4.3306000000000004E-3</v>
      </c>
      <c r="F47" s="6">
        <v>-5.5446999999999997</v>
      </c>
      <c r="G47" s="6">
        <v>7.0207999999999998E-3</v>
      </c>
      <c r="H47" s="6">
        <v>0.56794</v>
      </c>
      <c r="I47" s="6">
        <v>7.9153999999999995E-3</v>
      </c>
      <c r="J47" s="20">
        <f>AVERAGE(D47:D49)</f>
        <v>-0.49662999999999996</v>
      </c>
      <c r="K47" s="20">
        <f>STDEV(D47:D49)/SQRT(3)</f>
        <v>6.3971723701439887E-2</v>
      </c>
      <c r="L47" s="20">
        <f>AVERAGE(F47:F49)</f>
        <v>-5.5902666666666674</v>
      </c>
      <c r="M47" s="20">
        <f>STDEV(F47:F49)/SQRT(3)</f>
        <v>0.1041083463406165</v>
      </c>
      <c r="N47" s="20">
        <f>AVERAGE(H47:H49)</f>
        <v>0.55757333333333337</v>
      </c>
      <c r="O47" s="62">
        <f>STDEV(H47:H49)/SQRT(3)</f>
        <v>9.5681020990464778E-3</v>
      </c>
      <c r="P47" s="20">
        <f>P2/SQRT(3)</f>
        <v>1.2124355652982142E-2</v>
      </c>
      <c r="Q47" s="71">
        <f>(SQRT((0.0368*10^6)/(N47-0.28)))-273.15</f>
        <v>90.96203920873478</v>
      </c>
      <c r="R47" s="71">
        <f>ABS((SQRT((0.0368*10^6)/(N47-P47-0.28)))-273.15)-Q47</f>
        <v>8.2225478819160003</v>
      </c>
      <c r="T47" s="61"/>
      <c r="U47" s="61"/>
      <c r="V47" s="58"/>
      <c r="W47" s="58">
        <f>1.03091*(L47+1000)-1000</f>
        <v>25.14693819066656</v>
      </c>
      <c r="X47" s="58">
        <f>EXP(((18030/(273.15+Q47)-32.42)/1000))</f>
        <v>1.017244728193065</v>
      </c>
      <c r="Y47" s="58">
        <f>(W47+1000)/X47-1000</f>
        <v>7.768248660908057</v>
      </c>
      <c r="Z47" s="58"/>
      <c r="AA47" s="58"/>
      <c r="AB47" s="58"/>
      <c r="AC47" s="58"/>
      <c r="AD47" s="58"/>
      <c r="AE47" s="58"/>
    </row>
    <row r="48" spans="1:31" x14ac:dyDescent="0.25">
      <c r="A48" s="84"/>
      <c r="B48" s="5"/>
      <c r="C48" t="s">
        <v>42</v>
      </c>
      <c r="D48" s="6">
        <v>-0.62370000000000003</v>
      </c>
      <c r="E48" s="6">
        <v>3.7559E-3</v>
      </c>
      <c r="F48" s="6">
        <v>-5.4371</v>
      </c>
      <c r="G48" s="6">
        <v>5.4282999999999996E-3</v>
      </c>
      <c r="H48" s="6">
        <v>0.56632000000000005</v>
      </c>
      <c r="I48" s="6">
        <v>7.6914000000000001E-3</v>
      </c>
      <c r="J48" s="20"/>
      <c r="K48" s="20"/>
      <c r="L48" s="20"/>
      <c r="M48" s="20"/>
      <c r="N48" s="20"/>
      <c r="O48" s="20"/>
      <c r="P48" s="20"/>
      <c r="Q48" s="71"/>
      <c r="R48" s="71"/>
      <c r="T48" s="61"/>
      <c r="U48" s="61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x14ac:dyDescent="0.25">
      <c r="A49" s="85"/>
      <c r="B49" s="1"/>
      <c r="C49" s="69" t="s">
        <v>53</v>
      </c>
      <c r="D49" s="70">
        <v>-0.42016999999999999</v>
      </c>
      <c r="E49" s="70">
        <v>3.7791000000000001E-3</v>
      </c>
      <c r="F49" s="70">
        <v>-5.7889999999999997</v>
      </c>
      <c r="G49" s="70">
        <v>6.6645999999999997E-3</v>
      </c>
      <c r="H49" s="70">
        <v>0.53846000000000005</v>
      </c>
      <c r="I49" s="70">
        <v>9.4996999999999998E-3</v>
      </c>
      <c r="J49" s="24"/>
      <c r="K49" s="24"/>
      <c r="L49" s="24"/>
      <c r="M49" s="24"/>
      <c r="N49" s="24"/>
      <c r="O49" s="24"/>
      <c r="P49" s="24"/>
      <c r="Q49" s="73"/>
      <c r="R49" s="73"/>
      <c r="T49" s="66"/>
      <c r="U49" s="66"/>
      <c r="V49" s="67"/>
      <c r="W49" s="67"/>
      <c r="X49" s="67"/>
      <c r="Y49" s="67"/>
      <c r="Z49" s="67"/>
      <c r="AA49" s="67"/>
      <c r="AB49" s="67"/>
      <c r="AC49" s="67"/>
      <c r="AD49" s="67"/>
      <c r="AE49" s="67"/>
    </row>
    <row r="50" spans="1:31" x14ac:dyDescent="0.25">
      <c r="A50" s="83" t="s">
        <v>2</v>
      </c>
      <c r="B50" s="5"/>
      <c r="C50" s="10"/>
      <c r="D50" s="9"/>
      <c r="E50" s="9"/>
      <c r="F50" s="9"/>
      <c r="G50" s="9"/>
      <c r="H50" s="9"/>
      <c r="I50" s="9"/>
      <c r="J50" s="20"/>
      <c r="K50" s="20"/>
      <c r="L50" s="20"/>
      <c r="M50" s="20"/>
      <c r="N50" s="20"/>
      <c r="O50" s="20"/>
      <c r="P50" s="20"/>
      <c r="Q50" s="71"/>
      <c r="R50" s="71"/>
      <c r="T50" s="56"/>
      <c r="U50" s="56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x14ac:dyDescent="0.25">
      <c r="A51" s="84"/>
      <c r="B51" s="3" t="s">
        <v>73</v>
      </c>
      <c r="C51" t="s">
        <v>46</v>
      </c>
      <c r="D51" s="6">
        <v>-4.1147</v>
      </c>
      <c r="E51" s="6">
        <v>4.2918000000000001E-3</v>
      </c>
      <c r="F51" s="6">
        <v>-3.9531000000000001</v>
      </c>
      <c r="G51" s="6">
        <v>6.8431000000000004E-3</v>
      </c>
      <c r="H51" s="6">
        <v>0.67830000000000001</v>
      </c>
      <c r="I51" s="6">
        <v>7.4149999999999997E-3</v>
      </c>
      <c r="J51" s="20">
        <f>AVERAGE(D51:D54)</f>
        <v>-4.1281749999999997</v>
      </c>
      <c r="K51" s="20">
        <f>AVERAGE(E51:E54)</f>
        <v>4.3535750000000002E-3</v>
      </c>
      <c r="L51" s="20">
        <f>AVERAGE(F51:F54)</f>
        <v>-4.0208750000000002</v>
      </c>
      <c r="M51" s="20">
        <f>AVERAGE(G51:G54)</f>
        <v>6.7965250000000003E-3</v>
      </c>
      <c r="N51" s="20">
        <f>AVERAGE(H51:H54)</f>
        <v>0.66127999999999998</v>
      </c>
      <c r="O51" s="62">
        <f>STDEV(H51:H54)/SQRT(4)</f>
        <v>6.3427543964222214E-3</v>
      </c>
      <c r="P51" s="20">
        <f>P2/SQRT(4)</f>
        <v>1.0500000000000001E-2</v>
      </c>
      <c r="Q51" s="71">
        <f>(SQRT((0.0368*10^6)/(N51-0.28)))-273.15</f>
        <v>37.521845174244618</v>
      </c>
      <c r="R51" s="71">
        <f>ABS((SQRT((0.0368*10^6)/(N51-P51-0.28)))-273.15)-Q51</f>
        <v>4.3681987034399867</v>
      </c>
      <c r="T51" s="61">
        <v>62.6</v>
      </c>
      <c r="U51" s="61">
        <v>37.4</v>
      </c>
      <c r="V51" s="58"/>
      <c r="W51" s="58">
        <f>1.03091*(L51+1000)-1000</f>
        <v>26.764839753750039</v>
      </c>
      <c r="X51" s="58">
        <f>((AA51*T51)+(AD51*U51))/100</f>
        <v>1.0264585938995194</v>
      </c>
      <c r="Y51" s="61">
        <f>(W51+1000)/X51-1000</f>
        <v>0.29835188292122439</v>
      </c>
      <c r="Z51" s="57"/>
      <c r="AA51" s="62">
        <f>EXP(((17880/(273.15+Q51)-31.14)/1000))</f>
        <v>1.0267645952188993</v>
      </c>
      <c r="AB51" s="62">
        <f>(W51+1000)/AA51-1000</f>
        <v>2.381605792152186E-4</v>
      </c>
      <c r="AC51" s="62"/>
      <c r="AD51" s="62">
        <f>EXP(((18030/(273.15+Q51)-32.42)/1000))</f>
        <v>1.0259464098729638</v>
      </c>
      <c r="AE51" s="62">
        <f>(W51+1000)/AD51-1000</f>
        <v>0.79773160947809174</v>
      </c>
    </row>
    <row r="52" spans="1:31" x14ac:dyDescent="0.25">
      <c r="A52" s="84"/>
      <c r="B52" s="48" t="s">
        <v>127</v>
      </c>
      <c r="C52" t="s">
        <v>62</v>
      </c>
      <c r="D52" s="6">
        <v>-3.9609999999999999</v>
      </c>
      <c r="E52" s="6">
        <v>4.3333E-3</v>
      </c>
      <c r="F52" s="6">
        <v>-4.1696</v>
      </c>
      <c r="G52" s="6">
        <v>6.9296000000000002E-3</v>
      </c>
      <c r="H52" s="6">
        <v>0.65434000000000003</v>
      </c>
      <c r="I52" s="6">
        <v>7.7581000000000004E-3</v>
      </c>
      <c r="J52" s="20"/>
      <c r="K52" s="20"/>
      <c r="L52" s="20"/>
      <c r="M52" s="20"/>
      <c r="N52" s="20"/>
      <c r="O52" s="20"/>
      <c r="P52" s="20"/>
      <c r="Q52" s="71"/>
      <c r="R52" s="71"/>
      <c r="T52" s="61"/>
      <c r="U52" s="61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x14ac:dyDescent="0.25">
      <c r="A53" s="84"/>
      <c r="B53" s="5"/>
      <c r="C53" t="s">
        <v>68</v>
      </c>
      <c r="D53" s="6">
        <v>-4.3074000000000003</v>
      </c>
      <c r="E53" s="6">
        <v>3.7504000000000001E-3</v>
      </c>
      <c r="F53" s="6">
        <v>-4.0331999999999999</v>
      </c>
      <c r="G53" s="6">
        <v>6.4831999999999997E-3</v>
      </c>
      <c r="H53" s="6">
        <v>0.66310000000000002</v>
      </c>
      <c r="I53" s="6">
        <v>1.1384E-2</v>
      </c>
      <c r="J53" s="20"/>
      <c r="K53" s="20"/>
      <c r="L53" s="20"/>
      <c r="M53" s="20"/>
      <c r="N53" s="20"/>
      <c r="O53" s="20"/>
      <c r="P53" s="20"/>
      <c r="Q53" s="71"/>
      <c r="R53" s="71"/>
      <c r="T53" s="61"/>
      <c r="U53" s="61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x14ac:dyDescent="0.25">
      <c r="A54" s="84"/>
      <c r="B54" s="5"/>
      <c r="C54" t="s">
        <v>70</v>
      </c>
      <c r="D54" s="6">
        <v>-4.1295999999999999</v>
      </c>
      <c r="E54" s="6">
        <v>5.0388000000000004E-3</v>
      </c>
      <c r="F54" s="6">
        <v>-3.9276</v>
      </c>
      <c r="G54" s="6">
        <v>6.9302000000000001E-3</v>
      </c>
      <c r="H54" s="6">
        <v>0.64937999999999996</v>
      </c>
      <c r="I54" s="6">
        <v>9.8571000000000006E-3</v>
      </c>
      <c r="J54" s="20"/>
      <c r="K54" s="20"/>
      <c r="L54" s="20"/>
      <c r="M54" s="20"/>
      <c r="N54" s="20"/>
      <c r="O54" s="20"/>
      <c r="P54" s="20"/>
      <c r="Q54" s="71"/>
      <c r="R54" s="71"/>
      <c r="T54" s="61"/>
      <c r="U54" s="61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x14ac:dyDescent="0.25">
      <c r="A55" s="84"/>
      <c r="B55" s="5"/>
      <c r="C55" s="11"/>
      <c r="D55" s="12"/>
      <c r="E55" s="12"/>
      <c r="F55" s="12"/>
      <c r="G55" s="12"/>
      <c r="H55" s="12"/>
      <c r="I55" s="12"/>
      <c r="J55" s="20"/>
      <c r="K55" s="20"/>
      <c r="L55" s="20"/>
      <c r="M55" s="20"/>
      <c r="N55" s="20"/>
      <c r="O55" s="20"/>
      <c r="P55" s="20"/>
      <c r="Q55" s="71"/>
      <c r="R55" s="71"/>
      <c r="T55" s="61"/>
      <c r="U55" s="61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x14ac:dyDescent="0.25">
      <c r="A56" s="84"/>
      <c r="B56" s="5"/>
      <c r="C56" s="11"/>
      <c r="D56" s="12"/>
      <c r="E56" s="12"/>
      <c r="F56" s="12"/>
      <c r="G56" s="12"/>
      <c r="H56" s="12"/>
      <c r="I56" s="12"/>
      <c r="J56" s="20"/>
      <c r="K56" s="20"/>
      <c r="L56" s="20"/>
      <c r="M56" s="20"/>
      <c r="N56" s="20"/>
      <c r="O56" s="20"/>
      <c r="P56" s="20"/>
      <c r="Q56" s="71"/>
      <c r="R56" s="71"/>
      <c r="T56" s="61"/>
      <c r="U56" s="61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x14ac:dyDescent="0.25">
      <c r="A57" s="84"/>
      <c r="B57" s="5"/>
      <c r="C57" s="10"/>
      <c r="D57" s="9"/>
      <c r="E57" s="9"/>
      <c r="F57" s="9"/>
      <c r="G57" s="9"/>
      <c r="H57" s="9"/>
      <c r="I57" s="9"/>
      <c r="J57" s="20"/>
      <c r="K57" s="20"/>
      <c r="L57" s="20"/>
      <c r="M57" s="20"/>
      <c r="N57" s="20"/>
      <c r="O57" s="20"/>
      <c r="P57" s="20"/>
      <c r="Q57" s="71"/>
      <c r="R57" s="71"/>
      <c r="T57" s="61"/>
      <c r="U57" s="61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x14ac:dyDescent="0.25">
      <c r="A58" s="84"/>
      <c r="B58" s="3" t="s">
        <v>74</v>
      </c>
      <c r="C58" t="s">
        <v>28</v>
      </c>
      <c r="D58" s="6">
        <v>-5.8338000000000001</v>
      </c>
      <c r="E58" s="6">
        <v>1.2753E-2</v>
      </c>
      <c r="F58" s="6">
        <v>-3.5640000000000001</v>
      </c>
      <c r="G58" s="6">
        <v>2.3227000000000001E-2</v>
      </c>
      <c r="H58" s="6">
        <v>0.70355999999999996</v>
      </c>
      <c r="I58" s="6">
        <v>9.5706000000000003E-3</v>
      </c>
      <c r="J58" s="20">
        <f>AVERAGE(D58:D61)</f>
        <v>-6.1457750000000004</v>
      </c>
      <c r="K58" s="20">
        <f t="shared" ref="K58:N58" si="5">AVERAGE(E58:E61)</f>
        <v>7.7240249999999998E-3</v>
      </c>
      <c r="L58" s="20">
        <f t="shared" si="5"/>
        <v>-3.543825</v>
      </c>
      <c r="M58" s="20">
        <f t="shared" si="5"/>
        <v>1.4633525000000001E-2</v>
      </c>
      <c r="N58" s="20">
        <f t="shared" si="5"/>
        <v>0.72025249999999996</v>
      </c>
      <c r="O58" s="20" t="e">
        <f>STDEV(#REF!)</f>
        <v>#REF!</v>
      </c>
      <c r="P58" s="62">
        <f>P2/SQRT(4)</f>
        <v>1.0500000000000001E-2</v>
      </c>
      <c r="Q58" s="71">
        <f>(SQRT((0.0368*10^6)/(N58-0.28)))-273.15</f>
        <v>15.966577345335509</v>
      </c>
      <c r="R58" s="71" t="e">
        <f>ABS((SQRT((0.0368*10^6)/(N58-O58-0.28)))-273.15)-Q58</f>
        <v>#REF!</v>
      </c>
      <c r="T58" s="61">
        <v>100</v>
      </c>
      <c r="U58" s="61">
        <v>0</v>
      </c>
      <c r="V58" s="58"/>
      <c r="W58" s="58">
        <f>1.03091*(L58+1000)-1000</f>
        <v>27.256635369250034</v>
      </c>
      <c r="X58" s="58">
        <f>((AA58*T58)+(AD58*U58))/100</f>
        <v>1.0311797813546337</v>
      </c>
      <c r="Y58" s="61">
        <f>(W58+1000)/X58-1000</f>
        <v>-3.8045218266692018</v>
      </c>
      <c r="Z58" s="57"/>
      <c r="AA58" s="62">
        <f>EXP(((17880/(273.15+Q58)-31.14)/1000))</f>
        <v>1.0311797813546337</v>
      </c>
      <c r="AB58" s="62">
        <f>(W58+1000)/AA58-1000</f>
        <v>-3.8045218266692018</v>
      </c>
      <c r="AC58" s="62"/>
      <c r="AD58" s="62">
        <f>EXP(((18030/(273.15+Q58)-32.42)/1000))</f>
        <v>1.0303951684981369</v>
      </c>
      <c r="AE58" s="62">
        <f>(W58+1000)/AD58-1000</f>
        <v>-3.0459509369220541</v>
      </c>
    </row>
    <row r="59" spans="1:31" x14ac:dyDescent="0.25">
      <c r="A59" s="84"/>
      <c r="B59" s="5"/>
      <c r="C59" t="s">
        <v>38</v>
      </c>
      <c r="D59" s="6">
        <v>-6.3959000000000001</v>
      </c>
      <c r="E59" s="6">
        <v>5.4765999999999999E-3</v>
      </c>
      <c r="F59" s="6">
        <v>-3.3214000000000001</v>
      </c>
      <c r="G59" s="6">
        <v>1.0938E-2</v>
      </c>
      <c r="H59" s="6">
        <v>0.73934999999999995</v>
      </c>
      <c r="I59" s="6">
        <v>1.0481000000000001E-2</v>
      </c>
      <c r="J59" s="20"/>
      <c r="K59" s="20"/>
      <c r="L59" s="20"/>
      <c r="M59" s="20"/>
      <c r="N59" s="20"/>
      <c r="O59" s="20"/>
      <c r="P59" s="20"/>
      <c r="Q59" s="71"/>
      <c r="R59" s="71"/>
      <c r="T59" s="61"/>
      <c r="U59" s="61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x14ac:dyDescent="0.25">
      <c r="A60" s="84"/>
      <c r="B60" s="5"/>
      <c r="C60" t="s">
        <v>47</v>
      </c>
      <c r="D60" s="6">
        <v>-5.8685</v>
      </c>
      <c r="E60" s="6">
        <v>5.2789000000000004E-3</v>
      </c>
      <c r="F60" s="6">
        <v>-3.6442000000000001</v>
      </c>
      <c r="G60" s="6">
        <v>6.6391000000000002E-3</v>
      </c>
      <c r="H60" s="6">
        <v>0.71843999999999997</v>
      </c>
      <c r="I60" s="6">
        <v>8.6800000000000002E-3</v>
      </c>
      <c r="J60" s="20"/>
      <c r="K60" s="20"/>
      <c r="L60" s="20"/>
      <c r="M60" s="20"/>
      <c r="N60" s="20"/>
      <c r="O60" s="20"/>
      <c r="P60" s="20"/>
      <c r="Q60" s="71"/>
      <c r="R60" s="71"/>
      <c r="T60" s="61"/>
      <c r="U60" s="61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x14ac:dyDescent="0.25">
      <c r="A61" s="84"/>
      <c r="B61" s="5"/>
      <c r="C61" t="s">
        <v>97</v>
      </c>
      <c r="D61" s="6">
        <v>-6.4848999999999997</v>
      </c>
      <c r="E61" s="6">
        <v>7.3876000000000002E-3</v>
      </c>
      <c r="F61" s="6">
        <v>-3.6457000000000002</v>
      </c>
      <c r="G61" s="6">
        <v>1.7729999999999999E-2</v>
      </c>
      <c r="H61" s="6">
        <v>0.71965999999999997</v>
      </c>
      <c r="I61" s="6">
        <v>1.026E-2</v>
      </c>
      <c r="J61" s="20"/>
      <c r="K61" s="20"/>
      <c r="L61" s="22"/>
      <c r="M61" s="22"/>
      <c r="N61" s="20"/>
      <c r="O61" s="20"/>
      <c r="P61" s="20"/>
      <c r="Q61" s="71"/>
      <c r="R61" s="71"/>
      <c r="T61" s="61"/>
      <c r="U61" s="61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x14ac:dyDescent="0.25">
      <c r="A62" s="84"/>
      <c r="B62" s="5"/>
      <c r="C62" s="10"/>
      <c r="D62" s="9"/>
      <c r="E62" s="9"/>
      <c r="F62" s="9"/>
      <c r="G62" s="9"/>
      <c r="H62" s="9"/>
      <c r="I62" s="9"/>
      <c r="J62" s="20"/>
      <c r="K62" s="20"/>
      <c r="L62" s="20"/>
      <c r="M62" s="20"/>
      <c r="N62" s="20"/>
      <c r="O62" s="20"/>
      <c r="P62" s="20"/>
      <c r="Q62" s="71"/>
      <c r="R62" s="71"/>
      <c r="T62" s="61"/>
      <c r="U62" s="61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x14ac:dyDescent="0.25">
      <c r="A63" s="84"/>
      <c r="B63" s="5"/>
      <c r="C63" s="10"/>
      <c r="D63" s="9"/>
      <c r="E63" s="9"/>
      <c r="F63" s="9"/>
      <c r="G63" s="9"/>
      <c r="H63" s="9"/>
      <c r="I63" s="9"/>
      <c r="J63" s="20"/>
      <c r="K63" s="20"/>
      <c r="L63" s="20"/>
      <c r="M63" s="20"/>
      <c r="N63" s="20"/>
      <c r="O63" s="20"/>
      <c r="P63" s="20"/>
      <c r="Q63" s="71"/>
      <c r="R63" s="71"/>
      <c r="T63" s="61"/>
      <c r="U63" s="61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x14ac:dyDescent="0.25">
      <c r="A64" s="84"/>
      <c r="B64" s="5"/>
      <c r="C64" s="10"/>
      <c r="D64" s="9"/>
      <c r="E64" s="9"/>
      <c r="F64" s="9"/>
      <c r="G64" s="9"/>
      <c r="H64" s="9"/>
      <c r="I64" s="9"/>
      <c r="J64" s="20"/>
      <c r="K64" s="20"/>
      <c r="L64" s="20"/>
      <c r="M64" s="20"/>
      <c r="N64" s="20"/>
      <c r="O64" s="20"/>
      <c r="P64" s="20"/>
      <c r="Q64" s="71"/>
      <c r="R64" s="71"/>
      <c r="T64" s="56"/>
      <c r="U64" s="56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x14ac:dyDescent="0.25">
      <c r="A65" s="84"/>
      <c r="B65" s="3" t="s">
        <v>75</v>
      </c>
      <c r="C65" t="s">
        <v>23</v>
      </c>
      <c r="D65" s="6">
        <v>-5.8158000000000003</v>
      </c>
      <c r="E65" s="6">
        <v>4.6211999999999998E-3</v>
      </c>
      <c r="F65" s="6">
        <v>-3.8239000000000001</v>
      </c>
      <c r="G65" s="6">
        <v>5.2957999999999998E-3</v>
      </c>
      <c r="H65" s="6">
        <v>0.69925000000000004</v>
      </c>
      <c r="I65" s="6">
        <v>7.3894E-3</v>
      </c>
      <c r="J65" s="20">
        <f>AVERAGE(D65:D67)</f>
        <v>-5.7520333333333333</v>
      </c>
      <c r="K65" s="20">
        <f>STDEV(D65:D67)/SQRT(3)</f>
        <v>5.24571677127584E-2</v>
      </c>
      <c r="L65" s="20">
        <f>AVERAGE(F65:F67)</f>
        <v>-3.7880000000000003</v>
      </c>
      <c r="M65" s="20">
        <f>STDEV(F65:F67)/SQRT(3)</f>
        <v>0.10782366777907965</v>
      </c>
      <c r="N65" s="20">
        <f>AVERAGE(H65:H67)</f>
        <v>0.68745666666666672</v>
      </c>
      <c r="O65" s="62">
        <f>STDEV(H65:H67)/SQRT(3)</f>
        <v>7.6348331859823924E-3</v>
      </c>
      <c r="P65" s="20">
        <f>P2/SQRT(3)</f>
        <v>1.2124355652982142E-2</v>
      </c>
      <c r="Q65" s="71">
        <f>(SQRT((0.0368*10^6)/(N65-0.28)))-273.15</f>
        <v>27.376791915759952</v>
      </c>
      <c r="R65" s="71">
        <f>ABS((SQRT((0.0368*10^6)/(N65-P65-0.28)))-273.15)-Q65</f>
        <v>4.5735917136289004</v>
      </c>
      <c r="T65" s="61">
        <v>75.599999999999994</v>
      </c>
      <c r="U65" s="61">
        <v>24.4</v>
      </c>
      <c r="V65" s="58"/>
      <c r="W65" s="58">
        <f>1.03091*(L65+1000)-1000</f>
        <v>27.004912919999924</v>
      </c>
      <c r="X65" s="58">
        <f>((AA65*T65)+(AD65*U65))/100</f>
        <v>1.0285654349692366</v>
      </c>
      <c r="Y65" s="61">
        <f>(W65+1000)/X65-1000</f>
        <v>-1.5171830553331347</v>
      </c>
      <c r="Z65" s="57"/>
      <c r="AA65" s="62">
        <f>EXP(((17880/(273.15+Q65)-31.14)/1000))</f>
        <v>1.0287613723261311</v>
      </c>
      <c r="AB65" s="62">
        <f>(W65+1000)/AA65-1000</f>
        <v>-1.7073535742887316</v>
      </c>
      <c r="AC65" s="62"/>
      <c r="AD65" s="62">
        <f>EXP(((18030/(273.15+Q65)-32.42)/1000))</f>
        <v>1.0279583503716458</v>
      </c>
      <c r="AE65" s="62">
        <f>(W65+1000)/AD65-1000</f>
        <v>-0.92750591626713685</v>
      </c>
    </row>
    <row r="66" spans="1:31" x14ac:dyDescent="0.25">
      <c r="A66" s="84"/>
      <c r="B66" s="5"/>
      <c r="C66" t="s">
        <v>39</v>
      </c>
      <c r="D66" s="6">
        <v>-5.7923</v>
      </c>
      <c r="E66" s="6">
        <v>5.1817E-3</v>
      </c>
      <c r="F66" s="6">
        <v>-3.5859000000000001</v>
      </c>
      <c r="G66" s="6">
        <v>6.1285000000000003E-3</v>
      </c>
      <c r="H66" s="6">
        <v>0.67315999999999998</v>
      </c>
      <c r="I66" s="6">
        <v>7.6575999999999997E-3</v>
      </c>
      <c r="J66" s="20"/>
      <c r="K66" s="20"/>
      <c r="L66" s="20"/>
      <c r="M66" s="20"/>
      <c r="N66" s="20"/>
      <c r="O66" s="20"/>
      <c r="P66" s="20"/>
      <c r="Q66" s="71"/>
      <c r="R66" s="71"/>
      <c r="T66" s="61"/>
      <c r="U66" s="61"/>
      <c r="V66" s="58"/>
      <c r="W66" s="58"/>
      <c r="X66" s="58"/>
      <c r="Y66" s="58"/>
      <c r="Z66" s="58"/>
      <c r="AA66" s="62"/>
      <c r="AB66" s="62"/>
      <c r="AC66" s="62"/>
      <c r="AD66" s="62"/>
      <c r="AE66" s="62"/>
    </row>
    <row r="67" spans="1:31" x14ac:dyDescent="0.25">
      <c r="A67" s="84"/>
      <c r="B67" s="5"/>
      <c r="C67" t="s">
        <v>48</v>
      </c>
      <c r="D67" s="6">
        <v>-5.6479999999999997</v>
      </c>
      <c r="E67" s="6">
        <v>3.9816000000000001E-3</v>
      </c>
      <c r="F67" s="6">
        <v>-3.9542000000000002</v>
      </c>
      <c r="G67" s="6">
        <v>5.9110999999999999E-3</v>
      </c>
      <c r="H67" s="6">
        <v>0.68996000000000002</v>
      </c>
      <c r="I67" s="6">
        <v>8.2068000000000002E-3</v>
      </c>
      <c r="J67" s="20"/>
      <c r="K67" s="20"/>
      <c r="L67" s="20"/>
      <c r="M67" s="20"/>
      <c r="N67" s="20"/>
      <c r="O67" s="20"/>
      <c r="P67" s="20"/>
      <c r="Q67" s="71"/>
      <c r="R67" s="71"/>
      <c r="T67" s="61"/>
      <c r="U67" s="61"/>
      <c r="V67" s="58"/>
      <c r="W67" s="58"/>
      <c r="X67" s="58"/>
      <c r="Y67" s="58"/>
      <c r="Z67" s="58"/>
      <c r="AA67" s="62"/>
      <c r="AB67" s="62"/>
      <c r="AC67" s="62"/>
      <c r="AD67" s="62"/>
      <c r="AE67" s="62"/>
    </row>
    <row r="68" spans="1:31" x14ac:dyDescent="0.25">
      <c r="A68" s="84"/>
      <c r="B68" s="5"/>
      <c r="C68" s="10"/>
      <c r="D68" s="9"/>
      <c r="E68" s="9"/>
      <c r="F68" s="9"/>
      <c r="G68" s="9"/>
      <c r="H68" s="9"/>
      <c r="I68" s="9"/>
      <c r="J68" s="20"/>
      <c r="K68" s="20"/>
      <c r="L68" s="20"/>
      <c r="M68" s="20"/>
      <c r="N68" s="20"/>
      <c r="O68" s="20"/>
      <c r="P68" s="20"/>
      <c r="Q68" s="71"/>
      <c r="R68" s="71"/>
      <c r="T68" s="61"/>
      <c r="U68" s="61"/>
      <c r="V68" s="58"/>
      <c r="W68" s="58"/>
      <c r="X68" s="58"/>
      <c r="Y68" s="58"/>
      <c r="Z68" s="58"/>
      <c r="AA68" s="62"/>
      <c r="AB68" s="62"/>
      <c r="AC68" s="62"/>
      <c r="AD68" s="62"/>
      <c r="AE68" s="62"/>
    </row>
    <row r="69" spans="1:31" x14ac:dyDescent="0.25">
      <c r="A69" s="84"/>
      <c r="B69" s="5"/>
      <c r="C69" s="10"/>
      <c r="D69" s="9"/>
      <c r="E69" s="9"/>
      <c r="F69" s="9"/>
      <c r="G69" s="9"/>
      <c r="H69" s="9"/>
      <c r="I69" s="9"/>
      <c r="J69" s="20"/>
      <c r="K69" s="20"/>
      <c r="L69" s="20"/>
      <c r="M69" s="20"/>
      <c r="N69" s="20"/>
      <c r="O69" s="20"/>
      <c r="P69" s="20"/>
      <c r="Q69" s="71"/>
      <c r="R69" s="71"/>
      <c r="T69" s="61"/>
      <c r="U69" s="61"/>
      <c r="V69" s="58"/>
      <c r="W69" s="58"/>
      <c r="X69" s="58"/>
      <c r="Y69" s="58"/>
      <c r="Z69" s="58"/>
      <c r="AA69" s="62"/>
      <c r="AB69" s="62"/>
      <c r="AC69" s="62"/>
      <c r="AD69" s="62"/>
      <c r="AE69" s="62"/>
    </row>
    <row r="70" spans="1:31" x14ac:dyDescent="0.25">
      <c r="A70" s="84"/>
      <c r="B70" s="5"/>
      <c r="C70" s="10"/>
      <c r="D70" s="9"/>
      <c r="E70" s="9"/>
      <c r="F70" s="9"/>
      <c r="G70" s="9"/>
      <c r="H70" s="9"/>
      <c r="I70" s="9"/>
      <c r="J70" s="20"/>
      <c r="K70" s="20"/>
      <c r="L70" s="20"/>
      <c r="M70" s="20"/>
      <c r="N70" s="20"/>
      <c r="O70" s="20"/>
      <c r="P70" s="20"/>
      <c r="Q70" s="71"/>
      <c r="R70" s="71"/>
      <c r="T70" s="56"/>
      <c r="U70" s="56"/>
      <c r="V70" s="58"/>
      <c r="W70" s="58"/>
      <c r="X70" s="58"/>
      <c r="Y70" s="58"/>
      <c r="Z70" s="58"/>
      <c r="AA70" s="62"/>
      <c r="AB70" s="62"/>
      <c r="AC70" s="62"/>
      <c r="AD70" s="62"/>
      <c r="AE70" s="62"/>
    </row>
    <row r="71" spans="1:31" x14ac:dyDescent="0.25">
      <c r="A71" s="84"/>
      <c r="B71" s="3" t="s">
        <v>100</v>
      </c>
      <c r="C71" t="s">
        <v>24</v>
      </c>
      <c r="D71" s="6">
        <v>-8.1001999999999992</v>
      </c>
      <c r="E71" s="6">
        <v>3.7762E-3</v>
      </c>
      <c r="F71" s="6">
        <v>-2.4397000000000002</v>
      </c>
      <c r="G71" s="6">
        <v>5.9182000000000002E-3</v>
      </c>
      <c r="H71" s="6">
        <v>0.72443999999999997</v>
      </c>
      <c r="I71" s="6">
        <v>7.3371E-3</v>
      </c>
      <c r="J71" s="20">
        <f>AVERAGE(D71:D73)</f>
        <v>-8.1280000000000001</v>
      </c>
      <c r="K71" s="20">
        <f>STDEV(D71:D73)/SQRT(3)</f>
        <v>2.7600241544836687E-2</v>
      </c>
      <c r="L71" s="20">
        <f>AVERAGE(F71:F73)</f>
        <v>-2.3948333333333331</v>
      </c>
      <c r="M71" s="20">
        <f>STDEV(F71:F73)/SQRT(3)</f>
        <v>2.5391096427247534E-2</v>
      </c>
      <c r="N71" s="20">
        <f>AVERAGE(H71:H73)</f>
        <v>0.73202333333333325</v>
      </c>
      <c r="O71" s="62">
        <f>STDEV(H71:H73)/SQRT(3)</f>
        <v>1.0940457536644023E-2</v>
      </c>
      <c r="P71" s="20">
        <f>P2/SQRT(3)</f>
        <v>1.2124355652982142E-2</v>
      </c>
      <c r="Q71" s="71">
        <f>(SQRT((0.0368*10^6)/(N71-0.28)))-273.15</f>
        <v>12.177402352615047</v>
      </c>
      <c r="R71" s="71">
        <f>ABS((SQRT((0.0368*10^6)/(N71-P71-0.28)))-273.15)-Q71</f>
        <v>3.9053251107595202</v>
      </c>
      <c r="T71" s="61">
        <v>89.4</v>
      </c>
      <c r="U71" s="61">
        <v>10.6</v>
      </c>
      <c r="V71" s="58"/>
      <c r="W71" s="58">
        <f>1.03091*(L71+1000)-1000</f>
        <v>28.441142368333431</v>
      </c>
      <c r="X71" s="58">
        <f>((AA71*T71)+(AD71*U71))/100</f>
        <v>1.0319445411016908</v>
      </c>
      <c r="Y71" s="61">
        <f>(W71+1000)/X71-1000</f>
        <v>-3.394948656462816</v>
      </c>
      <c r="Z71" s="57"/>
      <c r="AA71" s="62">
        <f>EXP(((17880/(273.15+Q71)-31.14)/1000))</f>
        <v>1.0320270252381485</v>
      </c>
      <c r="AB71" s="62">
        <f>(W71+1000)/AA71-1000</f>
        <v>-3.474601713058405</v>
      </c>
      <c r="AC71" s="62"/>
      <c r="AD71" s="62">
        <f>EXP(((18030/(273.15+Q71)-32.42)/1000))</f>
        <v>1.0312488730074156</v>
      </c>
      <c r="AE71" s="62">
        <f>(W71+1000)/AD71-1000</f>
        <v>-2.7226508678686514</v>
      </c>
    </row>
    <row r="72" spans="1:31" x14ac:dyDescent="0.25">
      <c r="A72" s="84"/>
      <c r="B72" s="5"/>
      <c r="C72" t="s">
        <v>40</v>
      </c>
      <c r="D72" s="6">
        <v>-8.1006</v>
      </c>
      <c r="E72" s="6">
        <v>4.5015999999999997E-3</v>
      </c>
      <c r="F72" s="6">
        <v>-2.3517999999999999</v>
      </c>
      <c r="G72" s="6">
        <v>6.4408E-3</v>
      </c>
      <c r="H72" s="6">
        <v>0.71804000000000001</v>
      </c>
      <c r="I72" s="6">
        <v>8.8578000000000007E-3</v>
      </c>
      <c r="J72" s="20"/>
      <c r="K72" s="20"/>
      <c r="L72" s="20"/>
      <c r="M72" s="20"/>
      <c r="N72" s="20"/>
      <c r="O72" s="20"/>
      <c r="P72" s="20"/>
      <c r="Q72" s="71"/>
      <c r="R72" s="71"/>
      <c r="T72" s="61"/>
      <c r="U72" s="61"/>
      <c r="V72" s="58"/>
      <c r="W72" s="58"/>
      <c r="X72" s="58"/>
      <c r="Y72" s="58"/>
      <c r="Z72" s="58"/>
      <c r="AA72" s="62"/>
      <c r="AB72" s="62"/>
      <c r="AC72" s="62"/>
      <c r="AD72" s="62"/>
      <c r="AE72" s="62"/>
    </row>
    <row r="73" spans="1:31" x14ac:dyDescent="0.25">
      <c r="A73" s="84"/>
      <c r="B73" s="5"/>
      <c r="C73" t="s">
        <v>49</v>
      </c>
      <c r="D73" s="6">
        <v>-8.1831999999999994</v>
      </c>
      <c r="E73" s="6">
        <v>4.1682999999999998E-3</v>
      </c>
      <c r="F73" s="6">
        <v>-2.3929999999999998</v>
      </c>
      <c r="G73" s="6">
        <v>5.9706999999999998E-3</v>
      </c>
      <c r="H73" s="6">
        <v>0.75358999999999998</v>
      </c>
      <c r="I73" s="6">
        <v>7.0400999999999997E-3</v>
      </c>
      <c r="J73" s="20"/>
      <c r="K73" s="20"/>
      <c r="L73" s="20"/>
      <c r="M73" s="20"/>
      <c r="N73" s="20"/>
      <c r="O73" s="20"/>
      <c r="P73" s="20"/>
      <c r="Q73" s="71"/>
      <c r="R73" s="71"/>
      <c r="T73" s="61"/>
      <c r="U73" s="61"/>
      <c r="V73" s="58"/>
      <c r="W73" s="58"/>
      <c r="X73" s="58"/>
      <c r="Y73" s="58"/>
      <c r="Z73" s="58"/>
      <c r="AA73" s="62"/>
      <c r="AB73" s="62"/>
      <c r="AC73" s="62"/>
      <c r="AD73" s="62"/>
      <c r="AE73" s="62"/>
    </row>
    <row r="74" spans="1:31" x14ac:dyDescent="0.25">
      <c r="A74" s="84"/>
      <c r="B74" s="5"/>
      <c r="C74" s="10"/>
      <c r="D74" s="9"/>
      <c r="E74" s="9"/>
      <c r="F74" s="9"/>
      <c r="G74" s="9"/>
      <c r="H74" s="9"/>
      <c r="I74" s="9"/>
      <c r="J74" s="20"/>
      <c r="K74" s="20"/>
      <c r="L74" s="20"/>
      <c r="M74" s="20"/>
      <c r="N74" s="20"/>
      <c r="O74" s="20"/>
      <c r="P74" s="20"/>
      <c r="Q74" s="71"/>
      <c r="R74" s="71"/>
      <c r="T74" s="61"/>
      <c r="U74" s="61"/>
      <c r="V74" s="58"/>
      <c r="W74" s="58"/>
      <c r="X74" s="58"/>
      <c r="Y74" s="58"/>
      <c r="Z74" s="58"/>
      <c r="AA74" s="62"/>
      <c r="AB74" s="62"/>
      <c r="AC74" s="62"/>
      <c r="AD74" s="62"/>
      <c r="AE74" s="62"/>
    </row>
    <row r="75" spans="1:31" x14ac:dyDescent="0.25">
      <c r="A75" s="84"/>
      <c r="B75" s="5"/>
      <c r="C75" s="10"/>
      <c r="D75" s="9"/>
      <c r="E75" s="9"/>
      <c r="F75" s="9"/>
      <c r="G75" s="9"/>
      <c r="H75" s="9"/>
      <c r="I75" s="9"/>
      <c r="J75" s="20"/>
      <c r="K75" s="20"/>
      <c r="L75" s="20"/>
      <c r="M75" s="20"/>
      <c r="N75" s="20"/>
      <c r="O75" s="20"/>
      <c r="P75" s="20"/>
      <c r="Q75" s="71"/>
      <c r="R75" s="71"/>
      <c r="T75" s="61"/>
      <c r="U75" s="61"/>
      <c r="V75" s="58"/>
      <c r="W75" s="58"/>
      <c r="X75" s="58"/>
      <c r="Y75" s="58"/>
      <c r="Z75" s="58"/>
      <c r="AA75" s="62"/>
      <c r="AB75" s="62"/>
      <c r="AC75" s="62"/>
      <c r="AD75" s="62"/>
      <c r="AE75" s="62"/>
    </row>
    <row r="76" spans="1:31" x14ac:dyDescent="0.25">
      <c r="A76" s="84"/>
      <c r="B76" s="5"/>
      <c r="C76" s="10"/>
      <c r="D76" s="9"/>
      <c r="E76" s="9"/>
      <c r="F76" s="9"/>
      <c r="G76" s="9"/>
      <c r="H76" s="9"/>
      <c r="I76" s="9"/>
      <c r="J76" s="20"/>
      <c r="K76" s="20"/>
      <c r="L76" s="20"/>
      <c r="M76" s="20"/>
      <c r="N76" s="20"/>
      <c r="O76" s="20"/>
      <c r="P76" s="20"/>
      <c r="Q76" s="71"/>
      <c r="R76" s="71"/>
      <c r="T76" s="61"/>
      <c r="U76" s="61"/>
      <c r="V76" s="58"/>
      <c r="W76" s="58"/>
      <c r="X76" s="58"/>
      <c r="Y76" s="58"/>
      <c r="Z76" s="58"/>
      <c r="AA76" s="62"/>
      <c r="AB76" s="62"/>
      <c r="AC76" s="62"/>
      <c r="AD76" s="62"/>
      <c r="AE76" s="62"/>
    </row>
    <row r="77" spans="1:31" x14ac:dyDescent="0.25">
      <c r="A77" s="84"/>
      <c r="B77" s="5" t="s">
        <v>5</v>
      </c>
      <c r="C77" t="s">
        <v>17</v>
      </c>
      <c r="D77" s="6">
        <v>-1.9180999999999999</v>
      </c>
      <c r="E77" s="6">
        <v>3.5414000000000001E-3</v>
      </c>
      <c r="F77" s="6">
        <v>-5.3254000000000001</v>
      </c>
      <c r="G77" s="6">
        <v>8.8602000000000004E-3</v>
      </c>
      <c r="H77" s="6">
        <v>0.57345000000000002</v>
      </c>
      <c r="I77" s="6">
        <v>7.8726000000000004E-3</v>
      </c>
      <c r="J77" s="20">
        <f>AVERAGE(D77:D79)</f>
        <v>-1.8646666666666667</v>
      </c>
      <c r="K77" s="20">
        <f>STDEV(D77:D79)/SQRT(3)</f>
        <v>2.9569935933496855E-2</v>
      </c>
      <c r="L77" s="20">
        <f>AVERAGE(F77:F79)</f>
        <v>-5.3142999999999994</v>
      </c>
      <c r="M77" s="20">
        <f>STDEV(F77:F79)/SQRT(3)</f>
        <v>3.1979733165449171E-2</v>
      </c>
      <c r="N77" s="20">
        <f>AVERAGE(H77:H79)</f>
        <v>0.57783333333333331</v>
      </c>
      <c r="O77" s="62">
        <f>STDEV(H77:H79)/SQRT(3)</f>
        <v>2.5145200558180291E-3</v>
      </c>
      <c r="P77" s="20">
        <f>P2/SQRT(3)</f>
        <v>1.2124355652982142E-2</v>
      </c>
      <c r="Q77" s="71">
        <f>(SQRT((0.0368*10^6)/(N77-0.28)))-273.15</f>
        <v>78.359654907237314</v>
      </c>
      <c r="R77" s="71">
        <f>ABS((SQRT((0.0368*10^6)/(N77-P77-0.28)))-273.15)-Q77</f>
        <v>7.3808477619659243</v>
      </c>
      <c r="T77" s="61"/>
      <c r="U77" s="61"/>
      <c r="V77" s="58"/>
      <c r="W77" s="58">
        <f>1.03091*(L77+1000)-1000</f>
        <v>25.431434987000102</v>
      </c>
      <c r="X77" s="58">
        <f>EXP(((18030/(273.15+Q77)-32.42)/1000))</f>
        <v>1.019052265038169</v>
      </c>
      <c r="Y77" s="58">
        <f>(W77+1000)/X77-1000</f>
        <v>6.2599045875160755</v>
      </c>
      <c r="Z77" s="58"/>
      <c r="AA77" s="62"/>
      <c r="AB77" s="62"/>
      <c r="AC77" s="62"/>
      <c r="AD77" s="62"/>
      <c r="AE77" s="62"/>
    </row>
    <row r="78" spans="1:31" x14ac:dyDescent="0.25">
      <c r="A78" s="84"/>
      <c r="B78" s="5"/>
      <c r="C78" t="s">
        <v>30</v>
      </c>
      <c r="D78" s="6">
        <v>-1.8599000000000001</v>
      </c>
      <c r="E78" s="6">
        <v>4.2123000000000004E-3</v>
      </c>
      <c r="F78" s="6">
        <v>-5.2542</v>
      </c>
      <c r="G78" s="6">
        <v>8.3593999999999995E-3</v>
      </c>
      <c r="H78" s="6">
        <v>0.57789000000000001</v>
      </c>
      <c r="I78" s="6">
        <v>6.6800000000000002E-3</v>
      </c>
      <c r="J78" s="20"/>
      <c r="K78" s="20"/>
      <c r="L78" s="20"/>
      <c r="M78" s="20"/>
      <c r="N78" s="20"/>
      <c r="O78" s="20"/>
      <c r="P78" s="20"/>
      <c r="Q78" s="71"/>
      <c r="R78" s="71"/>
      <c r="T78" s="61"/>
      <c r="U78" s="61"/>
      <c r="V78" s="58"/>
      <c r="W78" s="58"/>
      <c r="X78" s="58"/>
      <c r="Y78" s="58"/>
      <c r="Z78" s="58"/>
      <c r="AA78" s="62"/>
      <c r="AB78" s="62"/>
      <c r="AC78" s="62"/>
      <c r="AD78" s="62"/>
      <c r="AE78" s="62"/>
    </row>
    <row r="79" spans="1:31" x14ac:dyDescent="0.25">
      <c r="A79" s="85"/>
      <c r="B79" s="1"/>
      <c r="C79" s="69" t="s">
        <v>54</v>
      </c>
      <c r="D79" s="70">
        <v>-1.8160000000000001</v>
      </c>
      <c r="E79" s="70">
        <v>5.7187999999999996E-3</v>
      </c>
      <c r="F79" s="70">
        <v>-5.3632999999999997</v>
      </c>
      <c r="G79" s="70">
        <v>1.098E-2</v>
      </c>
      <c r="H79" s="70">
        <v>0.58216000000000001</v>
      </c>
      <c r="I79" s="70">
        <v>8.1764999999999997E-3</v>
      </c>
      <c r="J79" s="24"/>
      <c r="K79" s="24"/>
      <c r="L79" s="24"/>
      <c r="M79" s="24"/>
      <c r="N79" s="24"/>
      <c r="O79" s="24"/>
      <c r="P79" s="24"/>
      <c r="Q79" s="73"/>
      <c r="R79" s="73"/>
      <c r="T79" s="66"/>
      <c r="U79" s="66"/>
      <c r="V79" s="67"/>
      <c r="W79" s="67"/>
      <c r="X79" s="67"/>
      <c r="Y79" s="67"/>
      <c r="Z79" s="67"/>
      <c r="AA79" s="68"/>
      <c r="AB79" s="68"/>
      <c r="AC79" s="68"/>
      <c r="AD79" s="68"/>
      <c r="AE79" s="68"/>
    </row>
    <row r="80" spans="1:31" x14ac:dyDescent="0.25">
      <c r="A80" s="83" t="s">
        <v>3</v>
      </c>
      <c r="B80" s="5"/>
      <c r="C80" s="10"/>
      <c r="D80" s="9"/>
      <c r="E80" s="9"/>
      <c r="F80" s="9"/>
      <c r="G80" s="9"/>
      <c r="H80" s="9"/>
      <c r="I80" s="9"/>
      <c r="J80" s="20"/>
      <c r="K80" s="20"/>
      <c r="L80" s="20"/>
      <c r="M80" s="20"/>
      <c r="N80" s="20"/>
      <c r="O80" s="20"/>
      <c r="P80" s="20"/>
      <c r="Q80" s="71"/>
      <c r="R80" s="71"/>
      <c r="T80" s="56"/>
      <c r="U80" s="56"/>
      <c r="V80" s="58"/>
      <c r="W80" s="58"/>
      <c r="X80" s="58"/>
      <c r="Y80" s="58"/>
      <c r="Z80" s="58"/>
      <c r="AA80" s="62"/>
      <c r="AB80" s="62"/>
      <c r="AC80" s="62"/>
      <c r="AD80" s="62"/>
      <c r="AE80" s="62"/>
    </row>
    <row r="81" spans="1:31" x14ac:dyDescent="0.25">
      <c r="A81" s="84"/>
      <c r="B81" s="3" t="s">
        <v>73</v>
      </c>
      <c r="C81" t="s">
        <v>25</v>
      </c>
      <c r="D81" s="6">
        <v>-2.9763000000000002</v>
      </c>
      <c r="E81" s="6">
        <v>3.4968E-3</v>
      </c>
      <c r="F81" s="6">
        <v>-4.0515999999999996</v>
      </c>
      <c r="G81" s="6">
        <v>7.0996999999999996E-3</v>
      </c>
      <c r="H81" s="6">
        <v>0.67157</v>
      </c>
      <c r="I81" s="6">
        <v>6.7610999999999999E-3</v>
      </c>
      <c r="J81" s="20">
        <f>AVERAGE(D81:D85)</f>
        <v>-3.1521599999999999</v>
      </c>
      <c r="K81" s="20">
        <f t="shared" ref="K81:N81" si="6">AVERAGE(E81:E85)</f>
        <v>4.8697000000000002E-3</v>
      </c>
      <c r="L81" s="20">
        <f t="shared" si="6"/>
        <v>-3.8052199999999998</v>
      </c>
      <c r="M81" s="20">
        <f t="shared" si="6"/>
        <v>9.928300000000001E-3</v>
      </c>
      <c r="N81" s="20">
        <f t="shared" si="6"/>
        <v>0.66495799999999994</v>
      </c>
      <c r="O81" s="20">
        <f>STDEV(H81:H85)/SQRT(5)</f>
        <v>1.3742180103608012E-2</v>
      </c>
      <c r="P81" s="62">
        <f>P2/SQRT(5)</f>
        <v>9.3914855054991163E-3</v>
      </c>
      <c r="Q81" s="71">
        <f>(SQRT((0.0368*10^6)/(N81-0.28)))-273.15</f>
        <v>36.034158897030636</v>
      </c>
      <c r="R81" s="71">
        <f>ABS((SQRT((0.0368*10^6)/(N81-O81-0.28)))-273.15)-Q81</f>
        <v>5.6708968490691518</v>
      </c>
      <c r="T81" s="61">
        <v>62.6</v>
      </c>
      <c r="U81" s="61">
        <v>37.4</v>
      </c>
      <c r="V81" s="58"/>
      <c r="W81" s="58">
        <f>1.03091*(L81+1000)-1000</f>
        <v>26.987160649799989</v>
      </c>
      <c r="X81" s="58">
        <f>((AA81*T81)+(AD81*U81))/100</f>
        <v>1.0267437753828192</v>
      </c>
      <c r="Y81" s="61">
        <f>(W81+1000)/X81-1000</f>
        <v>0.23704576820057355</v>
      </c>
      <c r="Z81" s="57"/>
      <c r="AA81" s="62">
        <f>EXP(((17880/(273.15+Q81)-31.14)/1000))</f>
        <v>1.0270489697903111</v>
      </c>
      <c r="AB81" s="62">
        <f>(W81+1000)/AA81-1000</f>
        <v>-6.0181298389125004E-2</v>
      </c>
      <c r="AC81" s="62"/>
      <c r="AD81" s="62">
        <f>EXP(((18030/(273.15+Q81)-32.42)/1000))</f>
        <v>1.0262329419627927</v>
      </c>
      <c r="AE81" s="62">
        <f>(W81+1000)/AD81-1000</f>
        <v>0.73493907296017369</v>
      </c>
    </row>
    <row r="82" spans="1:31" x14ac:dyDescent="0.25">
      <c r="A82" s="84"/>
      <c r="B82" s="5"/>
      <c r="C82" t="s">
        <v>41</v>
      </c>
      <c r="D82" s="6">
        <v>-2.8666999999999998</v>
      </c>
      <c r="E82" s="6">
        <v>4.1013000000000004E-3</v>
      </c>
      <c r="F82" s="6">
        <v>-3.9274</v>
      </c>
      <c r="G82" s="6">
        <v>8.3680000000000004E-3</v>
      </c>
      <c r="H82" s="6">
        <v>0.69896999999999998</v>
      </c>
      <c r="I82" s="6">
        <v>7.8738000000000002E-3</v>
      </c>
      <c r="J82" s="20"/>
      <c r="K82" s="20"/>
      <c r="L82" s="20"/>
      <c r="M82" s="20"/>
      <c r="N82" s="20"/>
      <c r="O82" s="20"/>
      <c r="P82" s="20"/>
      <c r="Q82" s="71"/>
      <c r="R82" s="71"/>
      <c r="T82" s="61"/>
      <c r="U82" s="61"/>
      <c r="V82" s="58"/>
      <c r="W82" s="58"/>
      <c r="X82" s="58"/>
      <c r="Y82" s="58"/>
      <c r="Z82" s="58"/>
      <c r="AA82" s="62"/>
      <c r="AB82" s="62"/>
      <c r="AC82" s="62"/>
      <c r="AD82" s="62"/>
      <c r="AE82" s="62"/>
    </row>
    <row r="83" spans="1:31" x14ac:dyDescent="0.25">
      <c r="A83" s="84"/>
      <c r="B83" s="5"/>
      <c r="C83" t="s">
        <v>50</v>
      </c>
      <c r="D83" s="6">
        <v>-3.0848</v>
      </c>
      <c r="E83" s="6">
        <v>5.1711999999999999E-3</v>
      </c>
      <c r="F83" s="6">
        <v>-3.9940000000000002</v>
      </c>
      <c r="G83" s="6">
        <v>8.9993E-3</v>
      </c>
      <c r="H83" s="6">
        <v>0.62809999999999999</v>
      </c>
      <c r="I83" s="6">
        <v>7.8212999999999998E-3</v>
      </c>
      <c r="J83" s="20"/>
      <c r="K83" s="20"/>
      <c r="L83" s="20"/>
      <c r="M83" s="20"/>
      <c r="N83" s="20"/>
      <c r="O83" s="20"/>
      <c r="P83" s="20"/>
      <c r="Q83" s="71"/>
      <c r="R83" s="71"/>
      <c r="T83" s="61"/>
      <c r="U83" s="61"/>
      <c r="V83" s="58"/>
      <c r="W83" s="58"/>
      <c r="X83" s="58"/>
      <c r="Y83" s="58"/>
      <c r="Z83" s="58"/>
      <c r="AA83" s="62"/>
      <c r="AB83" s="62"/>
      <c r="AC83" s="62"/>
      <c r="AD83" s="62"/>
      <c r="AE83" s="62"/>
    </row>
    <row r="84" spans="1:31" ht="15.75" x14ac:dyDescent="0.25">
      <c r="A84" s="84"/>
      <c r="B84" s="5"/>
      <c r="C84" t="s">
        <v>99</v>
      </c>
      <c r="D84" s="6">
        <v>-3.5007000000000001</v>
      </c>
      <c r="E84" s="6">
        <v>6.9566000000000003E-3</v>
      </c>
      <c r="F84" s="6">
        <v>-3.6112000000000002</v>
      </c>
      <c r="G84" s="6">
        <v>1.9238000000000002E-2</v>
      </c>
      <c r="H84" s="6">
        <v>0.63846999999999998</v>
      </c>
      <c r="I84" s="6">
        <v>1.0900999999999999E-2</v>
      </c>
      <c r="J84" s="20"/>
      <c r="K84" s="20"/>
      <c r="L84" s="22"/>
      <c r="M84" s="22"/>
      <c r="N84" s="25"/>
      <c r="O84" s="74"/>
      <c r="P84" s="20"/>
      <c r="Q84" s="71"/>
      <c r="R84" s="71"/>
      <c r="T84" s="61"/>
      <c r="U84" s="61"/>
      <c r="V84" s="58"/>
      <c r="W84" s="58"/>
      <c r="X84" s="58"/>
      <c r="Y84" s="58"/>
      <c r="Z84" s="58"/>
      <c r="AA84" s="62"/>
      <c r="AB84" s="62"/>
      <c r="AC84" s="62"/>
      <c r="AD84" s="62"/>
      <c r="AE84" s="62"/>
    </row>
    <row r="85" spans="1:31" x14ac:dyDescent="0.25">
      <c r="A85" s="84"/>
      <c r="B85" s="5"/>
      <c r="C85" t="s">
        <v>101</v>
      </c>
      <c r="D85" s="6">
        <v>-3.3323</v>
      </c>
      <c r="E85" s="6">
        <v>4.6226000000000001E-3</v>
      </c>
      <c r="F85" s="6">
        <v>-3.4419</v>
      </c>
      <c r="G85" s="6">
        <v>5.9364999999999999E-3</v>
      </c>
      <c r="H85" s="6">
        <v>0.68767999999999996</v>
      </c>
      <c r="I85" s="6">
        <v>6.3436999999999999E-3</v>
      </c>
      <c r="J85" s="20"/>
      <c r="K85" s="20"/>
      <c r="L85" s="22"/>
      <c r="M85" s="22"/>
      <c r="N85" s="20"/>
      <c r="O85" s="20"/>
      <c r="P85" s="20"/>
      <c r="Q85" s="71"/>
      <c r="R85" s="71"/>
      <c r="T85" s="61"/>
      <c r="U85" s="61"/>
      <c r="V85" s="58"/>
      <c r="W85" s="58"/>
      <c r="X85" s="58"/>
      <c r="Y85" s="58"/>
      <c r="Z85" s="58"/>
      <c r="AA85" s="62"/>
      <c r="AB85" s="62"/>
      <c r="AC85" s="62"/>
      <c r="AD85" s="62"/>
      <c r="AE85" s="62"/>
    </row>
    <row r="86" spans="1:31" x14ac:dyDescent="0.25">
      <c r="A86" s="84"/>
      <c r="B86" s="5"/>
      <c r="C86" s="11"/>
      <c r="D86" s="12"/>
      <c r="E86" s="12"/>
      <c r="F86" s="12"/>
      <c r="G86" s="12"/>
      <c r="H86" s="12"/>
      <c r="I86" s="12"/>
      <c r="J86" s="20"/>
      <c r="K86" s="20"/>
      <c r="L86" s="20"/>
      <c r="M86" s="20"/>
      <c r="N86" s="20"/>
      <c r="O86" s="20"/>
      <c r="P86" s="20"/>
      <c r="Q86" s="71"/>
      <c r="R86" s="71"/>
      <c r="T86" s="61"/>
      <c r="U86" s="61"/>
      <c r="V86" s="58"/>
      <c r="W86" s="58"/>
      <c r="X86" s="58"/>
      <c r="Y86" s="58"/>
      <c r="Z86" s="58"/>
      <c r="AA86" s="62"/>
      <c r="AB86" s="62"/>
      <c r="AC86" s="62"/>
      <c r="AD86" s="62"/>
      <c r="AE86" s="62"/>
    </row>
    <row r="87" spans="1:31" x14ac:dyDescent="0.25">
      <c r="A87" s="84"/>
      <c r="B87" s="5"/>
      <c r="C87" s="10"/>
      <c r="D87" s="9"/>
      <c r="E87" s="9"/>
      <c r="F87" s="9"/>
      <c r="G87" s="9"/>
      <c r="H87" s="9"/>
      <c r="I87" s="9"/>
      <c r="J87" s="20"/>
      <c r="K87" s="20"/>
      <c r="L87" s="20"/>
      <c r="M87" s="20"/>
      <c r="N87" s="20"/>
      <c r="O87" s="20"/>
      <c r="P87" s="20"/>
      <c r="Q87" s="71"/>
      <c r="R87" s="71"/>
      <c r="T87" s="56"/>
      <c r="U87" s="56"/>
      <c r="V87" s="58"/>
      <c r="W87" s="58"/>
      <c r="X87" s="58"/>
      <c r="Y87" s="58"/>
      <c r="Z87" s="58"/>
      <c r="AA87" s="62"/>
      <c r="AB87" s="62"/>
      <c r="AC87" s="62"/>
      <c r="AD87" s="62"/>
      <c r="AE87" s="62"/>
    </row>
    <row r="88" spans="1:31" x14ac:dyDescent="0.25">
      <c r="A88" s="84"/>
      <c r="B88" s="3" t="s">
        <v>74</v>
      </c>
      <c r="C88" t="s">
        <v>26</v>
      </c>
      <c r="D88" s="6">
        <v>-4.3838999999999997</v>
      </c>
      <c r="E88" s="6">
        <v>4.0626999999999998E-3</v>
      </c>
      <c r="F88" s="6">
        <v>-4.0900999999999996</v>
      </c>
      <c r="G88" s="6">
        <v>7.3385999999999998E-3</v>
      </c>
      <c r="H88" s="6">
        <v>0.73629</v>
      </c>
      <c r="I88" s="6">
        <v>7.0453E-3</v>
      </c>
      <c r="J88" s="20">
        <f>AVERAGE(D88:D92)</f>
        <v>-4.7591999999999999</v>
      </c>
      <c r="K88" s="20">
        <f t="shared" ref="K88:N88" si="7">AVERAGE(E88:E92)</f>
        <v>5.00016E-3</v>
      </c>
      <c r="L88" s="20">
        <f t="shared" si="7"/>
        <v>-3.7238799999999999</v>
      </c>
      <c r="M88" s="20">
        <f t="shared" si="7"/>
        <v>9.8765199999999997E-3</v>
      </c>
      <c r="N88" s="20">
        <f t="shared" si="7"/>
        <v>0.70567199999999997</v>
      </c>
      <c r="O88" s="20">
        <f>STDEV(H88:H92)/SQRT(3)</f>
        <v>1.164414974711909E-2</v>
      </c>
      <c r="P88" s="62">
        <f>P2/SQRT(5)</f>
        <v>9.3914855054991163E-3</v>
      </c>
      <c r="Q88" s="71">
        <f>(SQRT((0.0368*10^6)/(N88-0.28)))-273.15</f>
        <v>20.876427643811724</v>
      </c>
      <c r="R88" s="71">
        <f>ABS((SQRT((0.0368*10^6)/(N88-O88-0.28)))-273.15)-Q88</f>
        <v>4.1059416722919195</v>
      </c>
      <c r="T88" s="61">
        <v>100</v>
      </c>
      <c r="U88" s="61">
        <v>0</v>
      </c>
      <c r="V88" s="58"/>
      <c r="W88" s="58">
        <f>1.03091*(L88+1000)-1000</f>
        <v>27.071014869199871</v>
      </c>
      <c r="X88" s="58">
        <f>((AA88*T88)+(AD88*U88))/100</f>
        <v>1.0301154262114089</v>
      </c>
      <c r="Y88" s="61">
        <f>(W88+1000)/X88-1000</f>
        <v>-2.9554079715181842</v>
      </c>
      <c r="Z88" s="57"/>
      <c r="AA88" s="62">
        <f>EXP(((17880/(273.15+Q88)-31.14)/1000))</f>
        <v>1.0301154262114089</v>
      </c>
      <c r="AB88" s="62">
        <f>(W88+1000)/AA88-1000</f>
        <v>-2.9554079715181842</v>
      </c>
      <c r="AC88" s="62"/>
      <c r="AD88" s="62">
        <f>EXP(((18030/(273.15+Q88)-32.42)/1000))</f>
        <v>1.0293227054956464</v>
      </c>
      <c r="AE88" s="62">
        <f>(W88+1000)/AD88-1000</f>
        <v>-2.187545863337732</v>
      </c>
    </row>
    <row r="89" spans="1:31" x14ac:dyDescent="0.25">
      <c r="A89" s="84"/>
      <c r="B89" s="5"/>
      <c r="C89" t="s">
        <v>51</v>
      </c>
      <c r="D89" s="6">
        <v>-4.4078999999999997</v>
      </c>
      <c r="E89" s="6">
        <v>6.3222E-3</v>
      </c>
      <c r="F89" s="6">
        <v>-4.1181000000000001</v>
      </c>
      <c r="G89" s="6">
        <v>1.0361E-2</v>
      </c>
      <c r="H89" s="6">
        <v>0.69399999999999995</v>
      </c>
      <c r="I89" s="6">
        <v>8.6797000000000003E-3</v>
      </c>
      <c r="J89" s="20"/>
      <c r="K89" s="20"/>
      <c r="L89" s="20"/>
      <c r="M89" s="20"/>
      <c r="N89" s="20"/>
      <c r="O89" s="20"/>
      <c r="P89" s="20"/>
      <c r="Q89" s="71"/>
      <c r="R89" s="71"/>
      <c r="T89" s="61"/>
      <c r="U89" s="61"/>
      <c r="V89" s="58"/>
      <c r="W89" s="58"/>
      <c r="X89" s="58"/>
      <c r="Y89" s="58"/>
      <c r="Z89" s="58"/>
      <c r="AA89" s="62"/>
      <c r="AB89" s="62"/>
      <c r="AC89" s="62"/>
      <c r="AD89" s="62"/>
      <c r="AE89" s="62"/>
    </row>
    <row r="90" spans="1:31" ht="15.75" x14ac:dyDescent="0.25">
      <c r="A90" s="84"/>
      <c r="B90" s="5"/>
      <c r="C90" t="s">
        <v>98</v>
      </c>
      <c r="D90" s="6">
        <v>-5.1989000000000001</v>
      </c>
      <c r="E90" s="6">
        <v>6.4735000000000001E-3</v>
      </c>
      <c r="F90" s="6">
        <v>-3.5733999999999999</v>
      </c>
      <c r="G90" s="6">
        <v>1.8388000000000002E-2</v>
      </c>
      <c r="H90" s="6">
        <v>0.69472999999999996</v>
      </c>
      <c r="I90" s="6">
        <v>1.0082000000000001E-2</v>
      </c>
      <c r="J90" s="22"/>
      <c r="K90" s="22"/>
      <c r="L90" s="22"/>
      <c r="M90" s="22"/>
      <c r="N90" s="25"/>
      <c r="O90" s="74"/>
      <c r="P90" s="20"/>
      <c r="Q90" s="71"/>
      <c r="R90" s="71"/>
      <c r="T90" s="61"/>
      <c r="U90" s="61"/>
      <c r="V90" s="58"/>
      <c r="W90" s="58"/>
      <c r="X90" s="58"/>
      <c r="Y90" s="58"/>
      <c r="Z90" s="58"/>
      <c r="AA90" s="62"/>
      <c r="AB90" s="62"/>
      <c r="AC90" s="62"/>
      <c r="AD90" s="62"/>
      <c r="AE90" s="62"/>
    </row>
    <row r="91" spans="1:31" x14ac:dyDescent="0.25">
      <c r="A91" s="84"/>
      <c r="B91" s="5"/>
      <c r="C91" t="s">
        <v>109</v>
      </c>
      <c r="D91" s="6">
        <v>-4.8750999999999998</v>
      </c>
      <c r="E91" s="6">
        <v>3.9819E-3</v>
      </c>
      <c r="F91" s="6">
        <v>-3.4289000000000001</v>
      </c>
      <c r="G91" s="6">
        <v>6.5924E-3</v>
      </c>
      <c r="H91" s="6">
        <v>0.6875</v>
      </c>
      <c r="I91" s="6">
        <v>5.8227000000000001E-3</v>
      </c>
      <c r="J91" s="20"/>
      <c r="K91" s="20"/>
      <c r="L91" s="20"/>
      <c r="M91" s="20"/>
      <c r="N91" s="20"/>
      <c r="O91" s="20"/>
      <c r="P91" s="20"/>
      <c r="Q91" s="71"/>
      <c r="R91" s="71"/>
      <c r="T91" s="61"/>
      <c r="U91" s="61"/>
      <c r="V91" s="58"/>
      <c r="W91" s="58"/>
      <c r="X91" s="58"/>
      <c r="Y91" s="58"/>
      <c r="Z91" s="58"/>
      <c r="AA91" s="62"/>
      <c r="AB91" s="62"/>
      <c r="AC91" s="62"/>
      <c r="AD91" s="62"/>
      <c r="AE91" s="62"/>
    </row>
    <row r="92" spans="1:31" x14ac:dyDescent="0.25">
      <c r="A92" s="84"/>
      <c r="B92" s="5"/>
      <c r="C92" t="s">
        <v>110</v>
      </c>
      <c r="D92" s="6">
        <v>-4.9302000000000001</v>
      </c>
      <c r="E92" s="6">
        <v>4.1605000000000001E-3</v>
      </c>
      <c r="F92" s="6">
        <v>-3.4089</v>
      </c>
      <c r="G92" s="6">
        <v>6.7026000000000004E-3</v>
      </c>
      <c r="H92" s="6">
        <v>0.71584000000000003</v>
      </c>
      <c r="I92" s="6">
        <v>6.2221000000000004E-3</v>
      </c>
      <c r="J92" s="20"/>
      <c r="K92" s="20"/>
      <c r="L92" s="20"/>
      <c r="M92" s="20"/>
      <c r="N92" s="20"/>
      <c r="O92" s="20"/>
      <c r="P92" s="20"/>
      <c r="Q92" s="71"/>
      <c r="R92" s="71"/>
      <c r="T92" s="61"/>
      <c r="U92" s="61"/>
      <c r="V92" s="58"/>
      <c r="W92" s="58"/>
      <c r="X92" s="58"/>
      <c r="Y92" s="58"/>
      <c r="Z92" s="58"/>
      <c r="AA92" s="62"/>
      <c r="AB92" s="62"/>
      <c r="AC92" s="62"/>
      <c r="AD92" s="62"/>
      <c r="AE92" s="62"/>
    </row>
    <row r="93" spans="1:31" x14ac:dyDescent="0.25">
      <c r="A93" s="84"/>
      <c r="B93" s="5"/>
      <c r="C93" s="10"/>
      <c r="D93" s="9"/>
      <c r="E93" s="9"/>
      <c r="F93" s="9"/>
      <c r="G93" s="9"/>
      <c r="H93" s="9"/>
      <c r="I93" s="9"/>
      <c r="J93" s="20"/>
      <c r="K93" s="20"/>
      <c r="L93" s="20"/>
      <c r="M93" s="20"/>
      <c r="N93" s="20"/>
      <c r="O93" s="20"/>
      <c r="P93" s="20"/>
      <c r="Q93" s="71"/>
      <c r="R93" s="71"/>
      <c r="T93" s="56"/>
      <c r="U93" s="56"/>
      <c r="V93" s="58"/>
      <c r="W93" s="58"/>
      <c r="X93" s="58"/>
      <c r="Y93" s="58"/>
      <c r="Z93" s="58"/>
      <c r="AA93" s="62"/>
      <c r="AB93" s="62"/>
      <c r="AC93" s="62"/>
      <c r="AD93" s="62"/>
      <c r="AE93" s="62"/>
    </row>
    <row r="94" spans="1:31" x14ac:dyDescent="0.25">
      <c r="A94" s="84"/>
      <c r="B94" s="5"/>
      <c r="C94" s="10"/>
      <c r="D94" s="9"/>
      <c r="E94" s="9"/>
      <c r="F94" s="9"/>
      <c r="G94" s="9"/>
      <c r="H94" s="9"/>
      <c r="I94" s="9"/>
      <c r="J94" s="20"/>
      <c r="K94" s="20"/>
      <c r="L94" s="20"/>
      <c r="M94" s="20"/>
      <c r="N94" s="20"/>
      <c r="O94" s="20"/>
      <c r="P94" s="20"/>
      <c r="Q94" s="71"/>
      <c r="R94" s="71"/>
      <c r="T94" s="61">
        <v>75.599999999999994</v>
      </c>
      <c r="U94" s="61">
        <v>24.4</v>
      </c>
      <c r="V94" s="58"/>
      <c r="W94" s="58">
        <f>1.03091*(L95+1000)-1000</f>
        <v>26.99298872766667</v>
      </c>
      <c r="X94" s="58">
        <f>((AA94*T94)+(AD94*U94))/100</f>
        <v>1.0275787410657287</v>
      </c>
      <c r="Y94" s="61">
        <f>(W94+1000)/X94-1000</f>
        <v>-0.57003158459122005</v>
      </c>
      <c r="Z94" s="57"/>
      <c r="AA94" s="62">
        <f>EXP(((17880/(273.15+Q95)-31.14)/1000))</f>
        <v>1.0277765043039078</v>
      </c>
      <c r="AB94" s="62">
        <f>(W94+1000)/AA94-1000</f>
        <v>-0.76234042416820103</v>
      </c>
      <c r="AC94" s="62"/>
      <c r="AD94" s="62">
        <f>EXP(((18030/(273.15+Q95)-32.42)/1000))</f>
        <v>1.0269659992294033</v>
      </c>
      <c r="AE94" s="62">
        <f>(W94+1000)/AD94-1000</f>
        <v>2.6280809962145213E-2</v>
      </c>
    </row>
    <row r="95" spans="1:31" x14ac:dyDescent="0.25">
      <c r="A95" s="84"/>
      <c r="B95" s="3" t="s">
        <v>75</v>
      </c>
      <c r="C95" t="s">
        <v>29</v>
      </c>
      <c r="D95" s="6">
        <v>-4.8456000000000001</v>
      </c>
      <c r="E95" s="6">
        <v>4.7418E-3</v>
      </c>
      <c r="F95" s="6">
        <v>-3.8275999999999999</v>
      </c>
      <c r="G95" s="6">
        <v>8.6932999999999993E-3</v>
      </c>
      <c r="H95" s="6">
        <v>0.66683999999999999</v>
      </c>
      <c r="I95" s="6">
        <v>8.7884E-3</v>
      </c>
      <c r="J95" s="20">
        <f>AVERAGE(D95:D97)</f>
        <v>-4.6097333333333337</v>
      </c>
      <c r="K95" s="20">
        <f t="shared" ref="K95:N95" si="8">AVERAGE(E95:E97)</f>
        <v>4.6338000000000004E-3</v>
      </c>
      <c r="L95" s="20">
        <f t="shared" si="8"/>
        <v>-3.7995666666666668</v>
      </c>
      <c r="M95" s="20">
        <f t="shared" si="8"/>
        <v>8.6821999999999993E-3</v>
      </c>
      <c r="N95" s="20">
        <f t="shared" si="8"/>
        <v>0.67444333333333339</v>
      </c>
      <c r="O95" s="62">
        <f>STDEV(H95:H97)/SQRT(3)</f>
        <v>7.1433799967366889E-3</v>
      </c>
      <c r="P95" s="20">
        <f>P2/SQRT(3)</f>
        <v>1.2124355652982142E-2</v>
      </c>
      <c r="Q95" s="71">
        <f>(SQRT((0.0368*10^6)/(N95-0.28)))-273.15</f>
        <v>32.294000519942472</v>
      </c>
      <c r="R95" s="71">
        <f>ABS((SQRT((0.0368*10^6)/(N95-P95-0.28)))-273.15)-Q95</f>
        <v>4.8054215923247625</v>
      </c>
      <c r="T95" s="61"/>
      <c r="U95" s="61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x14ac:dyDescent="0.25">
      <c r="A96" s="84"/>
      <c r="B96" s="5"/>
      <c r="C96" t="s">
        <v>37</v>
      </c>
      <c r="D96" s="6">
        <v>-4.4763000000000002</v>
      </c>
      <c r="E96" s="6">
        <v>3.9227000000000003E-3</v>
      </c>
      <c r="F96" s="6">
        <v>-3.6448999999999998</v>
      </c>
      <c r="G96" s="6">
        <v>8.4399999999999996E-3</v>
      </c>
      <c r="H96" s="6">
        <v>0.68872</v>
      </c>
      <c r="I96" s="6">
        <v>6.3096999999999997E-3</v>
      </c>
      <c r="J96" s="20"/>
      <c r="K96" s="20"/>
      <c r="L96" s="20"/>
      <c r="M96" s="20"/>
      <c r="N96" s="20"/>
      <c r="O96" s="20"/>
      <c r="P96" s="20"/>
      <c r="Q96" s="71"/>
      <c r="R96" s="71"/>
      <c r="T96" s="61"/>
      <c r="U96" s="61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x14ac:dyDescent="0.25">
      <c r="A97" s="84"/>
      <c r="B97" s="5"/>
      <c r="C97" t="s">
        <v>52</v>
      </c>
      <c r="D97" s="6">
        <v>-4.5072999999999999</v>
      </c>
      <c r="E97" s="6">
        <v>5.2369000000000001E-3</v>
      </c>
      <c r="F97" s="6">
        <v>-3.9262000000000001</v>
      </c>
      <c r="G97" s="6">
        <v>8.9133000000000007E-3</v>
      </c>
      <c r="H97" s="6">
        <v>0.66776999999999997</v>
      </c>
      <c r="I97" s="6">
        <v>1.0070000000000001E-2</v>
      </c>
      <c r="J97" s="20"/>
      <c r="K97" s="20"/>
      <c r="L97" s="20"/>
      <c r="M97" s="20"/>
      <c r="N97" s="20"/>
      <c r="O97" s="20"/>
      <c r="P97" s="20"/>
      <c r="Q97" s="71"/>
      <c r="R97" s="71"/>
      <c r="T97" s="61"/>
      <c r="U97" s="61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x14ac:dyDescent="0.25">
      <c r="A98" s="84"/>
      <c r="B98" s="5"/>
      <c r="C98" s="10"/>
      <c r="D98" s="9"/>
      <c r="E98" s="9"/>
      <c r="F98" s="9"/>
      <c r="G98" s="9"/>
      <c r="H98" s="9"/>
      <c r="I98" s="9"/>
      <c r="J98" s="20"/>
      <c r="K98" s="20"/>
      <c r="L98" s="20"/>
      <c r="M98" s="20"/>
      <c r="N98" s="20"/>
      <c r="O98" s="20"/>
      <c r="P98" s="20"/>
      <c r="Q98" s="71"/>
      <c r="R98" s="71"/>
      <c r="T98" s="61"/>
      <c r="U98" s="61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:31" x14ac:dyDescent="0.25">
      <c r="A99" s="84"/>
      <c r="B99" s="5"/>
      <c r="C99" s="10"/>
      <c r="D99" s="9"/>
      <c r="E99" s="9"/>
      <c r="F99" s="9"/>
      <c r="G99" s="9"/>
      <c r="H99" s="9"/>
      <c r="I99" s="9"/>
      <c r="J99" s="20"/>
      <c r="K99" s="20"/>
      <c r="L99" s="20"/>
      <c r="M99" s="20"/>
      <c r="N99" s="20"/>
      <c r="O99" s="20"/>
      <c r="P99" s="20"/>
      <c r="Q99" s="71"/>
      <c r="R99" s="71"/>
      <c r="T99" s="61">
        <v>89.4</v>
      </c>
      <c r="U99" s="61">
        <v>10.6</v>
      </c>
      <c r="V99" s="58"/>
      <c r="W99" s="58">
        <f>1.03091*(L100+1000)-1000</f>
        <v>28.623209665249988</v>
      </c>
      <c r="X99" s="58">
        <f>((AA99*T99)+(AD99*U99))/100</f>
        <v>1.031292041117742</v>
      </c>
      <c r="Y99" s="61">
        <f>(W99+1000)/X99-1000</f>
        <v>-2.5878522727659856</v>
      </c>
      <c r="Z99" s="57"/>
      <c r="AA99" s="62">
        <f>EXP(((17880/(273.15+Q100)-31.14)/1000))</f>
        <v>1.031375052298529</v>
      </c>
      <c r="AB99" s="62">
        <f>(W99+1000)/AA99-1000</f>
        <v>-2.6681299175758113</v>
      </c>
      <c r="AC99" s="62"/>
      <c r="AD99" s="62">
        <f>EXP(((18030/(273.15+Q100)-32.42)/1000))</f>
        <v>1.0305919279514817</v>
      </c>
      <c r="AE99" s="62">
        <f>(W99+1000)/AD99-1000</f>
        <v>-1.9102791636888696</v>
      </c>
    </row>
    <row r="100" spans="1:31" x14ac:dyDescent="0.25">
      <c r="A100" s="84"/>
      <c r="B100" s="3" t="s">
        <v>100</v>
      </c>
      <c r="C100" t="s">
        <v>102</v>
      </c>
      <c r="D100" s="6">
        <v>-7.9680999999999997</v>
      </c>
      <c r="E100" s="6">
        <v>4.6867999999999996E-3</v>
      </c>
      <c r="F100" s="6">
        <v>-2.1674000000000002</v>
      </c>
      <c r="G100" s="6">
        <v>7.2956000000000002E-3</v>
      </c>
      <c r="H100" s="6">
        <v>0.72536</v>
      </c>
      <c r="I100" s="6">
        <v>6.0778999999999998E-3</v>
      </c>
      <c r="J100" s="20">
        <f>AVERAGE(D100:D103)</f>
        <v>-7.9572000000000003</v>
      </c>
      <c r="K100" s="20">
        <f t="shared" ref="K100:N100" si="9">AVERAGE(E100:E103)</f>
        <v>4.5200500000000003E-3</v>
      </c>
      <c r="L100" s="20">
        <f t="shared" si="9"/>
        <v>-2.2182249999999999</v>
      </c>
      <c r="M100" s="20">
        <f t="shared" si="9"/>
        <v>7.0921500000000002E-3</v>
      </c>
      <c r="N100" s="20">
        <f t="shared" si="9"/>
        <v>0.72295250000000011</v>
      </c>
      <c r="O100" s="62">
        <f>STDEV(H100:H103)/SQRT(3)</f>
        <v>5.9663582322515129E-3</v>
      </c>
      <c r="P100" s="75">
        <f>P2/SQRT(4)</f>
        <v>1.0500000000000001E-2</v>
      </c>
      <c r="Q100" s="71">
        <f>(SQRT((0.0368*10^6)/(N100-0.28)))-273.15</f>
        <v>15.084080971594517</v>
      </c>
      <c r="R100" s="71">
        <f>ABS((SQRT((0.0368*10^6)/(N100-P100-0.28)))-273.15)-Q100</f>
        <v>3.4781933868608803</v>
      </c>
    </row>
    <row r="101" spans="1:31" x14ac:dyDescent="0.25">
      <c r="A101" s="84"/>
      <c r="B101" s="5"/>
      <c r="C101" t="s">
        <v>103</v>
      </c>
      <c r="D101" s="6">
        <v>-7.9387999999999996</v>
      </c>
      <c r="E101" s="6">
        <v>3.8424000000000002E-3</v>
      </c>
      <c r="F101" s="6">
        <v>-2.2323</v>
      </c>
      <c r="G101" s="6">
        <v>6.4694000000000002E-3</v>
      </c>
      <c r="H101" s="6">
        <v>0.73602999999999996</v>
      </c>
      <c r="I101" s="6">
        <v>7.4155000000000002E-3</v>
      </c>
      <c r="J101" s="20"/>
      <c r="K101" s="20"/>
      <c r="L101" s="20"/>
      <c r="M101" s="20"/>
      <c r="N101" s="20"/>
      <c r="O101" s="20"/>
      <c r="P101" s="20"/>
      <c r="Q101" s="71"/>
      <c r="R101" s="71"/>
    </row>
    <row r="102" spans="1:31" x14ac:dyDescent="0.25">
      <c r="A102" s="84"/>
      <c r="B102" s="5"/>
      <c r="C102" t="s">
        <v>104</v>
      </c>
      <c r="D102" s="6">
        <v>-7.9196999999999997</v>
      </c>
      <c r="E102" s="6">
        <v>4.5526000000000004E-3</v>
      </c>
      <c r="F102" s="6">
        <v>-2.2605</v>
      </c>
      <c r="G102" s="6">
        <v>7.4164000000000001E-3</v>
      </c>
      <c r="H102" s="6">
        <v>0.71177000000000001</v>
      </c>
      <c r="I102" s="6">
        <v>6.7210000000000004E-3</v>
      </c>
      <c r="J102" s="20"/>
      <c r="K102" s="20"/>
      <c r="L102" s="20"/>
      <c r="M102" s="20"/>
      <c r="N102" s="20"/>
      <c r="O102" s="20"/>
      <c r="P102" s="20"/>
      <c r="Q102" s="71"/>
      <c r="R102" s="71"/>
      <c r="T102" s="61"/>
      <c r="U102" s="61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x14ac:dyDescent="0.25">
      <c r="A103" s="84"/>
      <c r="B103" s="5"/>
      <c r="C103" t="s">
        <v>111</v>
      </c>
      <c r="D103" s="6">
        <v>-8.0022000000000002</v>
      </c>
      <c r="E103" s="6">
        <v>4.9984000000000001E-3</v>
      </c>
      <c r="F103" s="6">
        <v>-2.2126999999999999</v>
      </c>
      <c r="G103" s="6">
        <v>7.1872000000000004E-3</v>
      </c>
      <c r="H103" s="6">
        <v>0.71865000000000001</v>
      </c>
      <c r="I103" s="6">
        <v>7.1792000000000002E-3</v>
      </c>
      <c r="J103" s="20"/>
      <c r="K103" s="20"/>
      <c r="L103" s="20"/>
      <c r="M103" s="20"/>
      <c r="N103" s="20"/>
      <c r="O103" s="20"/>
      <c r="P103" s="20"/>
      <c r="Q103" s="71"/>
      <c r="R103" s="71"/>
      <c r="T103" s="61"/>
      <c r="U103" s="61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x14ac:dyDescent="0.25">
      <c r="A104" s="84"/>
      <c r="B104" s="5"/>
      <c r="D104" s="6"/>
      <c r="E104" s="6"/>
      <c r="F104" s="6"/>
      <c r="G104" s="6"/>
      <c r="H104" s="6"/>
      <c r="I104" s="6"/>
      <c r="J104" s="20"/>
      <c r="K104" s="20"/>
      <c r="L104" s="20"/>
      <c r="M104" s="20"/>
      <c r="N104" s="20"/>
      <c r="O104" s="20"/>
      <c r="P104" s="20"/>
      <c r="Q104" s="71"/>
      <c r="R104" s="71"/>
      <c r="T104" s="61"/>
      <c r="U104" s="61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x14ac:dyDescent="0.25">
      <c r="A105" s="84"/>
      <c r="B105" s="5"/>
      <c r="D105" s="6"/>
      <c r="E105" s="6"/>
      <c r="F105" s="6"/>
      <c r="G105" s="6"/>
      <c r="H105" s="6"/>
      <c r="I105" s="6"/>
      <c r="J105" s="20"/>
      <c r="K105" s="20"/>
      <c r="L105" s="20"/>
      <c r="M105" s="20"/>
      <c r="N105" s="20"/>
      <c r="O105" s="20"/>
      <c r="P105" s="20"/>
      <c r="Q105" s="71"/>
      <c r="R105" s="71"/>
    </row>
    <row r="106" spans="1:31" x14ac:dyDescent="0.25">
      <c r="A106" s="84"/>
      <c r="B106" s="5" t="s">
        <v>4</v>
      </c>
      <c r="C106" t="s">
        <v>31</v>
      </c>
      <c r="D106" s="6">
        <v>-1.7907</v>
      </c>
      <c r="E106" s="6">
        <v>4.3376999999999999E-3</v>
      </c>
      <c r="F106" s="6">
        <v>-5.101</v>
      </c>
      <c r="G106" s="6">
        <v>7.6204999999999997E-3</v>
      </c>
      <c r="H106" s="6">
        <v>0.49891000000000002</v>
      </c>
      <c r="I106" s="6">
        <v>8.4284000000000008E-3</v>
      </c>
      <c r="J106" s="20">
        <f>AVERAGE(D106:D108)</f>
        <v>-0.86429999999999996</v>
      </c>
      <c r="K106" s="20">
        <f>STDEV(D106:D108)/SQRT(3)</f>
        <v>0.46320023028203844</v>
      </c>
      <c r="L106" s="20">
        <f>AVERAGE(F106:F108)</f>
        <v>-5.4414666666666669</v>
      </c>
      <c r="M106" s="20">
        <f>STDEV(F106:F108)/SQRT(2)</f>
        <v>0.2101012295696211</v>
      </c>
      <c r="N106" s="20">
        <f>AVERAGE(H106:H108)</f>
        <v>0.51757333333333333</v>
      </c>
      <c r="O106" s="62">
        <f>STDEV(H106:H108)/SQRT(3)</f>
        <v>1.0654248500533064E-2</v>
      </c>
      <c r="P106" s="20">
        <f>P2/SQRT(3)</f>
        <v>1.2124355652982142E-2</v>
      </c>
      <c r="Q106" s="71">
        <f>(SQRT((0.0368*10^6)/(N106-0.28)))-273.15</f>
        <v>120.42278842829364</v>
      </c>
      <c r="R106" s="71">
        <f>ABS((SQRT((0.0368*10^6)/(N106-P106-0.28)))-273.15)-Q106</f>
        <v>10.444336875285728</v>
      </c>
      <c r="T106" s="61"/>
      <c r="U106" s="61"/>
      <c r="V106" s="58"/>
      <c r="W106" s="58">
        <f>1.03091*(L106+1000)-1000</f>
        <v>25.300337598666601</v>
      </c>
      <c r="X106" s="58">
        <f>EXP(((18030/(273.15+Q106)-32.42)/1000))</f>
        <v>1.0134811562441619</v>
      </c>
      <c r="Y106" s="58">
        <f>(W106+1000)/X106-1000</f>
        <v>11.661964587782904</v>
      </c>
      <c r="Z106" s="58"/>
      <c r="AA106" s="58"/>
      <c r="AB106" s="58"/>
      <c r="AC106" s="58"/>
      <c r="AD106" s="58"/>
      <c r="AE106" s="58"/>
    </row>
    <row r="107" spans="1:31" x14ac:dyDescent="0.25">
      <c r="A107" s="84"/>
      <c r="B107" s="5"/>
      <c r="C107" t="s">
        <v>55</v>
      </c>
      <c r="D107" s="6">
        <v>-0.40029999999999999</v>
      </c>
      <c r="E107" s="6">
        <v>4.4603999999999998E-3</v>
      </c>
      <c r="F107" s="6">
        <v>-5.6483999999999996</v>
      </c>
      <c r="G107" s="6">
        <v>1.0560999999999999E-2</v>
      </c>
      <c r="H107" s="6">
        <v>0.53581000000000001</v>
      </c>
      <c r="I107" s="6">
        <v>8.3487000000000006E-3</v>
      </c>
      <c r="J107" s="20"/>
      <c r="K107" s="20"/>
      <c r="L107" s="20"/>
      <c r="M107" s="20"/>
      <c r="N107" s="20"/>
      <c r="O107" s="20"/>
      <c r="P107" s="20"/>
      <c r="Q107" s="20"/>
      <c r="R107" s="20"/>
      <c r="T107" s="61"/>
      <c r="U107" s="61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1:31" x14ac:dyDescent="0.25">
      <c r="A108" s="85"/>
      <c r="B108" s="1"/>
      <c r="C108" s="69" t="s">
        <v>65</v>
      </c>
      <c r="D108" s="70">
        <v>-0.40189999999999998</v>
      </c>
      <c r="E108" s="70">
        <v>4.7692000000000003E-3</v>
      </c>
      <c r="F108" s="70">
        <v>-5.5750000000000002</v>
      </c>
      <c r="G108" s="70">
        <v>6.9237999999999999E-3</v>
      </c>
      <c r="H108" s="70">
        <v>0.51800000000000002</v>
      </c>
      <c r="I108" s="70">
        <v>8.1849999999999996E-3</v>
      </c>
      <c r="J108" s="24"/>
      <c r="K108" s="24"/>
      <c r="L108" s="24"/>
      <c r="M108" s="24"/>
      <c r="N108" s="24"/>
      <c r="O108" s="24"/>
      <c r="P108" s="24"/>
      <c r="Q108" s="24"/>
      <c r="R108" s="24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</row>
    <row r="111" spans="1:31" x14ac:dyDescent="0.25">
      <c r="B111" s="50" t="s">
        <v>112</v>
      </c>
    </row>
    <row r="112" spans="1:31" x14ac:dyDescent="0.25">
      <c r="B112" s="5" t="s">
        <v>79</v>
      </c>
      <c r="C112" t="s">
        <v>27</v>
      </c>
      <c r="D112" s="46">
        <v>-7.2754000000000003</v>
      </c>
      <c r="E112" s="6">
        <v>4.1564999999999996E-3</v>
      </c>
      <c r="F112" s="6">
        <v>-6.1764999999999999</v>
      </c>
      <c r="G112" s="6">
        <v>7.4507999999999996E-3</v>
      </c>
      <c r="H112" s="6">
        <v>0.66949999999999998</v>
      </c>
      <c r="I112" s="6">
        <v>7.9710000000000007E-3</v>
      </c>
    </row>
    <row r="113" spans="2:9" x14ac:dyDescent="0.25">
      <c r="B113" s="5" t="s">
        <v>113</v>
      </c>
      <c r="C113" t="s">
        <v>83</v>
      </c>
      <c r="D113" s="6">
        <v>-8.2227999999999994</v>
      </c>
      <c r="E113" s="6">
        <v>5.6058000000000002E-3</v>
      </c>
      <c r="F113" s="6">
        <v>-6.0433000000000003</v>
      </c>
      <c r="G113" s="6">
        <v>1.0135999999999999E-2</v>
      </c>
      <c r="H113" s="49">
        <v>0.81250999999999995</v>
      </c>
      <c r="I113" s="6">
        <v>9.9045999999999995E-3</v>
      </c>
    </row>
    <row r="114" spans="2:9" x14ac:dyDescent="0.25">
      <c r="B114" s="3" t="s">
        <v>73</v>
      </c>
      <c r="C114" t="s">
        <v>22</v>
      </c>
      <c r="D114" s="6">
        <v>-4.0197000000000003</v>
      </c>
      <c r="E114" s="6">
        <v>3.5517999999999999E-3</v>
      </c>
      <c r="F114" s="6">
        <v>-4.0429000000000004</v>
      </c>
      <c r="G114" s="6">
        <v>7.7317999999999996E-3</v>
      </c>
      <c r="H114" s="49">
        <v>0.73909000000000002</v>
      </c>
      <c r="I114" s="6">
        <v>8.8915000000000001E-3</v>
      </c>
    </row>
    <row r="115" spans="2:9" x14ac:dyDescent="0.25">
      <c r="B115" s="3" t="s">
        <v>73</v>
      </c>
      <c r="C115" t="s">
        <v>96</v>
      </c>
      <c r="D115" s="49">
        <v>-4.7981999999999996</v>
      </c>
      <c r="E115" s="6">
        <v>7.2911E-3</v>
      </c>
      <c r="F115" s="6">
        <v>-3.6528999999999998</v>
      </c>
      <c r="G115" s="6">
        <v>1.6479000000000001E-2</v>
      </c>
      <c r="H115" s="6">
        <v>0.68076000000000003</v>
      </c>
      <c r="I115" s="6">
        <v>1.0591E-2</v>
      </c>
    </row>
  </sheetData>
  <mergeCells count="7">
    <mergeCell ref="T1:U1"/>
    <mergeCell ref="A80:A108"/>
    <mergeCell ref="D1:I1"/>
    <mergeCell ref="J1:N1"/>
    <mergeCell ref="A2:B2"/>
    <mergeCell ref="A3:A49"/>
    <mergeCell ref="A50:A7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workbookViewId="0">
      <pane xSplit="2" ySplit="2" topLeftCell="C15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0.85546875" defaultRowHeight="15" x14ac:dyDescent="0.25"/>
  <cols>
    <col min="2" max="2" width="22.140625" customWidth="1"/>
    <col min="3" max="3" width="21.140625" customWidth="1"/>
    <col min="4" max="10" width="9.140625" customWidth="1"/>
    <col min="11" max="11" width="5.140625" customWidth="1"/>
    <col min="12" max="14" width="13.5703125" style="31" customWidth="1"/>
    <col min="15" max="15" width="10.85546875" style="31"/>
  </cols>
  <sheetData>
    <row r="1" spans="1:15" x14ac:dyDescent="0.2">
      <c r="A1" s="2"/>
      <c r="B1" s="2"/>
      <c r="C1" s="2"/>
      <c r="D1" s="86" t="s">
        <v>59</v>
      </c>
      <c r="E1" s="87"/>
      <c r="F1" s="87"/>
      <c r="G1" s="87"/>
      <c r="H1" s="87"/>
      <c r="I1" s="87"/>
      <c r="J1" s="87"/>
    </row>
    <row r="2" spans="1:15" x14ac:dyDescent="0.2">
      <c r="A2" s="87" t="s">
        <v>72</v>
      </c>
      <c r="B2" s="87"/>
      <c r="C2" s="13" t="s">
        <v>0</v>
      </c>
      <c r="D2" s="13" t="s">
        <v>8</v>
      </c>
      <c r="E2" s="4" t="s">
        <v>9</v>
      </c>
      <c r="F2" s="13" t="s">
        <v>10</v>
      </c>
      <c r="G2" s="4" t="s">
        <v>11</v>
      </c>
      <c r="H2" s="13" t="s">
        <v>6</v>
      </c>
      <c r="I2" t="s">
        <v>108</v>
      </c>
      <c r="J2" s="13" t="s">
        <v>58</v>
      </c>
      <c r="L2" s="33" t="s">
        <v>117</v>
      </c>
      <c r="M2" s="33" t="s">
        <v>122</v>
      </c>
      <c r="N2" s="40" t="s">
        <v>120</v>
      </c>
      <c r="O2" s="42" t="s">
        <v>121</v>
      </c>
    </row>
    <row r="3" spans="1:15" x14ac:dyDescent="0.25">
      <c r="A3" s="83" t="s">
        <v>1</v>
      </c>
      <c r="B3" s="2" t="s">
        <v>95</v>
      </c>
      <c r="C3" t="s">
        <v>91</v>
      </c>
      <c r="D3" s="6">
        <v>-11.3782</v>
      </c>
      <c r="E3" s="6">
        <v>5.6687999999999999E-3</v>
      </c>
      <c r="F3" s="6">
        <v>-4.7465000000000002</v>
      </c>
      <c r="G3" s="6">
        <v>9.6500000000000006E-3</v>
      </c>
      <c r="H3" s="6">
        <v>0.73477999999999999</v>
      </c>
      <c r="I3" s="6">
        <v>0.71621000000000001</v>
      </c>
      <c r="J3" s="6">
        <v>9.5373000000000003E-3</v>
      </c>
      <c r="L3" s="35" t="s">
        <v>119</v>
      </c>
      <c r="M3" s="34">
        <v>4</v>
      </c>
      <c r="N3" s="41">
        <f>ABS(D3-$D$7)</f>
        <v>9.8250000000000171E-2</v>
      </c>
      <c r="O3" s="43">
        <f>ABS(H3-$H$7)</f>
        <v>1.0547499999999932E-2</v>
      </c>
    </row>
    <row r="4" spans="1:15" x14ac:dyDescent="0.25">
      <c r="A4" s="84"/>
      <c r="B4" s="2"/>
      <c r="C4" t="s">
        <v>92</v>
      </c>
      <c r="D4" s="6">
        <v>-11.420199999999999</v>
      </c>
      <c r="E4" s="6">
        <v>5.8951000000000003E-3</v>
      </c>
      <c r="F4" s="6">
        <v>-4.6974999999999998</v>
      </c>
      <c r="G4" s="6">
        <v>9.7065999999999993E-3</v>
      </c>
      <c r="H4" s="6">
        <v>0.74139999999999995</v>
      </c>
      <c r="I4" s="6">
        <v>0.72270000000000001</v>
      </c>
      <c r="J4" s="6">
        <v>9.9448000000000002E-3</v>
      </c>
      <c r="L4" s="36">
        <f>STDEV(D3:D6)</f>
        <v>9.0853049847908943E-2</v>
      </c>
      <c r="M4" s="36">
        <f>1.383*L4</f>
        <v>0.12564976793965807</v>
      </c>
      <c r="N4" s="41">
        <f t="shared" ref="N4:N6" si="0">ABS(D4-$D$7)</f>
        <v>5.6250000000000355E-2</v>
      </c>
      <c r="O4" s="43">
        <f t="shared" ref="O4:O6" si="1">ABS(H4-$H$7)</f>
        <v>3.9274999999999727E-3</v>
      </c>
    </row>
    <row r="5" spans="1:15" x14ac:dyDescent="0.25">
      <c r="A5" s="84"/>
      <c r="B5" s="2"/>
      <c r="C5" t="s">
        <v>93</v>
      </c>
      <c r="D5" s="6">
        <v>-11.551399999999999</v>
      </c>
      <c r="E5" s="6">
        <v>5.5656000000000004E-3</v>
      </c>
      <c r="F5" s="6">
        <v>-4.6853999999999996</v>
      </c>
      <c r="G5" s="6">
        <v>1.1893000000000001E-2</v>
      </c>
      <c r="H5" s="6">
        <v>0.74755000000000005</v>
      </c>
      <c r="I5" s="6">
        <v>0.72872999999999999</v>
      </c>
      <c r="J5" s="6">
        <v>9.1885000000000005E-3</v>
      </c>
      <c r="L5" s="37" t="s">
        <v>118</v>
      </c>
      <c r="M5" s="34"/>
      <c r="N5" s="41">
        <f t="shared" si="0"/>
        <v>7.4949999999999406E-2</v>
      </c>
      <c r="O5" s="43">
        <f t="shared" si="1"/>
        <v>2.2225000000001272E-3</v>
      </c>
    </row>
    <row r="6" spans="1:15" x14ac:dyDescent="0.25">
      <c r="A6" s="84"/>
      <c r="B6" s="2"/>
      <c r="C6" t="s">
        <v>94</v>
      </c>
      <c r="D6" s="6">
        <v>-11.555999999999999</v>
      </c>
      <c r="E6" s="6">
        <v>6.1498000000000004E-3</v>
      </c>
      <c r="F6" s="6">
        <v>-4.7596999999999996</v>
      </c>
      <c r="G6" s="6">
        <v>1.7163999999999999E-2</v>
      </c>
      <c r="H6" s="6">
        <v>0.75758000000000003</v>
      </c>
      <c r="I6" s="6">
        <v>0.73856999999999995</v>
      </c>
      <c r="J6" s="6">
        <v>9.6880999999999998E-3</v>
      </c>
      <c r="L6" s="38">
        <f>STDEV(H3:H6)</f>
        <v>9.6908595250026139E-3</v>
      </c>
      <c r="M6" s="39">
        <f>1.383*L6</f>
        <v>1.3402458723078615E-2</v>
      </c>
      <c r="N6" s="41">
        <f t="shared" si="0"/>
        <v>7.9549999999999343E-2</v>
      </c>
      <c r="O6" s="43">
        <f t="shared" si="1"/>
        <v>1.2252500000000111E-2</v>
      </c>
    </row>
    <row r="7" spans="1:15" x14ac:dyDescent="0.25">
      <c r="A7" s="84"/>
      <c r="B7" s="2"/>
      <c r="C7" s="28" t="s">
        <v>116</v>
      </c>
      <c r="D7" s="29">
        <f>AVERAGE(D3:D6)</f>
        <v>-11.47645</v>
      </c>
      <c r="E7" s="30"/>
      <c r="F7" s="29">
        <f>AVERAGE(F3:F6)</f>
        <v>-4.7222749999999998</v>
      </c>
      <c r="G7" s="30"/>
      <c r="H7" s="29">
        <f t="shared" ref="H7:I7" si="2">AVERAGE(H3:H6)</f>
        <v>0.74532749999999992</v>
      </c>
      <c r="I7" s="29">
        <f t="shared" si="2"/>
        <v>0.72655249999999993</v>
      </c>
      <c r="J7" s="6"/>
      <c r="N7" s="44" t="s">
        <v>123</v>
      </c>
      <c r="O7" s="42" t="s">
        <v>123</v>
      </c>
    </row>
    <row r="8" spans="1:15" x14ac:dyDescent="0.25">
      <c r="A8" s="84"/>
      <c r="B8" s="2"/>
      <c r="C8" s="8"/>
      <c r="D8" s="9"/>
      <c r="E8" s="9"/>
      <c r="F8" s="9"/>
      <c r="G8" s="9"/>
      <c r="H8" s="9"/>
      <c r="I8" s="9"/>
      <c r="J8" s="9"/>
    </row>
    <row r="9" spans="1:15" x14ac:dyDescent="0.25">
      <c r="A9" s="84"/>
      <c r="B9" s="5" t="s">
        <v>76</v>
      </c>
      <c r="C9" t="s">
        <v>18</v>
      </c>
      <c r="D9" s="6">
        <v>-6.6319999999999997</v>
      </c>
      <c r="E9" s="6">
        <v>3.8695999999999999E-3</v>
      </c>
      <c r="F9" s="6">
        <v>-2.3178999999999998</v>
      </c>
      <c r="G9" s="6">
        <v>6.1909E-3</v>
      </c>
      <c r="H9" s="6">
        <v>0.71279999999999999</v>
      </c>
      <c r="I9" s="6">
        <v>0.71279999999999999</v>
      </c>
      <c r="J9" s="6">
        <v>9.0702000000000005E-3</v>
      </c>
    </row>
    <row r="10" spans="1:15" x14ac:dyDescent="0.25">
      <c r="A10" s="84"/>
      <c r="B10" s="5"/>
      <c r="C10" t="s">
        <v>32</v>
      </c>
      <c r="D10" s="6">
        <v>-6.6611000000000002</v>
      </c>
      <c r="E10" s="6">
        <v>4.2912999999999996E-3</v>
      </c>
      <c r="F10" s="6">
        <v>-2.2942</v>
      </c>
      <c r="G10" s="6">
        <v>8.7595999999999993E-3</v>
      </c>
      <c r="H10" s="6">
        <v>0.75163999999999997</v>
      </c>
      <c r="I10" s="6">
        <v>0.75163999999999997</v>
      </c>
      <c r="J10" s="6">
        <v>7.8286999999999992E-3</v>
      </c>
      <c r="L10" s="32" t="s">
        <v>124</v>
      </c>
    </row>
    <row r="11" spans="1:15" x14ac:dyDescent="0.25">
      <c r="A11" s="84"/>
      <c r="B11" s="5"/>
      <c r="C11" s="28" t="s">
        <v>116</v>
      </c>
      <c r="D11" s="29">
        <f>AVERAGE(D9:D10)</f>
        <v>-6.6465499999999995</v>
      </c>
      <c r="E11" s="30"/>
      <c r="F11" s="29">
        <f>AVERAGE(F9:F10)</f>
        <v>-2.3060499999999999</v>
      </c>
      <c r="G11" s="30"/>
      <c r="H11" s="29">
        <f t="shared" ref="H11:I11" si="3">AVERAGE(H9:H10)</f>
        <v>0.73221999999999998</v>
      </c>
      <c r="I11" s="29">
        <f t="shared" si="3"/>
        <v>0.73221999999999998</v>
      </c>
      <c r="J11" s="6"/>
    </row>
    <row r="12" spans="1:15" x14ac:dyDescent="0.25">
      <c r="A12" s="84"/>
      <c r="B12" s="5"/>
      <c r="C12" s="10"/>
      <c r="D12" s="9"/>
      <c r="E12" s="9"/>
      <c r="F12" s="9"/>
      <c r="G12" s="9"/>
      <c r="H12" s="9"/>
      <c r="I12" s="9"/>
      <c r="J12" s="9"/>
      <c r="L12" s="33" t="s">
        <v>117</v>
      </c>
      <c r="M12" s="33" t="s">
        <v>122</v>
      </c>
      <c r="N12" s="40" t="s">
        <v>120</v>
      </c>
      <c r="O12" s="42" t="s">
        <v>121</v>
      </c>
    </row>
    <row r="13" spans="1:15" x14ac:dyDescent="0.25">
      <c r="A13" s="84"/>
      <c r="B13" s="5" t="s">
        <v>77</v>
      </c>
      <c r="C13" t="s">
        <v>19</v>
      </c>
      <c r="D13" s="6">
        <v>-7.0202999999999998</v>
      </c>
      <c r="E13" s="6">
        <v>3.5761999999999999E-3</v>
      </c>
      <c r="F13" s="6">
        <v>-5.5075000000000003</v>
      </c>
      <c r="G13" s="6">
        <v>7.1370000000000001E-3</v>
      </c>
      <c r="H13" s="6">
        <v>0.65849999999999997</v>
      </c>
      <c r="I13" s="6">
        <v>0.65849999999999997</v>
      </c>
      <c r="J13" s="6">
        <v>8.4794999999999992E-3</v>
      </c>
      <c r="L13" s="35" t="s">
        <v>119</v>
      </c>
      <c r="M13" s="34">
        <v>5</v>
      </c>
      <c r="N13" s="41">
        <f>ABS(D13-$D$18)</f>
        <v>4.3480000000000629E-2</v>
      </c>
      <c r="O13" s="43">
        <f>ABS(H13-$H$18)</f>
        <v>4.072600000000004E-2</v>
      </c>
    </row>
    <row r="14" spans="1:15" x14ac:dyDescent="0.25">
      <c r="A14" s="84"/>
      <c r="B14" s="5"/>
      <c r="C14" t="s">
        <v>33</v>
      </c>
      <c r="D14" s="6">
        <v>-6.9970999999999997</v>
      </c>
      <c r="E14" s="6">
        <v>4.7526000000000001E-3</v>
      </c>
      <c r="F14" s="6">
        <v>-5.4829999999999997</v>
      </c>
      <c r="G14" s="6">
        <v>9.1359000000000006E-3</v>
      </c>
      <c r="H14" s="6">
        <v>0.74492000000000003</v>
      </c>
      <c r="I14" s="6">
        <v>0.74492000000000003</v>
      </c>
      <c r="J14" s="6">
        <v>8.5643000000000004E-3</v>
      </c>
      <c r="L14" s="36">
        <f>STDEV(D13:D17)</f>
        <v>3.1947644670616906E-2</v>
      </c>
      <c r="M14" s="36">
        <f>1.509*L14</f>
        <v>4.8208995807960911E-2</v>
      </c>
      <c r="N14" s="41">
        <f t="shared" ref="N14:N17" si="4">ABS(D14-$D$18)</f>
        <v>2.028000000000052E-2</v>
      </c>
      <c r="O14" s="43">
        <f t="shared" ref="O14:O17" si="5">ABS(H14-$H$18)</f>
        <v>4.5694000000000012E-2</v>
      </c>
    </row>
    <row r="15" spans="1:15" x14ac:dyDescent="0.25">
      <c r="A15" s="84"/>
      <c r="B15" s="5"/>
      <c r="C15" t="s">
        <v>43</v>
      </c>
      <c r="D15" s="6">
        <v>-6.9500999999999999</v>
      </c>
      <c r="E15" s="6">
        <v>4.2313999999999997E-3</v>
      </c>
      <c r="F15" s="6">
        <v>-5.4653</v>
      </c>
      <c r="G15" s="6">
        <v>6.0178000000000002E-3</v>
      </c>
      <c r="H15" s="6">
        <v>0.74599000000000004</v>
      </c>
      <c r="I15" s="6">
        <v>0.74599000000000004</v>
      </c>
      <c r="J15" s="6">
        <v>8.0990999999999997E-3</v>
      </c>
      <c r="L15" s="37" t="s">
        <v>118</v>
      </c>
      <c r="M15" s="34"/>
      <c r="N15" s="41">
        <f t="shared" si="4"/>
        <v>2.6719999999999189E-2</v>
      </c>
      <c r="O15" s="43">
        <f t="shared" si="5"/>
        <v>4.6764000000000028E-2</v>
      </c>
    </row>
    <row r="16" spans="1:15" x14ac:dyDescent="0.25">
      <c r="A16" s="84"/>
      <c r="B16" s="5"/>
      <c r="C16" t="s">
        <v>63</v>
      </c>
      <c r="D16" s="6">
        <v>-6.9721000000000002</v>
      </c>
      <c r="E16" s="6">
        <v>4.3803000000000002E-3</v>
      </c>
      <c r="F16" s="6">
        <v>-5.7424999999999997</v>
      </c>
      <c r="G16" s="6">
        <v>8.8196000000000004E-3</v>
      </c>
      <c r="H16" s="6">
        <v>0.66571999999999998</v>
      </c>
      <c r="I16" s="6">
        <v>0.66571999999999998</v>
      </c>
      <c r="J16" s="6">
        <v>7.6302000000000002E-3</v>
      </c>
      <c r="L16" s="38">
        <f>STDEV(H13:H17)</f>
        <v>4.2977492714210329E-2</v>
      </c>
      <c r="M16" s="39">
        <f>1.509*L16</f>
        <v>6.4853036505743381E-2</v>
      </c>
      <c r="N16" s="41">
        <f t="shared" si="4"/>
        <v>4.7199999999989473E-3</v>
      </c>
      <c r="O16" s="43">
        <f t="shared" si="5"/>
        <v>3.3506000000000036E-2</v>
      </c>
    </row>
    <row r="17" spans="1:15" x14ac:dyDescent="0.25">
      <c r="A17" s="84"/>
      <c r="B17" s="5"/>
      <c r="C17" t="s">
        <v>66</v>
      </c>
      <c r="D17" s="6">
        <v>-6.9444999999999997</v>
      </c>
      <c r="E17" s="6">
        <v>3.8498E-3</v>
      </c>
      <c r="F17" s="6">
        <v>-5.72</v>
      </c>
      <c r="G17" s="6">
        <v>6.6544999999999998E-3</v>
      </c>
      <c r="H17" s="6">
        <v>0.68100000000000005</v>
      </c>
      <c r="I17" s="6">
        <v>0.68100000000000005</v>
      </c>
      <c r="J17" s="6">
        <v>8.5176000000000002E-3</v>
      </c>
      <c r="N17" s="41">
        <f t="shared" si="4"/>
        <v>3.231999999999946E-2</v>
      </c>
      <c r="O17" s="43">
        <f t="shared" si="5"/>
        <v>1.8225999999999964E-2</v>
      </c>
    </row>
    <row r="18" spans="1:15" x14ac:dyDescent="0.25">
      <c r="A18" s="84"/>
      <c r="B18" s="5"/>
      <c r="C18" s="28" t="s">
        <v>116</v>
      </c>
      <c r="D18" s="29">
        <f>AVERAGE(D13:D17)</f>
        <v>-6.9768199999999991</v>
      </c>
      <c r="E18" s="30"/>
      <c r="F18" s="29">
        <f>AVERAGE(F13:F17)</f>
        <v>-5.5836600000000001</v>
      </c>
      <c r="G18" s="30"/>
      <c r="H18" s="29">
        <f t="shared" ref="H18:I18" si="6">AVERAGE(H13:H17)</f>
        <v>0.69922600000000001</v>
      </c>
      <c r="I18" s="29">
        <f t="shared" si="6"/>
        <v>0.69922600000000001</v>
      </c>
      <c r="J18" s="6"/>
      <c r="N18" s="44" t="s">
        <v>123</v>
      </c>
      <c r="O18" s="42" t="s">
        <v>123</v>
      </c>
    </row>
    <row r="19" spans="1:15" x14ac:dyDescent="0.25">
      <c r="A19" s="84"/>
      <c r="B19" s="5"/>
      <c r="C19" s="28"/>
      <c r="D19" s="29"/>
      <c r="E19" s="30"/>
      <c r="F19" s="29"/>
      <c r="G19" s="30"/>
      <c r="H19" s="29"/>
      <c r="I19" s="29"/>
      <c r="J19" s="6"/>
      <c r="N19" s="44"/>
      <c r="O19" s="42"/>
    </row>
    <row r="20" spans="1:15" x14ac:dyDescent="0.25">
      <c r="A20" s="84"/>
      <c r="B20" s="5"/>
      <c r="C20" s="10"/>
      <c r="D20" s="9"/>
      <c r="E20" s="9"/>
      <c r="F20" s="9"/>
      <c r="G20" s="9"/>
      <c r="H20" s="9"/>
      <c r="I20" s="9"/>
      <c r="J20" s="9"/>
      <c r="L20" s="33" t="s">
        <v>117</v>
      </c>
      <c r="M20" s="33" t="s">
        <v>122</v>
      </c>
      <c r="N20" s="40" t="s">
        <v>120</v>
      </c>
      <c r="O20" s="42" t="s">
        <v>121</v>
      </c>
    </row>
    <row r="21" spans="1:15" x14ac:dyDescent="0.25">
      <c r="A21" s="84"/>
      <c r="B21" s="5" t="s">
        <v>78</v>
      </c>
      <c r="C21" t="s">
        <v>20</v>
      </c>
      <c r="D21" s="6">
        <v>-5.6630000000000003</v>
      </c>
      <c r="E21" s="6">
        <v>3.9432E-3</v>
      </c>
      <c r="F21" s="6">
        <v>-5.9737</v>
      </c>
      <c r="G21" s="6">
        <v>8.0704999999999995E-3</v>
      </c>
      <c r="H21" s="6">
        <v>0.71045000000000003</v>
      </c>
      <c r="I21" s="6">
        <v>0.71045000000000003</v>
      </c>
      <c r="J21" s="6">
        <v>8.2232999999999994E-3</v>
      </c>
      <c r="L21" s="35" t="s">
        <v>119</v>
      </c>
      <c r="M21" s="34">
        <v>4</v>
      </c>
      <c r="N21" s="41">
        <f>ABS(D21-$D$25)</f>
        <v>0.12572500000000009</v>
      </c>
      <c r="O21" s="43">
        <f>ABS(H21-$H$25)</f>
        <v>3.6215000000000108E-2</v>
      </c>
    </row>
    <row r="22" spans="1:15" x14ac:dyDescent="0.25">
      <c r="A22" s="84"/>
      <c r="B22" s="5"/>
      <c r="C22" t="s">
        <v>34</v>
      </c>
      <c r="D22" s="6">
        <v>-5.7759</v>
      </c>
      <c r="E22" s="6">
        <v>5.5145000000000003E-3</v>
      </c>
      <c r="F22" s="6">
        <v>-5.7476000000000003</v>
      </c>
      <c r="G22" s="6">
        <v>8.7250999999999995E-3</v>
      </c>
      <c r="H22" s="6">
        <v>0.69808999999999999</v>
      </c>
      <c r="I22" s="6">
        <v>0.69808999999999999</v>
      </c>
      <c r="J22" s="6">
        <v>8.0683000000000005E-3</v>
      </c>
      <c r="L22" s="36">
        <f>STDEV(D21:D24)</f>
        <v>0.10035900142322389</v>
      </c>
      <c r="M22" s="36">
        <f>1.383*L22</f>
        <v>0.13879649896831864</v>
      </c>
      <c r="N22" s="41">
        <f t="shared" ref="N22:N24" si="7">ABS(D22-$D$25)</f>
        <v>1.2825000000000308E-2</v>
      </c>
      <c r="O22" s="43">
        <f t="shared" ref="O22:O24" si="8">ABS(H22-$H$25)</f>
        <v>2.3855000000000071E-2</v>
      </c>
    </row>
    <row r="23" spans="1:15" x14ac:dyDescent="0.25">
      <c r="A23" s="84"/>
      <c r="B23" s="5"/>
      <c r="C23" t="s">
        <v>64</v>
      </c>
      <c r="D23" s="6">
        <v>-5.9062000000000001</v>
      </c>
      <c r="E23" s="6">
        <v>3.9883999999999996E-3</v>
      </c>
      <c r="F23" s="6">
        <v>-5.9703999999999997</v>
      </c>
      <c r="G23" s="6">
        <v>5.2462000000000003E-3</v>
      </c>
      <c r="H23" s="6">
        <v>0.64390000000000003</v>
      </c>
      <c r="I23" s="6">
        <v>0.64390000000000003</v>
      </c>
      <c r="J23" s="6">
        <v>7.8320999999999998E-3</v>
      </c>
      <c r="L23" s="37" t="s">
        <v>118</v>
      </c>
      <c r="M23" s="34"/>
      <c r="N23" s="41">
        <f t="shared" si="7"/>
        <v>0.11747499999999977</v>
      </c>
      <c r="O23" s="43">
        <f t="shared" si="8"/>
        <v>3.033499999999989E-2</v>
      </c>
    </row>
    <row r="24" spans="1:15" x14ac:dyDescent="0.25">
      <c r="A24" s="84"/>
      <c r="B24" s="5"/>
      <c r="C24" t="s">
        <v>67</v>
      </c>
      <c r="D24" s="6">
        <v>-5.8098000000000001</v>
      </c>
      <c r="E24" s="6">
        <v>4.0714000000000002E-3</v>
      </c>
      <c r="F24" s="6">
        <v>-6.0669000000000004</v>
      </c>
      <c r="G24" s="6">
        <v>6.7859000000000001E-3</v>
      </c>
      <c r="H24" s="6">
        <v>0.64449999999999996</v>
      </c>
      <c r="I24" s="6">
        <v>0.64449999999999996</v>
      </c>
      <c r="J24" s="6">
        <v>8.5380999999999999E-3</v>
      </c>
      <c r="L24" s="38">
        <f>STDEV(H21:H24)</f>
        <v>3.5047442607604541E-2</v>
      </c>
      <c r="M24" s="39">
        <f>1.383*L24</f>
        <v>4.8470613126317078E-2</v>
      </c>
      <c r="N24" s="41">
        <f t="shared" si="7"/>
        <v>2.1074999999999733E-2</v>
      </c>
      <c r="O24" s="43">
        <f t="shared" si="8"/>
        <v>2.9734999999999956E-2</v>
      </c>
    </row>
    <row r="25" spans="1:15" x14ac:dyDescent="0.25">
      <c r="A25" s="84"/>
      <c r="B25" s="5"/>
      <c r="C25" s="28" t="s">
        <v>116</v>
      </c>
      <c r="D25" s="29">
        <f>AVERAGE(D21:D24)</f>
        <v>-5.7887250000000003</v>
      </c>
      <c r="E25" s="30"/>
      <c r="F25" s="29">
        <f>AVERAGE(F21:F24)</f>
        <v>-5.9396499999999994</v>
      </c>
      <c r="G25" s="30"/>
      <c r="H25" s="29">
        <f>AVERAGE(H21:H24)</f>
        <v>0.67423499999999992</v>
      </c>
      <c r="I25" s="29">
        <f t="shared" ref="I25" si="9">AVERAGE(I21:I24)</f>
        <v>0.67423499999999992</v>
      </c>
      <c r="J25" s="6"/>
      <c r="N25" s="44" t="s">
        <v>123</v>
      </c>
      <c r="O25" s="42" t="s">
        <v>123</v>
      </c>
    </row>
    <row r="26" spans="1:15" x14ac:dyDescent="0.25">
      <c r="A26" s="84"/>
      <c r="B26" s="5"/>
      <c r="C26" s="28"/>
      <c r="D26" s="29"/>
      <c r="E26" s="30"/>
      <c r="F26" s="29"/>
      <c r="G26" s="30"/>
      <c r="H26" s="29"/>
      <c r="I26" s="29"/>
      <c r="J26" s="6"/>
      <c r="N26" s="44"/>
      <c r="O26" s="42"/>
    </row>
    <row r="27" spans="1:15" x14ac:dyDescent="0.25">
      <c r="A27" s="84"/>
      <c r="B27" s="5"/>
      <c r="D27" s="6"/>
      <c r="E27" s="6"/>
      <c r="F27" s="6"/>
      <c r="G27" s="6"/>
      <c r="H27" s="6"/>
      <c r="I27" s="6"/>
      <c r="J27" s="6"/>
      <c r="L27" s="33" t="s">
        <v>117</v>
      </c>
      <c r="M27" s="33" t="s">
        <v>122</v>
      </c>
      <c r="N27" s="40" t="s">
        <v>120</v>
      </c>
      <c r="O27" s="42" t="s">
        <v>121</v>
      </c>
    </row>
    <row r="28" spans="1:15" x14ac:dyDescent="0.25">
      <c r="A28" s="84"/>
      <c r="B28" s="5" t="s">
        <v>114</v>
      </c>
      <c r="C28" t="s">
        <v>88</v>
      </c>
      <c r="D28" s="6">
        <v>-6.6578999999999997</v>
      </c>
      <c r="E28" s="6">
        <v>6.4869999999999997E-3</v>
      </c>
      <c r="F28" s="6">
        <v>-5.9043000000000001</v>
      </c>
      <c r="G28" s="6">
        <v>1.0848999999999999E-2</v>
      </c>
      <c r="H28" s="6">
        <v>0.69811999999999996</v>
      </c>
      <c r="I28" s="6">
        <v>0.68023</v>
      </c>
      <c r="J28" s="6">
        <v>9.4061000000000006E-3</v>
      </c>
      <c r="L28" s="35" t="s">
        <v>119</v>
      </c>
      <c r="M28" s="34">
        <v>3</v>
      </c>
      <c r="N28" s="41">
        <f>ABS(D28-$D$31)</f>
        <v>4.8833333333333506E-2</v>
      </c>
      <c r="O28" s="43">
        <f>ABS(H28-$H$31)</f>
        <v>9.5466666666667033E-3</v>
      </c>
    </row>
    <row r="29" spans="1:15" x14ac:dyDescent="0.25">
      <c r="A29" s="84"/>
      <c r="B29" s="5"/>
      <c r="C29" t="s">
        <v>89</v>
      </c>
      <c r="D29" s="6">
        <v>-6.6235999999999997</v>
      </c>
      <c r="E29" s="6">
        <v>6.1380999999999996E-3</v>
      </c>
      <c r="F29" s="6">
        <v>-5.9146999999999998</v>
      </c>
      <c r="G29" s="6">
        <v>1.4461E-2</v>
      </c>
      <c r="H29" s="6">
        <v>0.68261000000000005</v>
      </c>
      <c r="I29" s="6">
        <v>0.66500999999999999</v>
      </c>
      <c r="J29" s="6">
        <v>1.1502E-2</v>
      </c>
      <c r="L29" s="36">
        <f>STDEV(D28:D30)</f>
        <v>5.7494550466399078E-2</v>
      </c>
      <c r="M29" s="36">
        <f>1.196*L29</f>
        <v>6.8763482357813294E-2</v>
      </c>
      <c r="N29" s="41">
        <f t="shared" ref="N29:N30" si="10">ABS(D29-$D$31)</f>
        <v>1.4533333333333509E-2</v>
      </c>
      <c r="O29" s="43">
        <f t="shared" ref="O29:O30" si="11">ABS(H29-$H$31)</f>
        <v>5.9633333333332095E-3</v>
      </c>
    </row>
    <row r="30" spans="1:15" x14ac:dyDescent="0.25">
      <c r="A30" s="84"/>
      <c r="B30" s="5"/>
      <c r="C30" t="s">
        <v>90</v>
      </c>
      <c r="D30" s="6">
        <v>-6.5457000000000001</v>
      </c>
      <c r="E30" s="6">
        <v>5.9138000000000003E-3</v>
      </c>
      <c r="F30" s="6">
        <v>-5.7915999999999999</v>
      </c>
      <c r="G30" s="6">
        <v>1.6018000000000001E-2</v>
      </c>
      <c r="H30" s="6">
        <v>0.68498999999999999</v>
      </c>
      <c r="I30" s="6">
        <v>0.66735</v>
      </c>
      <c r="J30" s="6">
        <v>9.1458000000000008E-3</v>
      </c>
      <c r="L30" s="37" t="s">
        <v>118</v>
      </c>
      <c r="M30" s="34"/>
      <c r="N30" s="41">
        <f t="shared" si="10"/>
        <v>6.3366666666666127E-2</v>
      </c>
      <c r="O30" s="43">
        <f t="shared" si="11"/>
        <v>3.5833333333332718E-3</v>
      </c>
    </row>
    <row r="31" spans="1:15" x14ac:dyDescent="0.25">
      <c r="A31" s="84"/>
      <c r="B31" s="5"/>
      <c r="C31" s="28" t="s">
        <v>116</v>
      </c>
      <c r="D31" s="29">
        <f>AVERAGE(D28:D30)</f>
        <v>-6.6090666666666662</v>
      </c>
      <c r="E31" s="30"/>
      <c r="F31" s="29">
        <f>AVERAGE(F28:F30)</f>
        <v>-5.8701999999999996</v>
      </c>
      <c r="G31" s="30"/>
      <c r="H31" s="29">
        <f>AVERAGE(H28:H30)</f>
        <v>0.68857333333333326</v>
      </c>
      <c r="I31" s="29">
        <f>AVERAGE(I28:I30)</f>
        <v>0.67086333333333326</v>
      </c>
      <c r="J31" s="6"/>
      <c r="L31" s="38">
        <f>STDEV(H28:H30)</f>
        <v>8.3528577943918526E-3</v>
      </c>
      <c r="M31" s="39">
        <f>1.196*L31</f>
        <v>9.990017922092656E-3</v>
      </c>
      <c r="N31" s="44" t="s">
        <v>123</v>
      </c>
      <c r="O31" s="42" t="s">
        <v>123</v>
      </c>
    </row>
    <row r="32" spans="1:15" x14ac:dyDescent="0.25">
      <c r="A32" s="84"/>
      <c r="B32" s="5"/>
      <c r="C32" s="11"/>
      <c r="D32" s="12"/>
      <c r="E32" s="12"/>
      <c r="F32" s="12"/>
      <c r="G32" s="12"/>
      <c r="H32" s="12"/>
      <c r="I32" s="12"/>
      <c r="J32" s="12"/>
    </row>
    <row r="33" spans="1:15" x14ac:dyDescent="0.25">
      <c r="A33" s="84"/>
      <c r="B33" s="5"/>
      <c r="C33" s="10"/>
      <c r="D33" s="9"/>
      <c r="E33" s="9"/>
      <c r="F33" s="9"/>
      <c r="G33" s="9"/>
      <c r="H33" s="9"/>
      <c r="I33" s="9"/>
      <c r="J33" s="9"/>
      <c r="L33" s="33" t="s">
        <v>117</v>
      </c>
      <c r="M33" s="33" t="s">
        <v>122</v>
      </c>
      <c r="N33" s="40" t="s">
        <v>120</v>
      </c>
      <c r="O33" s="42" t="s">
        <v>121</v>
      </c>
    </row>
    <row r="34" spans="1:15" x14ac:dyDescent="0.25">
      <c r="A34" s="84"/>
      <c r="B34" s="5" t="s">
        <v>79</v>
      </c>
      <c r="C34" t="s">
        <v>27</v>
      </c>
      <c r="D34" s="46">
        <v>-7.2754000000000003</v>
      </c>
      <c r="E34" s="6">
        <v>4.1564999999999996E-3</v>
      </c>
      <c r="F34" s="6">
        <v>-6.1764999999999999</v>
      </c>
      <c r="G34" s="6">
        <v>7.4507999999999996E-3</v>
      </c>
      <c r="H34" s="6">
        <v>0.66949999999999998</v>
      </c>
      <c r="I34" s="6">
        <v>0.66949999999999998</v>
      </c>
      <c r="J34" s="6">
        <v>7.9710000000000007E-3</v>
      </c>
      <c r="L34" s="35" t="s">
        <v>119</v>
      </c>
      <c r="M34" s="34">
        <v>4</v>
      </c>
      <c r="N34" s="45">
        <f>ABS(D34-$D$38)</f>
        <v>0.19672499999999982</v>
      </c>
      <c r="O34" s="43">
        <f>ABS(H34-$H$38)</f>
        <v>4.1360000000000063E-2</v>
      </c>
    </row>
    <row r="35" spans="1:15" x14ac:dyDescent="0.25">
      <c r="A35" s="84"/>
      <c r="B35" s="5"/>
      <c r="C35" t="s">
        <v>35</v>
      </c>
      <c r="D35" s="6">
        <v>-7.0282</v>
      </c>
      <c r="E35" s="6">
        <v>5.6381000000000001E-3</v>
      </c>
      <c r="F35" s="6">
        <v>-6.0635000000000003</v>
      </c>
      <c r="G35" s="6">
        <v>8.1618999999999997E-3</v>
      </c>
      <c r="H35" s="6">
        <v>0.73560000000000003</v>
      </c>
      <c r="I35" s="6">
        <v>0.73560000000000003</v>
      </c>
      <c r="J35" s="6">
        <v>9.0004000000000004E-3</v>
      </c>
      <c r="L35" s="36">
        <f>STDEV(D34:D37)</f>
        <v>0.14147511854268463</v>
      </c>
      <c r="M35" s="36">
        <f>1.383*L35</f>
        <v>0.19566008894453285</v>
      </c>
      <c r="N35" s="41">
        <f t="shared" ref="N35:N37" si="12">ABS(D35-$D$38)</f>
        <v>5.0475000000000492E-2</v>
      </c>
      <c r="O35" s="43">
        <f t="shared" ref="O35:O37" si="13">ABS(H35-$H$38)</f>
        <v>2.4739999999999984E-2</v>
      </c>
    </row>
    <row r="36" spans="1:15" x14ac:dyDescent="0.25">
      <c r="A36" s="84"/>
      <c r="B36" s="5"/>
      <c r="C36" t="s">
        <v>44</v>
      </c>
      <c r="D36" s="6">
        <v>-6.9419000000000004</v>
      </c>
      <c r="E36" s="6">
        <v>3.3356000000000002E-3</v>
      </c>
      <c r="F36" s="6">
        <v>-6.0396000000000001</v>
      </c>
      <c r="G36" s="6">
        <v>7.4402000000000001E-3</v>
      </c>
      <c r="H36" s="6">
        <v>0.74548999999999999</v>
      </c>
      <c r="I36" s="6">
        <v>0.74548999999999999</v>
      </c>
      <c r="J36" s="6">
        <v>8.3227000000000006E-3</v>
      </c>
      <c r="L36" s="37" t="s">
        <v>118</v>
      </c>
      <c r="M36" s="34"/>
      <c r="N36" s="41">
        <f t="shared" si="12"/>
        <v>0.13677500000000009</v>
      </c>
      <c r="O36" s="43">
        <f t="shared" si="13"/>
        <v>3.4629999999999939E-2</v>
      </c>
    </row>
    <row r="37" spans="1:15" x14ac:dyDescent="0.25">
      <c r="A37" s="84"/>
      <c r="B37" s="5"/>
      <c r="C37" t="s">
        <v>69</v>
      </c>
      <c r="D37" s="6">
        <v>-7.0692000000000004</v>
      </c>
      <c r="E37" s="6">
        <v>3.8238E-3</v>
      </c>
      <c r="F37" s="6">
        <v>-6.2310999999999996</v>
      </c>
      <c r="G37" s="6">
        <v>6.8948000000000004E-3</v>
      </c>
      <c r="H37" s="6">
        <v>0.69284999999999997</v>
      </c>
      <c r="I37" s="6">
        <v>0.69284999999999997</v>
      </c>
      <c r="J37" s="6">
        <v>8.7104000000000001E-3</v>
      </c>
      <c r="L37" s="38">
        <f>STDEV(H34:H37)</f>
        <v>3.5806490100725237E-2</v>
      </c>
      <c r="M37" s="39">
        <f>1.383*L37</f>
        <v>4.9520375809303005E-2</v>
      </c>
      <c r="N37" s="41">
        <f t="shared" si="12"/>
        <v>9.4750000000001222E-3</v>
      </c>
      <c r="O37" s="43">
        <f t="shared" si="13"/>
        <v>1.8010000000000081E-2</v>
      </c>
    </row>
    <row r="38" spans="1:15" x14ac:dyDescent="0.25">
      <c r="A38" s="84"/>
      <c r="B38" s="5"/>
      <c r="C38" s="28" t="s">
        <v>116</v>
      </c>
      <c r="D38" s="29">
        <f>AVERAGE(D34:D37)</f>
        <v>-7.0786750000000005</v>
      </c>
      <c r="E38" s="30"/>
      <c r="F38" s="29">
        <f>AVERAGE(F34:F37)</f>
        <v>-6.127675</v>
      </c>
      <c r="G38" s="30"/>
      <c r="H38" s="29">
        <f t="shared" ref="H38:I38" si="14">AVERAGE(H34:H37)</f>
        <v>0.71086000000000005</v>
      </c>
      <c r="I38" s="29">
        <f t="shared" si="14"/>
        <v>0.71086000000000005</v>
      </c>
      <c r="J38" s="6"/>
      <c r="N38" s="44" t="s">
        <v>125</v>
      </c>
      <c r="O38" s="42" t="s">
        <v>123</v>
      </c>
    </row>
    <row r="39" spans="1:15" x14ac:dyDescent="0.25">
      <c r="A39" s="84"/>
      <c r="B39" s="5"/>
      <c r="C39" s="28"/>
      <c r="D39" s="29"/>
      <c r="E39" s="30"/>
      <c r="F39" s="29"/>
      <c r="G39" s="30"/>
      <c r="H39" s="29"/>
      <c r="I39" s="29"/>
      <c r="J39" s="6"/>
      <c r="N39" s="44"/>
      <c r="O39" s="42"/>
    </row>
    <row r="40" spans="1:15" x14ac:dyDescent="0.25">
      <c r="A40" s="84"/>
      <c r="B40" s="5"/>
      <c r="D40" s="6"/>
      <c r="E40" s="6"/>
      <c r="F40" s="6"/>
      <c r="G40" s="6"/>
      <c r="H40" s="6"/>
      <c r="I40" s="6"/>
      <c r="J40" s="6"/>
      <c r="L40" s="33" t="s">
        <v>117</v>
      </c>
      <c r="M40" s="33" t="s">
        <v>122</v>
      </c>
      <c r="N40" s="40" t="s">
        <v>120</v>
      </c>
      <c r="O40" s="42" t="s">
        <v>121</v>
      </c>
    </row>
    <row r="41" spans="1:15" x14ac:dyDescent="0.25">
      <c r="A41" s="84"/>
      <c r="B41" s="5" t="s">
        <v>113</v>
      </c>
      <c r="C41" t="s">
        <v>81</v>
      </c>
      <c r="D41" s="6">
        <v>-8.1135000000000002</v>
      </c>
      <c r="E41" s="6">
        <v>6.5884999999999997E-3</v>
      </c>
      <c r="F41" s="6">
        <v>-6.06</v>
      </c>
      <c r="G41" s="6">
        <v>1.0030000000000001E-2</v>
      </c>
      <c r="H41" s="6">
        <v>0.73509000000000002</v>
      </c>
      <c r="I41" s="6">
        <v>0.71650999999999998</v>
      </c>
      <c r="J41" s="6">
        <v>1.0126E-2</v>
      </c>
      <c r="L41" s="35" t="s">
        <v>119</v>
      </c>
      <c r="M41" s="34">
        <v>4</v>
      </c>
      <c r="N41" s="41">
        <f>ABS(D41-$D$45)</f>
        <v>8.1500000000000128E-2</v>
      </c>
      <c r="O41" s="43">
        <f>ABS(H41-$H$45)</f>
        <v>1.7730000000000024E-2</v>
      </c>
    </row>
    <row r="42" spans="1:15" x14ac:dyDescent="0.25">
      <c r="A42" s="84"/>
      <c r="B42" s="5"/>
      <c r="C42" t="s">
        <v>82</v>
      </c>
      <c r="D42" s="6">
        <v>-8.2319999999999993</v>
      </c>
      <c r="E42" s="6">
        <v>6.2880999999999996E-3</v>
      </c>
      <c r="F42" s="6">
        <v>-6.0406000000000004</v>
      </c>
      <c r="G42" s="6">
        <v>1.5284000000000001E-2</v>
      </c>
      <c r="H42" s="6">
        <v>0.75244</v>
      </c>
      <c r="I42" s="6">
        <v>0.73353000000000002</v>
      </c>
      <c r="J42" s="6">
        <v>1.0555999999999999E-2</v>
      </c>
      <c r="L42" s="36">
        <f>STDEV(D41:D44)</f>
        <v>5.4963563688440936E-2</v>
      </c>
      <c r="M42" s="36">
        <f>1.383*L42</f>
        <v>7.6014608581113821E-2</v>
      </c>
      <c r="N42" s="41">
        <f t="shared" ref="N42:N44" si="15">ABS(D42-$D$45)</f>
        <v>3.6999999999999034E-2</v>
      </c>
      <c r="O42" s="43">
        <f t="shared" ref="O42:O44" si="16">ABS(H42-$H$45)</f>
        <v>3.8000000000004697E-4</v>
      </c>
    </row>
    <row r="43" spans="1:15" x14ac:dyDescent="0.25">
      <c r="A43" s="84"/>
      <c r="B43" s="5"/>
      <c r="C43" t="s">
        <v>83</v>
      </c>
      <c r="D43" s="6">
        <v>-8.2227999999999994</v>
      </c>
      <c r="E43" s="6">
        <v>5.6058000000000002E-3</v>
      </c>
      <c r="F43" s="6">
        <v>-6.0433000000000003</v>
      </c>
      <c r="G43" s="6">
        <v>1.0135999999999999E-2</v>
      </c>
      <c r="H43" s="46">
        <v>0.81250999999999995</v>
      </c>
      <c r="I43" s="6">
        <v>0.79247000000000001</v>
      </c>
      <c r="J43" s="6">
        <v>9.9045999999999995E-3</v>
      </c>
      <c r="L43" s="37" t="s">
        <v>118</v>
      </c>
      <c r="M43" s="34"/>
      <c r="N43" s="41">
        <f t="shared" si="15"/>
        <v>2.7799999999999159E-2</v>
      </c>
      <c r="O43" s="47">
        <f t="shared" si="16"/>
        <v>5.968999999999991E-2</v>
      </c>
    </row>
    <row r="44" spans="1:15" x14ac:dyDescent="0.25">
      <c r="A44" s="84"/>
      <c r="B44" s="5"/>
      <c r="C44" t="s">
        <v>84</v>
      </c>
      <c r="D44" s="6">
        <v>-8.2117000000000004</v>
      </c>
      <c r="E44" s="6">
        <v>6.8522000000000001E-3</v>
      </c>
      <c r="F44" s="6">
        <v>-5.9245000000000001</v>
      </c>
      <c r="G44" s="6">
        <v>1.9722E-2</v>
      </c>
      <c r="H44" s="6">
        <v>0.71123999999999998</v>
      </c>
      <c r="I44" s="6">
        <v>0.69310000000000005</v>
      </c>
      <c r="J44" s="6">
        <v>1.0704E-2</v>
      </c>
      <c r="L44" s="38">
        <f>STDEV(H41:H44)</f>
        <v>4.3229194610432717E-2</v>
      </c>
      <c r="M44" s="39">
        <f>1.383*L44</f>
        <v>5.9785976146228451E-2</v>
      </c>
      <c r="N44" s="41">
        <f t="shared" si="15"/>
        <v>1.6700000000000159E-2</v>
      </c>
      <c r="O44" s="43">
        <f t="shared" si="16"/>
        <v>4.1580000000000061E-2</v>
      </c>
    </row>
    <row r="45" spans="1:15" x14ac:dyDescent="0.25">
      <c r="A45" s="84"/>
      <c r="B45" s="5"/>
      <c r="C45" s="28" t="s">
        <v>116</v>
      </c>
      <c r="D45" s="29">
        <f>AVERAGE(D41:D44)</f>
        <v>-8.1950000000000003</v>
      </c>
      <c r="E45" s="30"/>
      <c r="F45" s="29">
        <f>AVERAGE(F41:F44)</f>
        <v>-6.017100000000001</v>
      </c>
      <c r="G45" s="30"/>
      <c r="H45" s="29">
        <f t="shared" ref="H45:I45" si="17">AVERAGE(H41:H44)</f>
        <v>0.75282000000000004</v>
      </c>
      <c r="I45" s="29">
        <f t="shared" si="17"/>
        <v>0.73390250000000012</v>
      </c>
      <c r="J45" s="6"/>
      <c r="N45" s="44" t="s">
        <v>123</v>
      </c>
      <c r="O45" s="42" t="s">
        <v>125</v>
      </c>
    </row>
    <row r="46" spans="1:15" x14ac:dyDescent="0.25">
      <c r="A46" s="84"/>
      <c r="B46" s="5"/>
      <c r="C46" s="28"/>
      <c r="D46" s="29"/>
      <c r="E46" s="30"/>
      <c r="F46" s="29"/>
      <c r="G46" s="30"/>
      <c r="H46" s="29"/>
      <c r="I46" s="29"/>
      <c r="J46" s="6"/>
      <c r="N46" s="44"/>
      <c r="O46" s="42"/>
    </row>
    <row r="47" spans="1:15" x14ac:dyDescent="0.25">
      <c r="A47" s="84"/>
      <c r="B47" s="5"/>
      <c r="C47" s="10"/>
      <c r="D47" s="9"/>
      <c r="E47" s="9"/>
      <c r="F47" s="9"/>
      <c r="G47" s="9"/>
      <c r="H47" s="9"/>
      <c r="I47" s="9"/>
      <c r="J47" s="9"/>
      <c r="L47" s="33" t="s">
        <v>117</v>
      </c>
      <c r="M47" s="33" t="s">
        <v>122</v>
      </c>
      <c r="N47" s="40" t="s">
        <v>120</v>
      </c>
      <c r="O47" s="42" t="s">
        <v>121</v>
      </c>
    </row>
    <row r="48" spans="1:15" x14ac:dyDescent="0.25">
      <c r="A48" s="84"/>
      <c r="B48" s="5" t="s">
        <v>80</v>
      </c>
      <c r="C48" t="s">
        <v>21</v>
      </c>
      <c r="D48" s="6">
        <v>-5.6951999999999998</v>
      </c>
      <c r="E48" s="6">
        <v>4.5665999999999997E-3</v>
      </c>
      <c r="F48" s="6">
        <v>-6.0426000000000002</v>
      </c>
      <c r="G48" s="6">
        <v>6.5120000000000004E-3</v>
      </c>
      <c r="H48" s="6">
        <v>0.70599000000000001</v>
      </c>
      <c r="I48" s="6">
        <v>0.70599000000000001</v>
      </c>
      <c r="J48" s="6">
        <v>8.2851000000000001E-3</v>
      </c>
      <c r="L48" s="35" t="s">
        <v>119</v>
      </c>
      <c r="M48" s="34">
        <v>3</v>
      </c>
      <c r="N48" s="41">
        <f>ABS(D48-$D$51)</f>
        <v>7.3566666666667224E-2</v>
      </c>
      <c r="O48" s="43">
        <f>ABS(H48-$H$51)</f>
        <v>6.4933333333332399E-3</v>
      </c>
    </row>
    <row r="49" spans="1:15" x14ac:dyDescent="0.25">
      <c r="A49" s="84"/>
      <c r="B49" s="5"/>
      <c r="C49" t="s">
        <v>36</v>
      </c>
      <c r="D49" s="6">
        <v>-5.5468000000000002</v>
      </c>
      <c r="E49" s="6">
        <v>4.3679000000000001E-3</v>
      </c>
      <c r="F49" s="6">
        <v>-5.7962999999999996</v>
      </c>
      <c r="G49" s="6">
        <v>7.6077000000000002E-3</v>
      </c>
      <c r="H49" s="6">
        <v>0.69750999999999996</v>
      </c>
      <c r="I49" s="6">
        <v>0.69750999999999996</v>
      </c>
      <c r="J49" s="6">
        <v>8.0082999999999994E-3</v>
      </c>
      <c r="L49" s="36">
        <f>STDEV(D48:D50)</f>
        <v>0.26647814794713165</v>
      </c>
      <c r="M49" s="36">
        <f>1.196*L49</f>
        <v>0.31870786494476944</v>
      </c>
      <c r="N49" s="41">
        <f t="shared" ref="N49:N50" si="18">ABS(D49-$D$51)</f>
        <v>0.22196666666666687</v>
      </c>
      <c r="O49" s="43">
        <f t="shared" ref="O49:O50" si="19">ABS(H49-$H$51)</f>
        <v>1.4973333333333283E-2</v>
      </c>
    </row>
    <row r="50" spans="1:15" x14ac:dyDescent="0.25">
      <c r="A50" s="84"/>
      <c r="B50" s="5"/>
      <c r="C50" t="s">
        <v>45</v>
      </c>
      <c r="D50" s="6">
        <v>-6.0643000000000002</v>
      </c>
      <c r="E50" s="6">
        <v>3.7134999999999998E-3</v>
      </c>
      <c r="F50" s="6">
        <v>-6.1744000000000003</v>
      </c>
      <c r="G50" s="6">
        <v>6.4213999999999999E-3</v>
      </c>
      <c r="H50" s="6">
        <v>0.73394999999999999</v>
      </c>
      <c r="I50" s="6">
        <v>0.73394999999999999</v>
      </c>
      <c r="J50" s="6">
        <v>7.7304000000000001E-3</v>
      </c>
      <c r="L50" s="37" t="s">
        <v>118</v>
      </c>
      <c r="M50" s="34"/>
      <c r="N50" s="41">
        <f t="shared" si="18"/>
        <v>0.2955333333333332</v>
      </c>
      <c r="O50" s="43">
        <f t="shared" si="19"/>
        <v>2.1466666666666745E-2</v>
      </c>
    </row>
    <row r="51" spans="1:15" x14ac:dyDescent="0.25">
      <c r="A51" s="84"/>
      <c r="B51" s="5"/>
      <c r="C51" s="28" t="s">
        <v>116</v>
      </c>
      <c r="D51" s="29">
        <f>AVERAGE(D48:D50)</f>
        <v>-5.768766666666667</v>
      </c>
      <c r="E51" s="30"/>
      <c r="F51" s="29">
        <f>AVERAGE(F48:F50)</f>
        <v>-6.004433333333334</v>
      </c>
      <c r="G51" s="30"/>
      <c r="H51" s="29">
        <f>AVERAGE(H48:H50)</f>
        <v>0.71248333333333325</v>
      </c>
      <c r="I51" s="29">
        <f>AVERAGE(I48:I50)</f>
        <v>0.71248333333333325</v>
      </c>
      <c r="J51" s="6"/>
      <c r="L51" s="38">
        <f>STDEV(H48:H50)</f>
        <v>1.9068060555109782E-2</v>
      </c>
      <c r="M51" s="39">
        <f>1.196*L51</f>
        <v>2.2805400423911298E-2</v>
      </c>
      <c r="N51" s="44" t="s">
        <v>123</v>
      </c>
      <c r="O51" s="42" t="s">
        <v>123</v>
      </c>
    </row>
    <row r="52" spans="1:15" x14ac:dyDescent="0.25">
      <c r="A52" s="84"/>
      <c r="B52" s="5"/>
      <c r="C52" s="28"/>
      <c r="D52" s="29"/>
      <c r="E52" s="30"/>
      <c r="F52" s="29"/>
      <c r="G52" s="30"/>
      <c r="H52" s="29"/>
      <c r="I52" s="29"/>
      <c r="J52" s="6"/>
      <c r="L52" s="38"/>
      <c r="M52" s="39"/>
      <c r="N52" s="44"/>
      <c r="O52" s="42"/>
    </row>
    <row r="53" spans="1:15" x14ac:dyDescent="0.25">
      <c r="A53" s="84"/>
      <c r="B53" s="5"/>
      <c r="C53" s="10"/>
      <c r="D53" s="9"/>
      <c r="E53" s="9"/>
      <c r="F53" s="9"/>
      <c r="G53" s="9"/>
      <c r="H53" s="9"/>
      <c r="I53" s="9"/>
      <c r="J53" s="9"/>
      <c r="L53" s="33" t="s">
        <v>117</v>
      </c>
      <c r="M53" s="33" t="s">
        <v>122</v>
      </c>
      <c r="N53" s="40" t="s">
        <v>120</v>
      </c>
      <c r="O53" s="42" t="s">
        <v>121</v>
      </c>
    </row>
    <row r="54" spans="1:15" x14ac:dyDescent="0.25">
      <c r="A54" s="84"/>
      <c r="B54" s="5" t="s">
        <v>115</v>
      </c>
      <c r="C54" t="s">
        <v>85</v>
      </c>
      <c r="D54" s="6">
        <v>-6.2370999999999999</v>
      </c>
      <c r="E54" s="6">
        <v>5.7048000000000003E-3</v>
      </c>
      <c r="F54" s="6">
        <v>-5.7709000000000001</v>
      </c>
      <c r="G54" s="6">
        <v>1.0267999999999999E-2</v>
      </c>
      <c r="H54" s="6">
        <v>0.69735999999999998</v>
      </c>
      <c r="I54" s="6">
        <v>0.67949000000000004</v>
      </c>
      <c r="J54" s="6">
        <v>9.9856000000000007E-3</v>
      </c>
      <c r="L54" s="35" t="s">
        <v>119</v>
      </c>
      <c r="M54" s="34">
        <v>4</v>
      </c>
      <c r="N54" s="41">
        <f>ABS(D54-$D$58)</f>
        <v>2.057500000000001E-2</v>
      </c>
      <c r="O54" s="43">
        <f>ABS(H54-$H$58)</f>
        <v>1.2774999999999981E-2</v>
      </c>
    </row>
    <row r="55" spans="1:15" x14ac:dyDescent="0.25">
      <c r="A55" s="84"/>
      <c r="B55" s="5"/>
      <c r="C55" t="s">
        <v>86</v>
      </c>
      <c r="D55" s="6">
        <v>-6.2492000000000001</v>
      </c>
      <c r="E55" s="6">
        <v>6.3813999999999997E-3</v>
      </c>
      <c r="F55" s="6">
        <v>-5.7234999999999996</v>
      </c>
      <c r="G55" s="6">
        <v>9.4068999999999993E-3</v>
      </c>
      <c r="H55" s="6">
        <v>0.71304000000000001</v>
      </c>
      <c r="I55" s="6">
        <v>0.69486999999999999</v>
      </c>
      <c r="J55" s="6">
        <v>9.7666999999999997E-3</v>
      </c>
      <c r="L55" s="36">
        <f>STDEV(D54:D57)</f>
        <v>3.5947960071933446E-2</v>
      </c>
      <c r="M55" s="36">
        <f>1.383*L55</f>
        <v>4.9716028779483959E-2</v>
      </c>
      <c r="N55" s="41">
        <f t="shared" ref="N55:N57" si="20">ABS(D55-$D$58)</f>
        <v>3.2675000000000232E-2</v>
      </c>
      <c r="O55" s="43">
        <f t="shared" ref="O55:O57" si="21">ABS(H55-$H$58)</f>
        <v>2.8455000000000008E-2</v>
      </c>
    </row>
    <row r="56" spans="1:15" x14ac:dyDescent="0.25">
      <c r="A56" s="84"/>
      <c r="B56" s="5"/>
      <c r="C56" t="s">
        <v>87</v>
      </c>
      <c r="D56" s="6">
        <v>-6.1679000000000004</v>
      </c>
      <c r="E56" s="6">
        <v>5.4158000000000001E-3</v>
      </c>
      <c r="F56" s="6">
        <v>-5.7314999999999996</v>
      </c>
      <c r="G56" s="6">
        <v>1.0418E-2</v>
      </c>
      <c r="H56" s="6">
        <v>0.67781000000000002</v>
      </c>
      <c r="I56" s="6">
        <v>0.66030999999999995</v>
      </c>
      <c r="J56" s="6">
        <v>8.1128999999999993E-3</v>
      </c>
      <c r="L56" s="37" t="s">
        <v>118</v>
      </c>
      <c r="M56" s="34"/>
      <c r="N56" s="41">
        <f t="shared" si="20"/>
        <v>4.8624999999999474E-2</v>
      </c>
      <c r="O56" s="43">
        <f t="shared" si="21"/>
        <v>6.7749999999999755E-3</v>
      </c>
    </row>
    <row r="57" spans="1:15" x14ac:dyDescent="0.25">
      <c r="A57" s="84"/>
      <c r="B57" s="5"/>
      <c r="C57" t="s">
        <v>107</v>
      </c>
      <c r="D57" s="6">
        <v>-6.2119</v>
      </c>
      <c r="E57" s="6">
        <v>6.5662999999999997E-3</v>
      </c>
      <c r="F57" s="6">
        <v>-5.6174999999999997</v>
      </c>
      <c r="G57" s="6">
        <v>1.8741000000000001E-2</v>
      </c>
      <c r="H57" s="6">
        <v>0.65012999999999999</v>
      </c>
      <c r="I57" s="6">
        <v>0.63314999999999999</v>
      </c>
      <c r="J57" s="6">
        <v>9.8077000000000008E-3</v>
      </c>
      <c r="L57" s="38">
        <f>STDEV(H54:H57)</f>
        <v>2.7116632657221047E-2</v>
      </c>
      <c r="M57" s="39">
        <f>1.383*L57</f>
        <v>3.7502302964936708E-2</v>
      </c>
      <c r="N57" s="41">
        <f t="shared" si="20"/>
        <v>4.6249999999998792E-3</v>
      </c>
      <c r="O57" s="43">
        <f t="shared" si="21"/>
        <v>3.4455000000000013E-2</v>
      </c>
    </row>
    <row r="58" spans="1:15" x14ac:dyDescent="0.25">
      <c r="A58" s="84"/>
      <c r="B58" s="5"/>
      <c r="C58" s="28" t="s">
        <v>116</v>
      </c>
      <c r="D58" s="29">
        <f>AVERAGE(D54:D57)</f>
        <v>-6.2165249999999999</v>
      </c>
      <c r="E58" s="30"/>
      <c r="F58" s="29">
        <f>AVERAGE(F54:F57)</f>
        <v>-5.7108499999999998</v>
      </c>
      <c r="G58" s="30"/>
      <c r="H58" s="29">
        <f>AVERAGE(H54:H57)</f>
        <v>0.684585</v>
      </c>
      <c r="I58" s="29">
        <f t="shared" ref="I58" si="22">AVERAGE(I54:I57)</f>
        <v>0.66695500000000008</v>
      </c>
      <c r="J58" s="6"/>
      <c r="N58" s="44" t="s">
        <v>123</v>
      </c>
      <c r="O58" s="42" t="s">
        <v>123</v>
      </c>
    </row>
    <row r="59" spans="1:15" x14ac:dyDescent="0.25">
      <c r="A59" s="84"/>
      <c r="B59" s="5"/>
      <c r="C59" s="10"/>
      <c r="D59" s="9"/>
      <c r="E59" s="9"/>
      <c r="F59" s="9"/>
      <c r="G59" s="9"/>
      <c r="H59" s="9"/>
      <c r="I59" s="9"/>
      <c r="J59" s="9"/>
    </row>
    <row r="60" spans="1:15" x14ac:dyDescent="0.25">
      <c r="A60" s="84"/>
      <c r="B60" s="5"/>
      <c r="C60" s="10"/>
      <c r="D60" s="9"/>
      <c r="E60" s="9"/>
      <c r="F60" s="9"/>
      <c r="G60" s="9"/>
      <c r="H60" s="9"/>
      <c r="I60" s="9"/>
      <c r="J60" s="9"/>
      <c r="L60" s="33" t="s">
        <v>117</v>
      </c>
      <c r="M60" s="33" t="s">
        <v>122</v>
      </c>
      <c r="N60" s="40" t="s">
        <v>120</v>
      </c>
      <c r="O60" s="42" t="s">
        <v>121</v>
      </c>
    </row>
    <row r="61" spans="1:15" x14ac:dyDescent="0.25">
      <c r="A61" s="84"/>
      <c r="B61" s="5" t="s">
        <v>4</v>
      </c>
      <c r="C61" t="s">
        <v>16</v>
      </c>
      <c r="D61" s="6">
        <v>-0.44602000000000003</v>
      </c>
      <c r="E61" s="6">
        <v>4.3306000000000004E-3</v>
      </c>
      <c r="F61" s="6">
        <v>-5.5446999999999997</v>
      </c>
      <c r="G61" s="6">
        <v>7.0207999999999998E-3</v>
      </c>
      <c r="H61" s="6">
        <v>0.56794</v>
      </c>
      <c r="I61" s="6">
        <v>0.56794</v>
      </c>
      <c r="J61" s="6">
        <v>7.9153999999999995E-3</v>
      </c>
      <c r="L61" s="35" t="s">
        <v>119</v>
      </c>
      <c r="M61" s="34">
        <v>3</v>
      </c>
      <c r="N61" s="41">
        <f>ABS(D61-$D$64)</f>
        <v>5.0609999999999933E-2</v>
      </c>
      <c r="O61" s="43">
        <f>ABS(H61-$H$64)</f>
        <v>1.0366666666666635E-2</v>
      </c>
    </row>
    <row r="62" spans="1:15" x14ac:dyDescent="0.25">
      <c r="A62" s="84"/>
      <c r="B62" s="5"/>
      <c r="C62" t="s">
        <v>42</v>
      </c>
      <c r="D62" s="6">
        <v>-0.62370000000000003</v>
      </c>
      <c r="E62" s="6">
        <v>3.7559E-3</v>
      </c>
      <c r="F62" s="6">
        <v>-5.4371</v>
      </c>
      <c r="G62" s="6">
        <v>5.4282999999999996E-3</v>
      </c>
      <c r="H62" s="6">
        <v>0.56632000000000005</v>
      </c>
      <c r="I62" s="6">
        <v>0.56632000000000005</v>
      </c>
      <c r="J62" s="6">
        <v>7.6914000000000001E-3</v>
      </c>
      <c r="L62" s="36">
        <f>STDEV(D61:D63)</f>
        <v>0.11080227569865204</v>
      </c>
      <c r="M62" s="36">
        <f>1.196*L62</f>
        <v>0.13251952173558784</v>
      </c>
      <c r="N62" s="41">
        <f t="shared" ref="N62:N63" si="23">ABS(D62-$D$64)</f>
        <v>0.12707000000000007</v>
      </c>
      <c r="O62" s="43">
        <f t="shared" ref="O62:O63" si="24">ABS(H62-$H$64)</f>
        <v>8.7466666666666804E-3</v>
      </c>
    </row>
    <row r="63" spans="1:15" x14ac:dyDescent="0.25">
      <c r="A63" s="85"/>
      <c r="B63" s="1"/>
      <c r="C63" t="s">
        <v>53</v>
      </c>
      <c r="D63" s="6">
        <v>-0.42016999999999999</v>
      </c>
      <c r="E63" s="6">
        <v>3.7791000000000001E-3</v>
      </c>
      <c r="F63" s="6">
        <v>-5.7889999999999997</v>
      </c>
      <c r="G63" s="6">
        <v>6.6645999999999997E-3</v>
      </c>
      <c r="H63" s="6">
        <v>0.53846000000000005</v>
      </c>
      <c r="I63" s="6">
        <v>0.53846000000000005</v>
      </c>
      <c r="J63" s="6">
        <v>9.4996999999999998E-3</v>
      </c>
      <c r="L63" s="37" t="s">
        <v>118</v>
      </c>
      <c r="M63" s="34"/>
      <c r="N63" s="41">
        <f t="shared" si="23"/>
        <v>7.6459999999999972E-2</v>
      </c>
      <c r="O63" s="43">
        <f t="shared" si="24"/>
        <v>1.9113333333333316E-2</v>
      </c>
    </row>
    <row r="64" spans="1:15" x14ac:dyDescent="0.25">
      <c r="A64" s="27"/>
      <c r="B64" s="5"/>
      <c r="C64" s="28" t="s">
        <v>116</v>
      </c>
      <c r="D64" s="29">
        <f>AVERAGE(D61:D63)</f>
        <v>-0.49662999999999996</v>
      </c>
      <c r="E64" s="30"/>
      <c r="F64" s="29">
        <f>AVERAGE(F61:F63)</f>
        <v>-5.5902666666666674</v>
      </c>
      <c r="G64" s="30"/>
      <c r="H64" s="29">
        <f>AVERAGE(H61:H63)</f>
        <v>0.55757333333333337</v>
      </c>
      <c r="I64" s="29">
        <f>AVERAGE(I61:I63)</f>
        <v>0.55757333333333337</v>
      </c>
      <c r="J64" s="6"/>
      <c r="L64" s="38">
        <f>STDEV(H61:H63)</f>
        <v>1.657243896755492E-2</v>
      </c>
      <c r="M64" s="39">
        <f>1.196*L64</f>
        <v>1.9820637005195683E-2</v>
      </c>
      <c r="N64" s="44" t="s">
        <v>123</v>
      </c>
      <c r="O64" s="42" t="s">
        <v>123</v>
      </c>
    </row>
    <row r="65" spans="1:15" x14ac:dyDescent="0.25">
      <c r="A65" s="27"/>
      <c r="B65" s="5"/>
      <c r="C65" s="28"/>
      <c r="D65" s="29"/>
      <c r="E65" s="30"/>
      <c r="F65" s="29"/>
      <c r="G65" s="30"/>
      <c r="H65" s="29"/>
      <c r="I65" s="29"/>
      <c r="J65" s="6"/>
      <c r="L65" s="38"/>
      <c r="M65" s="39"/>
      <c r="N65" s="44"/>
      <c r="O65" s="42"/>
    </row>
    <row r="66" spans="1:15" x14ac:dyDescent="0.25">
      <c r="A66" s="83" t="s">
        <v>2</v>
      </c>
      <c r="B66" s="5"/>
      <c r="C66" s="10"/>
      <c r="D66" s="9"/>
      <c r="E66" s="9"/>
      <c r="F66" s="9"/>
      <c r="G66" s="9"/>
      <c r="H66" s="9"/>
      <c r="I66" s="9"/>
      <c r="J66" s="9"/>
      <c r="L66" s="33" t="s">
        <v>117</v>
      </c>
      <c r="M66" s="33" t="s">
        <v>122</v>
      </c>
      <c r="N66" s="40" t="s">
        <v>120</v>
      </c>
      <c r="O66" s="42" t="s">
        <v>121</v>
      </c>
    </row>
    <row r="67" spans="1:15" x14ac:dyDescent="0.25">
      <c r="A67" s="84"/>
      <c r="B67" s="3" t="s">
        <v>73</v>
      </c>
      <c r="C67" t="s">
        <v>22</v>
      </c>
      <c r="D67" s="6">
        <v>-4.0197000000000003</v>
      </c>
      <c r="E67" s="6">
        <v>3.5517999999999999E-3</v>
      </c>
      <c r="F67" s="6">
        <v>-4.0429000000000004</v>
      </c>
      <c r="G67" s="6">
        <v>7.7317999999999996E-3</v>
      </c>
      <c r="H67" s="46">
        <v>0.73909000000000002</v>
      </c>
      <c r="I67" s="6">
        <v>0.73909000000000002</v>
      </c>
      <c r="J67" s="6">
        <v>8.8915000000000001E-3</v>
      </c>
      <c r="L67" s="35" t="s">
        <v>119</v>
      </c>
      <c r="M67" s="34">
        <v>6</v>
      </c>
      <c r="N67" s="41">
        <f>ABS(D67-$D$73)</f>
        <v>0.20206666666666617</v>
      </c>
      <c r="O67" s="47">
        <f>ABS(H67-$H$73)</f>
        <v>6.1595000000000066E-2</v>
      </c>
    </row>
    <row r="68" spans="1:15" x14ac:dyDescent="0.25">
      <c r="A68" s="84"/>
      <c r="B68" s="5"/>
      <c r="C68" t="s">
        <v>46</v>
      </c>
      <c r="D68" s="6">
        <v>-4.1147</v>
      </c>
      <c r="E68" s="6">
        <v>4.2918000000000001E-3</v>
      </c>
      <c r="F68" s="6">
        <v>-3.9531000000000001</v>
      </c>
      <c r="G68" s="6">
        <v>6.8431000000000004E-3</v>
      </c>
      <c r="H68" s="6">
        <v>0.67830000000000001</v>
      </c>
      <c r="I68" s="6">
        <v>0.67830000000000001</v>
      </c>
      <c r="J68" s="6">
        <v>7.4149999999999997E-3</v>
      </c>
      <c r="L68" s="36">
        <f>STDEV(D67:D72)</f>
        <v>0.30607078048495023</v>
      </c>
      <c r="M68" s="36">
        <f>1.61*L68</f>
        <v>0.49277395658076989</v>
      </c>
      <c r="N68" s="41">
        <f t="shared" ref="N68:N72" si="25">ABS(D68-$D$73)</f>
        <v>0.10706666666666642</v>
      </c>
      <c r="O68" s="43">
        <f t="shared" ref="O68:O72" si="26">ABS(H68-$H$73)</f>
        <v>8.0500000000005567E-4</v>
      </c>
    </row>
    <row r="69" spans="1:15" x14ac:dyDescent="0.25">
      <c r="A69" s="84"/>
      <c r="B69" s="5"/>
      <c r="C69" t="s">
        <v>62</v>
      </c>
      <c r="D69" s="6">
        <v>-3.9609999999999999</v>
      </c>
      <c r="E69" s="6">
        <v>4.3333E-3</v>
      </c>
      <c r="F69" s="6">
        <v>-4.1696</v>
      </c>
      <c r="G69" s="6">
        <v>6.9296000000000002E-3</v>
      </c>
      <c r="H69" s="6">
        <v>0.65434000000000003</v>
      </c>
      <c r="I69" s="6">
        <v>0.65434000000000003</v>
      </c>
      <c r="J69" s="6">
        <v>7.7581000000000004E-3</v>
      </c>
      <c r="L69" s="37" t="s">
        <v>118</v>
      </c>
      <c r="M69" s="34"/>
      <c r="N69" s="41">
        <f t="shared" si="25"/>
        <v>0.26076666666666659</v>
      </c>
      <c r="O69" s="43">
        <f t="shared" si="26"/>
        <v>2.3154999999999926E-2</v>
      </c>
    </row>
    <row r="70" spans="1:15" x14ac:dyDescent="0.25">
      <c r="A70" s="84"/>
      <c r="B70" s="5"/>
      <c r="C70" t="s">
        <v>68</v>
      </c>
      <c r="D70" s="6">
        <v>-4.3074000000000003</v>
      </c>
      <c r="E70" s="6">
        <v>3.7504000000000001E-3</v>
      </c>
      <c r="F70" s="6">
        <v>-4.0331999999999999</v>
      </c>
      <c r="G70" s="6">
        <v>6.4831999999999997E-3</v>
      </c>
      <c r="H70" s="6">
        <v>0.66310000000000002</v>
      </c>
      <c r="I70" s="6">
        <v>0.66310000000000002</v>
      </c>
      <c r="J70" s="6">
        <v>1.1384E-2</v>
      </c>
      <c r="L70" s="38">
        <f>STDEV(H67:H72)</f>
        <v>3.2677440383236889E-2</v>
      </c>
      <c r="M70" s="36">
        <f>1.61*L70</f>
        <v>5.2610679017011393E-2</v>
      </c>
      <c r="N70" s="41">
        <f t="shared" si="25"/>
        <v>8.5633333333333894E-2</v>
      </c>
      <c r="O70" s="43">
        <f t="shared" si="26"/>
        <v>1.4394999999999936E-2</v>
      </c>
    </row>
    <row r="71" spans="1:15" x14ac:dyDescent="0.25">
      <c r="A71" s="84"/>
      <c r="B71" s="5"/>
      <c r="C71" t="s">
        <v>70</v>
      </c>
      <c r="D71" s="6">
        <v>-4.1295999999999999</v>
      </c>
      <c r="E71" s="6">
        <v>5.0388000000000004E-3</v>
      </c>
      <c r="F71" s="6">
        <v>-3.9276</v>
      </c>
      <c r="G71" s="6">
        <v>6.9302000000000001E-3</v>
      </c>
      <c r="H71" s="6">
        <v>0.64937999999999996</v>
      </c>
      <c r="I71" s="6">
        <v>0.64937999999999996</v>
      </c>
      <c r="J71" s="6">
        <v>9.8571000000000006E-3</v>
      </c>
      <c r="N71" s="41">
        <f t="shared" si="25"/>
        <v>9.2166666666666508E-2</v>
      </c>
      <c r="O71" s="43">
        <f t="shared" si="26"/>
        <v>2.8115000000000001E-2</v>
      </c>
    </row>
    <row r="72" spans="1:15" x14ac:dyDescent="0.25">
      <c r="A72" s="84"/>
      <c r="B72" s="5"/>
      <c r="C72" t="s">
        <v>96</v>
      </c>
      <c r="D72" s="46">
        <v>-4.7981999999999996</v>
      </c>
      <c r="E72" s="6">
        <v>7.2911E-3</v>
      </c>
      <c r="F72" s="6">
        <v>-3.6528999999999998</v>
      </c>
      <c r="G72" s="6">
        <v>1.6479000000000001E-2</v>
      </c>
      <c r="H72" s="6">
        <v>0.68076000000000003</v>
      </c>
      <c r="I72" s="6">
        <v>0.66320000000000001</v>
      </c>
      <c r="J72" s="6">
        <v>1.0591E-2</v>
      </c>
      <c r="N72" s="45">
        <f t="shared" si="25"/>
        <v>0.57643333333333313</v>
      </c>
      <c r="O72" s="43">
        <f t="shared" si="26"/>
        <v>3.2650000000000734E-3</v>
      </c>
    </row>
    <row r="73" spans="1:15" x14ac:dyDescent="0.25">
      <c r="A73" s="84"/>
      <c r="B73" s="5"/>
      <c r="C73" s="28" t="s">
        <v>116</v>
      </c>
      <c r="D73" s="29">
        <f>AVERAGE(D67:D72)</f>
        <v>-4.2217666666666664</v>
      </c>
      <c r="E73" s="30"/>
      <c r="F73" s="29">
        <f>AVERAGE(F67:F72)</f>
        <v>-3.9632166666666673</v>
      </c>
      <c r="G73" s="30"/>
      <c r="H73" s="29">
        <f>AVERAGE(H67:H72)</f>
        <v>0.67749499999999996</v>
      </c>
      <c r="I73" s="29">
        <f t="shared" ref="I73" si="27">AVERAGE(I67:I72)</f>
        <v>0.67456833333333333</v>
      </c>
      <c r="J73" s="12"/>
      <c r="N73" s="44" t="s">
        <v>125</v>
      </c>
      <c r="O73" s="42" t="s">
        <v>125</v>
      </c>
    </row>
    <row r="74" spans="1:15" x14ac:dyDescent="0.25">
      <c r="A74" s="84"/>
      <c r="B74" s="5"/>
      <c r="C74" s="11"/>
      <c r="D74" s="12"/>
      <c r="E74" s="12"/>
      <c r="F74" s="12"/>
      <c r="G74" s="12"/>
      <c r="H74" s="12"/>
      <c r="I74" s="12"/>
      <c r="J74" s="12"/>
    </row>
    <row r="75" spans="1:15" x14ac:dyDescent="0.25">
      <c r="A75" s="84"/>
      <c r="B75" s="5"/>
      <c r="C75" s="10"/>
      <c r="D75" s="9"/>
      <c r="E75" s="9"/>
      <c r="F75" s="9"/>
      <c r="G75" s="9"/>
      <c r="H75" s="9"/>
      <c r="I75" s="9"/>
      <c r="J75" s="9"/>
      <c r="L75" s="33" t="s">
        <v>117</v>
      </c>
      <c r="M75" s="33" t="s">
        <v>122</v>
      </c>
      <c r="N75" s="40" t="s">
        <v>120</v>
      </c>
      <c r="O75" s="42" t="s">
        <v>121</v>
      </c>
    </row>
    <row r="76" spans="1:15" x14ac:dyDescent="0.25">
      <c r="A76" s="84"/>
      <c r="B76" s="3" t="s">
        <v>74</v>
      </c>
      <c r="C76" t="s">
        <v>28</v>
      </c>
      <c r="D76" s="6">
        <v>-5.8338000000000001</v>
      </c>
      <c r="E76" s="6">
        <v>1.2753E-2</v>
      </c>
      <c r="F76" s="6">
        <v>-3.5640000000000001</v>
      </c>
      <c r="G76" s="6">
        <v>2.3227000000000001E-2</v>
      </c>
      <c r="H76" s="6">
        <v>0.70355999999999996</v>
      </c>
      <c r="I76" s="6">
        <v>0.70355999999999996</v>
      </c>
      <c r="J76" s="6">
        <v>9.5706000000000003E-3</v>
      </c>
      <c r="L76" s="35" t="s">
        <v>119</v>
      </c>
      <c r="M76" s="34">
        <v>4</v>
      </c>
      <c r="N76" s="41">
        <f>ABS(D76-$D$80)</f>
        <v>0.31197500000000034</v>
      </c>
      <c r="O76" s="43">
        <f>ABS(H76-$H$80)</f>
        <v>1.6692499999999999E-2</v>
      </c>
    </row>
    <row r="77" spans="1:15" x14ac:dyDescent="0.25">
      <c r="A77" s="84"/>
      <c r="B77" s="5"/>
      <c r="C77" t="s">
        <v>38</v>
      </c>
      <c r="D77" s="6">
        <v>-6.3959000000000001</v>
      </c>
      <c r="E77" s="6">
        <v>5.4765999999999999E-3</v>
      </c>
      <c r="F77" s="6">
        <v>-3.3214000000000001</v>
      </c>
      <c r="G77" s="6">
        <v>1.0938E-2</v>
      </c>
      <c r="H77" s="6">
        <v>0.73934999999999995</v>
      </c>
      <c r="I77" s="6">
        <v>0.73934999999999995</v>
      </c>
      <c r="J77" s="6">
        <v>1.0481000000000001E-2</v>
      </c>
      <c r="L77" s="36">
        <f>STDEV(D76:D79)</f>
        <v>0.34243155398804387</v>
      </c>
      <c r="M77" s="36">
        <f>1.383*L77</f>
        <v>0.47358283916546468</v>
      </c>
      <c r="N77" s="41">
        <f t="shared" ref="N77:N79" si="28">ABS(D77-$D$80)</f>
        <v>0.25012499999999971</v>
      </c>
      <c r="O77" s="43">
        <f t="shared" ref="O77:O79" si="29">ABS(H77-$H$80)</f>
        <v>1.9097499999999989E-2</v>
      </c>
    </row>
    <row r="78" spans="1:15" x14ac:dyDescent="0.25">
      <c r="A78" s="84"/>
      <c r="B78" s="5"/>
      <c r="C78" t="s">
        <v>47</v>
      </c>
      <c r="D78" s="6">
        <v>-5.8685</v>
      </c>
      <c r="E78" s="6">
        <v>5.2789000000000004E-3</v>
      </c>
      <c r="F78" s="6">
        <v>-3.6442000000000001</v>
      </c>
      <c r="G78" s="6">
        <v>6.6391000000000002E-3</v>
      </c>
      <c r="H78" s="6">
        <v>0.71843999999999997</v>
      </c>
      <c r="I78" s="6">
        <v>0.71843999999999997</v>
      </c>
      <c r="J78" s="6">
        <v>8.6800000000000002E-3</v>
      </c>
      <c r="L78" s="37" t="s">
        <v>118</v>
      </c>
      <c r="M78" s="34"/>
      <c r="N78" s="41">
        <f t="shared" si="28"/>
        <v>0.27727500000000038</v>
      </c>
      <c r="O78" s="43">
        <f t="shared" si="29"/>
        <v>1.8124999999999947E-3</v>
      </c>
    </row>
    <row r="79" spans="1:15" x14ac:dyDescent="0.25">
      <c r="A79" s="84"/>
      <c r="B79" s="5"/>
      <c r="C79" t="s">
        <v>97</v>
      </c>
      <c r="D79" s="6">
        <v>-6.4848999999999997</v>
      </c>
      <c r="E79" s="6">
        <v>7.3876000000000002E-3</v>
      </c>
      <c r="F79" s="6">
        <v>-3.6457000000000002</v>
      </c>
      <c r="G79" s="6">
        <v>1.7729999999999999E-2</v>
      </c>
      <c r="H79" s="6">
        <v>0.71965999999999997</v>
      </c>
      <c r="I79" s="6">
        <v>0.70137000000000005</v>
      </c>
      <c r="J79" s="6">
        <v>1.026E-2</v>
      </c>
      <c r="L79" s="38">
        <f>STDEV(H76:H79)</f>
        <v>1.4685483478592044E-2</v>
      </c>
      <c r="M79" s="39">
        <f>1.383*L79</f>
        <v>2.0310023650892798E-2</v>
      </c>
      <c r="N79" s="41">
        <f t="shared" si="28"/>
        <v>0.33912499999999923</v>
      </c>
      <c r="O79" s="43">
        <f t="shared" si="29"/>
        <v>5.9249999999999581E-4</v>
      </c>
    </row>
    <row r="80" spans="1:15" x14ac:dyDescent="0.25">
      <c r="A80" s="84"/>
      <c r="B80" s="5"/>
      <c r="C80" s="28" t="s">
        <v>116</v>
      </c>
      <c r="D80" s="29">
        <f>AVERAGE(D76:D79)</f>
        <v>-6.1457750000000004</v>
      </c>
      <c r="E80" s="30"/>
      <c r="F80" s="29">
        <f>AVERAGE(F76:F79)</f>
        <v>-3.543825</v>
      </c>
      <c r="G80" s="30"/>
      <c r="H80" s="29">
        <f>AVERAGE(H76:H79)</f>
        <v>0.72025249999999996</v>
      </c>
      <c r="I80" s="29">
        <f t="shared" ref="I80" si="30">AVERAGE(I76:I79)</f>
        <v>0.71567999999999987</v>
      </c>
      <c r="J80" s="9"/>
      <c r="N80" s="44" t="s">
        <v>123</v>
      </c>
      <c r="O80" s="42" t="s">
        <v>123</v>
      </c>
    </row>
    <row r="81" spans="1:15" x14ac:dyDescent="0.25">
      <c r="A81" s="84"/>
      <c r="B81" s="5"/>
      <c r="C81" s="10"/>
      <c r="D81" s="9"/>
      <c r="E81" s="9"/>
      <c r="F81" s="9"/>
      <c r="G81" s="9"/>
      <c r="H81" s="9"/>
      <c r="I81" s="9"/>
      <c r="J81" s="9"/>
    </row>
    <row r="82" spans="1:15" x14ac:dyDescent="0.25">
      <c r="A82" s="84"/>
      <c r="B82" s="5"/>
      <c r="C82" s="10"/>
      <c r="D82" s="9"/>
      <c r="E82" s="9"/>
      <c r="F82" s="9"/>
      <c r="G82" s="9"/>
      <c r="H82" s="9"/>
      <c r="I82" s="9"/>
      <c r="J82" s="9"/>
      <c r="L82" s="33" t="s">
        <v>117</v>
      </c>
      <c r="M82" s="33" t="s">
        <v>122</v>
      </c>
      <c r="N82" s="40" t="s">
        <v>120</v>
      </c>
      <c r="O82" s="42" t="s">
        <v>121</v>
      </c>
    </row>
    <row r="83" spans="1:15" x14ac:dyDescent="0.25">
      <c r="A83" s="84"/>
      <c r="B83" s="3" t="s">
        <v>75</v>
      </c>
      <c r="C83" t="s">
        <v>23</v>
      </c>
      <c r="D83" s="6">
        <v>-5.8158000000000003</v>
      </c>
      <c r="E83" s="6">
        <v>4.6211999999999998E-3</v>
      </c>
      <c r="F83" s="6">
        <v>-3.8239000000000001</v>
      </c>
      <c r="G83" s="6">
        <v>5.2957999999999998E-3</v>
      </c>
      <c r="H83" s="6">
        <v>0.69925000000000004</v>
      </c>
      <c r="I83" s="6">
        <v>0.69925000000000004</v>
      </c>
      <c r="J83" s="6">
        <v>7.3894E-3</v>
      </c>
      <c r="L83" s="35" t="s">
        <v>119</v>
      </c>
      <c r="M83" s="34">
        <v>3</v>
      </c>
      <c r="N83" s="41">
        <f>ABS(D83-$D$86)</f>
        <v>6.3766666666666971E-2</v>
      </c>
      <c r="O83" s="43">
        <f>ABS(H83-$H$86)</f>
        <v>1.1793333333333322E-2</v>
      </c>
    </row>
    <row r="84" spans="1:15" x14ac:dyDescent="0.25">
      <c r="A84" s="84"/>
      <c r="B84" s="5"/>
      <c r="C84" t="s">
        <v>39</v>
      </c>
      <c r="D84" s="6">
        <v>-5.7923</v>
      </c>
      <c r="E84" s="6">
        <v>5.1817E-3</v>
      </c>
      <c r="F84" s="6">
        <v>-3.5859000000000001</v>
      </c>
      <c r="G84" s="6">
        <v>6.1285000000000003E-3</v>
      </c>
      <c r="H84" s="6">
        <v>0.67315999999999998</v>
      </c>
      <c r="I84" s="6">
        <v>0.67315999999999998</v>
      </c>
      <c r="J84" s="6">
        <v>7.6575999999999997E-3</v>
      </c>
      <c r="L84" s="36">
        <f>STDEV(D83:D85)</f>
        <v>9.0858479699659211E-2</v>
      </c>
      <c r="M84" s="36">
        <f>1.196*L84</f>
        <v>0.10866674172079241</v>
      </c>
      <c r="N84" s="41">
        <f t="shared" ref="N84:N85" si="31">ABS(D84-$D$86)</f>
        <v>4.0266666666666673E-2</v>
      </c>
      <c r="O84" s="43">
        <f t="shared" ref="O84:O85" si="32">ABS(H84-$H$86)</f>
        <v>1.4296666666666735E-2</v>
      </c>
    </row>
    <row r="85" spans="1:15" x14ac:dyDescent="0.25">
      <c r="A85" s="84"/>
      <c r="B85" s="5"/>
      <c r="C85" t="s">
        <v>48</v>
      </c>
      <c r="D85" s="6">
        <v>-5.6479999999999997</v>
      </c>
      <c r="E85" s="6">
        <v>3.9816000000000001E-3</v>
      </c>
      <c r="F85" s="6">
        <v>-3.9542000000000002</v>
      </c>
      <c r="G85" s="6">
        <v>5.9110999999999999E-3</v>
      </c>
      <c r="H85" s="6">
        <v>0.68996000000000002</v>
      </c>
      <c r="I85" s="6">
        <v>0.68996000000000002</v>
      </c>
      <c r="J85" s="6">
        <v>8.2068000000000002E-3</v>
      </c>
      <c r="L85" s="37" t="s">
        <v>118</v>
      </c>
      <c r="M85" s="34"/>
      <c r="N85" s="41">
        <f t="shared" si="31"/>
        <v>0.10403333333333364</v>
      </c>
      <c r="O85" s="43">
        <f t="shared" si="32"/>
        <v>2.5033333333333019E-3</v>
      </c>
    </row>
    <row r="86" spans="1:15" x14ac:dyDescent="0.25">
      <c r="A86" s="84"/>
      <c r="B86" s="5"/>
      <c r="C86" s="28" t="s">
        <v>116</v>
      </c>
      <c r="D86" s="29">
        <f>AVERAGE(D83:D85)</f>
        <v>-5.7520333333333333</v>
      </c>
      <c r="E86" s="30"/>
      <c r="F86" s="29">
        <f>AVERAGE(F83:F85)</f>
        <v>-3.7880000000000003</v>
      </c>
      <c r="G86" s="30"/>
      <c r="H86" s="29">
        <f>AVERAGE(H83:H85)</f>
        <v>0.68745666666666672</v>
      </c>
      <c r="I86" s="29">
        <f>AVERAGE(I83:I85)</f>
        <v>0.68745666666666672</v>
      </c>
      <c r="J86" s="9"/>
      <c r="L86" s="38">
        <f>STDEV(H83:H85)</f>
        <v>1.3223918985434466E-2</v>
      </c>
      <c r="M86" s="39">
        <f>1.196*L86</f>
        <v>1.5815807106579621E-2</v>
      </c>
      <c r="N86" s="44" t="s">
        <v>123</v>
      </c>
      <c r="O86" s="42" t="s">
        <v>123</v>
      </c>
    </row>
    <row r="87" spans="1:15" x14ac:dyDescent="0.25">
      <c r="A87" s="84"/>
      <c r="B87" s="5"/>
      <c r="C87" s="10"/>
      <c r="D87" s="9"/>
      <c r="E87" s="9"/>
      <c r="F87" s="9"/>
      <c r="G87" s="9"/>
      <c r="H87" s="9"/>
      <c r="I87" s="9"/>
      <c r="J87" s="9"/>
    </row>
    <row r="88" spans="1:15" x14ac:dyDescent="0.25">
      <c r="A88" s="84"/>
      <c r="B88" s="5"/>
      <c r="C88" s="10"/>
      <c r="D88" s="9"/>
      <c r="E88" s="9"/>
      <c r="F88" s="9"/>
      <c r="G88" s="9"/>
      <c r="H88" s="9"/>
      <c r="I88" s="9"/>
      <c r="J88" s="9"/>
      <c r="L88" s="33" t="s">
        <v>117</v>
      </c>
      <c r="M88" s="33" t="s">
        <v>122</v>
      </c>
      <c r="N88" s="40" t="s">
        <v>120</v>
      </c>
      <c r="O88" s="42" t="s">
        <v>121</v>
      </c>
    </row>
    <row r="89" spans="1:15" x14ac:dyDescent="0.25">
      <c r="A89" s="84"/>
      <c r="B89" s="3" t="s">
        <v>100</v>
      </c>
      <c r="C89" t="s">
        <v>24</v>
      </c>
      <c r="D89" s="6">
        <v>-8.1001999999999992</v>
      </c>
      <c r="E89" s="6">
        <v>3.7762E-3</v>
      </c>
      <c r="F89" s="6">
        <v>-2.4397000000000002</v>
      </c>
      <c r="G89" s="6">
        <v>5.9182000000000002E-3</v>
      </c>
      <c r="H89" s="6">
        <v>0.72443999999999997</v>
      </c>
      <c r="I89" s="6">
        <v>0.72443999999999997</v>
      </c>
      <c r="J89" s="6">
        <v>7.3371E-3</v>
      </c>
      <c r="L89" s="35" t="s">
        <v>119</v>
      </c>
      <c r="M89" s="34">
        <v>3</v>
      </c>
      <c r="N89" s="41">
        <f>ABS(D89-$D$92)</f>
        <v>2.7800000000000935E-2</v>
      </c>
      <c r="O89" s="43">
        <f>ABS(H89-$H$92)</f>
        <v>7.5833333333332753E-3</v>
      </c>
    </row>
    <row r="90" spans="1:15" x14ac:dyDescent="0.25">
      <c r="A90" s="84"/>
      <c r="B90" s="5"/>
      <c r="C90" t="s">
        <v>40</v>
      </c>
      <c r="D90" s="6">
        <v>-8.1006</v>
      </c>
      <c r="E90" s="6">
        <v>4.5015999999999997E-3</v>
      </c>
      <c r="F90" s="6">
        <v>-2.3517999999999999</v>
      </c>
      <c r="G90" s="6">
        <v>6.4408E-3</v>
      </c>
      <c r="H90" s="6">
        <v>0.71804000000000001</v>
      </c>
      <c r="I90" s="6">
        <v>0.71804000000000001</v>
      </c>
      <c r="J90" s="6">
        <v>8.8578000000000007E-3</v>
      </c>
      <c r="L90" s="36">
        <f>STDEV(D89:D91)</f>
        <v>4.7805020656830462E-2</v>
      </c>
      <c r="M90" s="36">
        <f>1.196*L90</f>
        <v>5.7174804705569231E-2</v>
      </c>
      <c r="N90" s="41">
        <f t="shared" ref="N90:N91" si="33">ABS(D90-$D$92)</f>
        <v>2.7400000000000091E-2</v>
      </c>
      <c r="O90" s="43">
        <f t="shared" ref="O90:O91" si="34">ABS(H90-$H$92)</f>
        <v>1.3983333333333237E-2</v>
      </c>
    </row>
    <row r="91" spans="1:15" x14ac:dyDescent="0.25">
      <c r="A91" s="84"/>
      <c r="B91" s="5"/>
      <c r="C91" t="s">
        <v>49</v>
      </c>
      <c r="D91" s="6">
        <v>-8.1831999999999994</v>
      </c>
      <c r="E91" s="6">
        <v>4.1682999999999998E-3</v>
      </c>
      <c r="F91" s="6">
        <v>-2.3929999999999998</v>
      </c>
      <c r="G91" s="6">
        <v>5.9706999999999998E-3</v>
      </c>
      <c r="H91" s="6">
        <v>0.75358999999999998</v>
      </c>
      <c r="I91" s="6">
        <v>0.75358999999999998</v>
      </c>
      <c r="J91" s="6">
        <v>7.0400999999999997E-3</v>
      </c>
      <c r="L91" s="37" t="s">
        <v>118</v>
      </c>
      <c r="M91" s="34"/>
      <c r="N91" s="41">
        <f t="shared" si="33"/>
        <v>5.519999999999925E-2</v>
      </c>
      <c r="O91" s="43">
        <f t="shared" si="34"/>
        <v>2.1566666666666734E-2</v>
      </c>
    </row>
    <row r="92" spans="1:15" x14ac:dyDescent="0.25">
      <c r="A92" s="84"/>
      <c r="B92" s="5"/>
      <c r="C92" s="28" t="s">
        <v>116</v>
      </c>
      <c r="D92" s="29">
        <f>AVERAGE(D89:D91)</f>
        <v>-8.1280000000000001</v>
      </c>
      <c r="E92" s="30"/>
      <c r="F92" s="29">
        <f>AVERAGE(F89:F91)</f>
        <v>-2.3948333333333331</v>
      </c>
      <c r="G92" s="30"/>
      <c r="H92" s="29">
        <f>AVERAGE(H89:H91)</f>
        <v>0.73202333333333325</v>
      </c>
      <c r="I92" s="29">
        <f>AVERAGE(I89:I91)</f>
        <v>0.73202333333333325</v>
      </c>
      <c r="J92" s="9"/>
      <c r="L92" s="38">
        <f>STDEV(H89:H91)</f>
        <v>1.8949428311517288E-2</v>
      </c>
      <c r="M92" s="39">
        <f>1.196*L92</f>
        <v>2.2663516260574675E-2</v>
      </c>
      <c r="N92" s="44" t="s">
        <v>123</v>
      </c>
      <c r="O92" s="42" t="s">
        <v>123</v>
      </c>
    </row>
    <row r="93" spans="1:15" x14ac:dyDescent="0.25">
      <c r="A93" s="84"/>
      <c r="B93" s="5"/>
      <c r="C93" s="10"/>
      <c r="D93" s="9"/>
      <c r="E93" s="9"/>
      <c r="F93" s="9"/>
      <c r="G93" s="9"/>
      <c r="H93" s="9"/>
      <c r="I93" s="9"/>
      <c r="J93" s="9"/>
    </row>
    <row r="94" spans="1:15" x14ac:dyDescent="0.25">
      <c r="A94" s="84"/>
      <c r="B94" s="5"/>
      <c r="C94" s="10"/>
      <c r="D94" s="9"/>
      <c r="E94" s="9"/>
      <c r="F94" s="9"/>
      <c r="G94" s="9"/>
      <c r="H94" s="9"/>
      <c r="I94" s="9"/>
      <c r="J94" s="9"/>
      <c r="L94" s="33" t="s">
        <v>117</v>
      </c>
      <c r="M94" s="33" t="s">
        <v>122</v>
      </c>
      <c r="N94" s="40" t="s">
        <v>120</v>
      </c>
      <c r="O94" s="42" t="s">
        <v>121</v>
      </c>
    </row>
    <row r="95" spans="1:15" x14ac:dyDescent="0.25">
      <c r="A95" s="84"/>
      <c r="B95" s="5" t="s">
        <v>5</v>
      </c>
      <c r="C95" t="s">
        <v>17</v>
      </c>
      <c r="D95" s="6">
        <v>-1.9180999999999999</v>
      </c>
      <c r="E95" s="6">
        <v>3.5414000000000001E-3</v>
      </c>
      <c r="F95" s="6">
        <v>-5.3254000000000001</v>
      </c>
      <c r="G95" s="6">
        <v>8.8602000000000004E-3</v>
      </c>
      <c r="H95" s="6">
        <v>0.57345000000000002</v>
      </c>
      <c r="I95" s="6">
        <v>0.57345000000000002</v>
      </c>
      <c r="J95" s="6">
        <v>7.8726000000000004E-3</v>
      </c>
      <c r="L95" s="35" t="s">
        <v>119</v>
      </c>
      <c r="M95" s="34">
        <v>3</v>
      </c>
      <c r="N95" s="41">
        <f>ABS(D95-$D$98)</f>
        <v>5.3433333333333222E-2</v>
      </c>
      <c r="O95" s="43">
        <f>ABS(H95-$H$98)</f>
        <v>4.3833333333332947E-3</v>
      </c>
    </row>
    <row r="96" spans="1:15" x14ac:dyDescent="0.25">
      <c r="A96" s="84"/>
      <c r="B96" s="5"/>
      <c r="C96" t="s">
        <v>30</v>
      </c>
      <c r="D96" s="6">
        <v>-1.8599000000000001</v>
      </c>
      <c r="E96" s="6">
        <v>4.2123000000000004E-3</v>
      </c>
      <c r="F96" s="6">
        <v>-5.2542</v>
      </c>
      <c r="G96" s="6">
        <v>8.3593999999999995E-3</v>
      </c>
      <c r="H96" s="6">
        <v>0.57789000000000001</v>
      </c>
      <c r="I96" s="6">
        <v>0.57789000000000001</v>
      </c>
      <c r="J96" s="6">
        <v>6.6800000000000002E-3</v>
      </c>
      <c r="L96" s="36">
        <f>STDEV(D95:D97)</f>
        <v>5.1216631413373188E-2</v>
      </c>
      <c r="M96" s="36">
        <f>1.196*L96</f>
        <v>6.1255091170394328E-2</v>
      </c>
      <c r="N96" s="41">
        <f t="shared" ref="N96:N97" si="35">ABS(D96-$D$98)</f>
        <v>4.7666666666665858E-3</v>
      </c>
      <c r="O96" s="43">
        <f t="shared" ref="O96:O97" si="36">ABS(H96-$H$98)</f>
        <v>5.6666666666704835E-5</v>
      </c>
    </row>
    <row r="97" spans="1:15" x14ac:dyDescent="0.25">
      <c r="A97" s="85"/>
      <c r="B97" s="1"/>
      <c r="C97" t="s">
        <v>54</v>
      </c>
      <c r="D97" s="6">
        <v>-1.8160000000000001</v>
      </c>
      <c r="E97" s="6">
        <v>5.7187999999999996E-3</v>
      </c>
      <c r="F97" s="6">
        <v>-5.3632999999999997</v>
      </c>
      <c r="G97" s="6">
        <v>1.098E-2</v>
      </c>
      <c r="H97" s="6">
        <v>0.58216000000000001</v>
      </c>
      <c r="I97" s="6">
        <v>0.58216000000000001</v>
      </c>
      <c r="J97" s="6">
        <v>8.1764999999999997E-3</v>
      </c>
      <c r="L97" s="37" t="s">
        <v>118</v>
      </c>
      <c r="M97" s="34"/>
      <c r="N97" s="41">
        <f t="shared" si="35"/>
        <v>4.8666666666666636E-2</v>
      </c>
      <c r="O97" s="43">
        <f t="shared" si="36"/>
        <v>4.3266666666667009E-3</v>
      </c>
    </row>
    <row r="98" spans="1:15" x14ac:dyDescent="0.25">
      <c r="A98" s="27"/>
      <c r="B98" s="5"/>
      <c r="C98" s="28" t="s">
        <v>116</v>
      </c>
      <c r="D98" s="29">
        <f>AVERAGE(D95:D97)</f>
        <v>-1.8646666666666667</v>
      </c>
      <c r="E98" s="30"/>
      <c r="F98" s="29">
        <f>AVERAGE(F95:F97)</f>
        <v>-5.3142999999999994</v>
      </c>
      <c r="G98" s="30"/>
      <c r="H98" s="29">
        <f>AVERAGE(H95:H97)</f>
        <v>0.57783333333333331</v>
      </c>
      <c r="I98" s="29">
        <f>AVERAGE(I95:I97)</f>
        <v>0.57783333333333331</v>
      </c>
      <c r="J98" s="6"/>
      <c r="L98" s="38">
        <f>STDEV(H95:H97)</f>
        <v>4.3552764933277553E-3</v>
      </c>
      <c r="M98" s="39">
        <f>1.196*L98</f>
        <v>5.2089106860199949E-3</v>
      </c>
      <c r="N98" s="44" t="s">
        <v>123</v>
      </c>
      <c r="O98" s="42" t="s">
        <v>123</v>
      </c>
    </row>
    <row r="99" spans="1:15" x14ac:dyDescent="0.25">
      <c r="A99" s="27"/>
      <c r="B99" s="5"/>
      <c r="C99" s="28"/>
      <c r="D99" s="29"/>
      <c r="E99" s="30"/>
      <c r="F99" s="29"/>
      <c r="G99" s="30"/>
      <c r="H99" s="29"/>
      <c r="I99" s="29"/>
      <c r="J99" s="6"/>
      <c r="L99" s="38"/>
      <c r="M99" s="39"/>
      <c r="N99" s="44"/>
      <c r="O99" s="42"/>
    </row>
    <row r="100" spans="1:15" x14ac:dyDescent="0.25">
      <c r="A100" s="83" t="s">
        <v>3</v>
      </c>
      <c r="B100" s="5"/>
      <c r="C100" s="10"/>
      <c r="D100" s="9"/>
      <c r="E100" s="9"/>
      <c r="F100" s="9"/>
      <c r="G100" s="9"/>
      <c r="H100" s="9"/>
      <c r="I100" s="9"/>
      <c r="J100" s="9"/>
      <c r="L100" s="33" t="s">
        <v>117</v>
      </c>
      <c r="M100" s="33" t="s">
        <v>122</v>
      </c>
      <c r="N100" s="40" t="s">
        <v>120</v>
      </c>
      <c r="O100" s="42" t="s">
        <v>121</v>
      </c>
    </row>
    <row r="101" spans="1:15" x14ac:dyDescent="0.25">
      <c r="A101" s="84"/>
      <c r="B101" s="3" t="s">
        <v>73</v>
      </c>
      <c r="C101" t="s">
        <v>25</v>
      </c>
      <c r="D101" s="6">
        <v>-2.9763000000000002</v>
      </c>
      <c r="E101" s="6">
        <v>3.4968E-3</v>
      </c>
      <c r="F101" s="6">
        <v>-4.0515999999999996</v>
      </c>
      <c r="G101" s="6">
        <v>7.0996999999999996E-3</v>
      </c>
      <c r="H101" s="6">
        <v>0.67157</v>
      </c>
      <c r="I101" s="6">
        <v>0.67157</v>
      </c>
      <c r="J101" s="6">
        <v>6.7610999999999999E-3</v>
      </c>
      <c r="L101" s="35" t="s">
        <v>119</v>
      </c>
      <c r="M101" s="34">
        <v>5</v>
      </c>
      <c r="N101" s="41">
        <f>ABS(D101-$D$106)</f>
        <v>0.17585999999999968</v>
      </c>
      <c r="O101" s="43">
        <f>ABS(H101-$H$106)</f>
        <v>6.6120000000000623E-3</v>
      </c>
    </row>
    <row r="102" spans="1:15" x14ac:dyDescent="0.25">
      <c r="A102" s="84"/>
      <c r="B102" s="5"/>
      <c r="C102" t="s">
        <v>41</v>
      </c>
      <c r="D102" s="6">
        <v>-2.8666999999999998</v>
      </c>
      <c r="E102" s="6">
        <v>4.1013000000000004E-3</v>
      </c>
      <c r="F102" s="6">
        <v>-3.9274</v>
      </c>
      <c r="G102" s="6">
        <v>8.3680000000000004E-3</v>
      </c>
      <c r="H102" s="6">
        <v>0.69896999999999998</v>
      </c>
      <c r="I102" s="6">
        <v>0.69896999999999998</v>
      </c>
      <c r="J102" s="6">
        <v>7.8738000000000002E-3</v>
      </c>
      <c r="L102" s="36">
        <f>STDEV(D101:D105)</f>
        <v>0.26023166217814475</v>
      </c>
      <c r="M102" s="36">
        <f>1.509*L102</f>
        <v>0.39268957822682038</v>
      </c>
      <c r="N102" s="41">
        <f t="shared" ref="N102:N105" si="37">ABS(D102-$D$106)</f>
        <v>0.28546000000000005</v>
      </c>
      <c r="O102" s="43">
        <f t="shared" ref="O102:O105" si="38">ABS(H102-$H$106)</f>
        <v>3.4012000000000042E-2</v>
      </c>
    </row>
    <row r="103" spans="1:15" x14ac:dyDescent="0.25">
      <c r="A103" s="84"/>
      <c r="B103" s="5"/>
      <c r="C103" t="s">
        <v>50</v>
      </c>
      <c r="D103" s="6">
        <v>-3.0848</v>
      </c>
      <c r="E103" s="6">
        <v>5.1711999999999999E-3</v>
      </c>
      <c r="F103" s="6">
        <v>-3.9940000000000002</v>
      </c>
      <c r="G103" s="6">
        <v>8.9993E-3</v>
      </c>
      <c r="H103" s="6">
        <v>0.62809999999999999</v>
      </c>
      <c r="I103" s="6">
        <v>0.62809999999999999</v>
      </c>
      <c r="J103" s="6">
        <v>7.8212999999999998E-3</v>
      </c>
      <c r="L103" s="37" t="s">
        <v>118</v>
      </c>
      <c r="M103" s="34"/>
      <c r="N103" s="41">
        <f t="shared" si="37"/>
        <v>6.7359999999999864E-2</v>
      </c>
      <c r="O103" s="43">
        <f t="shared" si="38"/>
        <v>3.6857999999999946E-2</v>
      </c>
    </row>
    <row r="104" spans="1:15" x14ac:dyDescent="0.25">
      <c r="A104" s="84"/>
      <c r="B104" s="5"/>
      <c r="C104" t="s">
        <v>99</v>
      </c>
      <c r="D104" s="6">
        <v>-3.5007000000000001</v>
      </c>
      <c r="E104" s="6">
        <v>6.9566000000000003E-3</v>
      </c>
      <c r="F104" s="6">
        <v>-3.6112000000000002</v>
      </c>
      <c r="G104" s="6">
        <v>1.9238000000000002E-2</v>
      </c>
      <c r="H104" s="6">
        <v>0.63846999999999998</v>
      </c>
      <c r="I104" s="6">
        <v>0.62170000000000003</v>
      </c>
      <c r="J104" s="6">
        <v>1.0900999999999999E-2</v>
      </c>
      <c r="L104" s="38">
        <f>STDEV(H101:H105)</f>
        <v>3.0728448870712619E-2</v>
      </c>
      <c r="M104" s="39">
        <f>1.509*L104</f>
        <v>4.6369229345905337E-2</v>
      </c>
      <c r="N104" s="41">
        <f t="shared" si="37"/>
        <v>0.34854000000000029</v>
      </c>
      <c r="O104" s="43">
        <f t="shared" si="38"/>
        <v>2.6487999999999956E-2</v>
      </c>
    </row>
    <row r="105" spans="1:15" x14ac:dyDescent="0.25">
      <c r="A105" s="84"/>
      <c r="B105" s="5"/>
      <c r="C105" t="s">
        <v>101</v>
      </c>
      <c r="D105" s="6">
        <v>-3.3323</v>
      </c>
      <c r="E105" s="6">
        <v>4.6226000000000001E-3</v>
      </c>
      <c r="F105" s="6">
        <v>-3.4419</v>
      </c>
      <c r="G105" s="6">
        <v>5.9364999999999999E-3</v>
      </c>
      <c r="H105" s="6">
        <v>0.68767999999999996</v>
      </c>
      <c r="I105" s="6">
        <v>0.70069999999999999</v>
      </c>
      <c r="J105" s="6">
        <v>6.3436999999999999E-3</v>
      </c>
      <c r="N105" s="41">
        <f t="shared" si="37"/>
        <v>0.18014000000000019</v>
      </c>
      <c r="O105" s="43">
        <f t="shared" si="38"/>
        <v>2.272200000000002E-2</v>
      </c>
    </row>
    <row r="106" spans="1:15" x14ac:dyDescent="0.25">
      <c r="A106" s="84"/>
      <c r="B106" s="5"/>
      <c r="C106" s="28" t="s">
        <v>116</v>
      </c>
      <c r="D106" s="29">
        <f>AVERAGE(D101:D105)</f>
        <v>-3.1521599999999999</v>
      </c>
      <c r="E106" s="30"/>
      <c r="F106" s="29">
        <f>AVERAGE(F101:F105)</f>
        <v>-3.8052199999999998</v>
      </c>
      <c r="G106" s="30"/>
      <c r="H106" s="29">
        <f t="shared" ref="H106:I106" si="39">AVERAGE(H101:H105)</f>
        <v>0.66495799999999994</v>
      </c>
      <c r="I106" s="29">
        <f t="shared" si="39"/>
        <v>0.66420800000000002</v>
      </c>
      <c r="J106" s="6"/>
      <c r="N106" s="44" t="s">
        <v>123</v>
      </c>
      <c r="O106" s="42" t="s">
        <v>123</v>
      </c>
    </row>
    <row r="107" spans="1:15" x14ac:dyDescent="0.25">
      <c r="A107" s="84"/>
      <c r="B107" s="5"/>
      <c r="C107" s="11"/>
      <c r="D107" s="12"/>
      <c r="E107" s="12"/>
      <c r="F107" s="12"/>
      <c r="G107" s="12"/>
      <c r="H107" s="12"/>
      <c r="I107" s="12"/>
      <c r="J107" s="12"/>
    </row>
    <row r="108" spans="1:15" x14ac:dyDescent="0.25">
      <c r="A108" s="84"/>
      <c r="B108" s="5"/>
      <c r="C108" s="10"/>
      <c r="D108" s="9"/>
      <c r="E108" s="9"/>
      <c r="F108" s="9"/>
      <c r="G108" s="9"/>
      <c r="H108" s="9"/>
      <c r="I108" s="9"/>
      <c r="J108" s="9"/>
      <c r="L108" s="33" t="s">
        <v>117</v>
      </c>
      <c r="M108" s="33" t="s">
        <v>122</v>
      </c>
      <c r="N108" s="40" t="s">
        <v>120</v>
      </c>
      <c r="O108" s="42" t="s">
        <v>121</v>
      </c>
    </row>
    <row r="109" spans="1:15" x14ac:dyDescent="0.25">
      <c r="A109" s="84"/>
      <c r="B109" s="3" t="s">
        <v>74</v>
      </c>
      <c r="C109" t="s">
        <v>26</v>
      </c>
      <c r="D109" s="6">
        <v>-4.3838999999999997</v>
      </c>
      <c r="E109" s="6">
        <v>4.0626999999999998E-3</v>
      </c>
      <c r="F109" s="6">
        <v>-4.0900999999999996</v>
      </c>
      <c r="G109" s="6">
        <v>7.3385999999999998E-3</v>
      </c>
      <c r="H109" s="6">
        <v>0.73629</v>
      </c>
      <c r="I109" s="6">
        <v>0.73629</v>
      </c>
      <c r="J109" s="6">
        <v>7.0453E-3</v>
      </c>
      <c r="L109" s="35" t="s">
        <v>119</v>
      </c>
      <c r="M109" s="34">
        <v>5</v>
      </c>
      <c r="N109" s="41">
        <f>ABS(D109-$D$114)</f>
        <v>0.37530000000000019</v>
      </c>
      <c r="O109" s="43">
        <f>ABS(H109-$H$114)</f>
        <v>3.0618000000000034E-2</v>
      </c>
    </row>
    <row r="110" spans="1:15" x14ac:dyDescent="0.25">
      <c r="A110" s="84"/>
      <c r="B110" s="5"/>
      <c r="C110" t="s">
        <v>51</v>
      </c>
      <c r="D110" s="6">
        <v>-4.4078999999999997</v>
      </c>
      <c r="E110" s="6">
        <v>6.3222E-3</v>
      </c>
      <c r="F110" s="6">
        <v>-4.1181000000000001</v>
      </c>
      <c r="G110" s="6">
        <v>1.0361E-2</v>
      </c>
      <c r="H110" s="6">
        <v>0.69399999999999995</v>
      </c>
      <c r="I110" s="6">
        <v>0.69399999999999995</v>
      </c>
      <c r="J110" s="6">
        <v>8.6797000000000003E-3</v>
      </c>
      <c r="L110" s="36">
        <f>STDEV(D109:D113)</f>
        <v>0.35364943093408213</v>
      </c>
      <c r="M110" s="36">
        <f>1.509*L110</f>
        <v>0.53365699127952992</v>
      </c>
      <c r="N110" s="41">
        <f t="shared" ref="N110:N113" si="40">ABS(D110-$D$114)</f>
        <v>0.35130000000000017</v>
      </c>
      <c r="O110" s="43">
        <f t="shared" ref="O110:O113" si="41">ABS(H110-$H$114)</f>
        <v>1.1672000000000016E-2</v>
      </c>
    </row>
    <row r="111" spans="1:15" x14ac:dyDescent="0.25">
      <c r="A111" s="84"/>
      <c r="B111" s="5"/>
      <c r="C111" t="s">
        <v>98</v>
      </c>
      <c r="D111" s="6">
        <v>-5.1989000000000001</v>
      </c>
      <c r="E111" s="6">
        <v>6.4735000000000001E-3</v>
      </c>
      <c r="F111" s="6">
        <v>-3.5733999999999999</v>
      </c>
      <c r="G111" s="6">
        <v>1.8388000000000002E-2</v>
      </c>
      <c r="H111" s="6">
        <v>0.69472999999999996</v>
      </c>
      <c r="I111" s="6">
        <v>0.67689999999999995</v>
      </c>
      <c r="J111" s="6">
        <v>1.0082000000000001E-2</v>
      </c>
      <c r="L111" s="37" t="s">
        <v>118</v>
      </c>
      <c r="M111" s="34"/>
      <c r="N111" s="41">
        <f t="shared" si="40"/>
        <v>0.4397000000000002</v>
      </c>
      <c r="O111" s="43">
        <f>ABS(H111-$H$114)</f>
        <v>1.0942000000000007E-2</v>
      </c>
    </row>
    <row r="112" spans="1:15" x14ac:dyDescent="0.25">
      <c r="A112" s="84"/>
      <c r="B112" s="5"/>
      <c r="C112" t="s">
        <v>109</v>
      </c>
      <c r="D112" s="6">
        <v>-4.8750999999999998</v>
      </c>
      <c r="E112" s="6">
        <v>3.9819E-3</v>
      </c>
      <c r="F112" s="6">
        <v>-3.4289000000000001</v>
      </c>
      <c r="G112" s="6">
        <v>6.5924E-3</v>
      </c>
      <c r="H112" s="6">
        <v>0.6875</v>
      </c>
      <c r="I112" s="6">
        <v>0.70050000000000001</v>
      </c>
      <c r="J112" s="6">
        <v>5.8227000000000001E-3</v>
      </c>
      <c r="L112" s="38">
        <f>STDEV(H109:H113)</f>
        <v>2.0168258972950558E-2</v>
      </c>
      <c r="M112" s="39">
        <f>1.509*L112</f>
        <v>3.0433902790182391E-2</v>
      </c>
      <c r="N112" s="41">
        <f t="shared" si="40"/>
        <v>0.11589999999999989</v>
      </c>
      <c r="O112" s="43">
        <f t="shared" si="41"/>
        <v>1.8171999999999966E-2</v>
      </c>
    </row>
    <row r="113" spans="1:15" x14ac:dyDescent="0.25">
      <c r="A113" s="84"/>
      <c r="B113" s="5"/>
      <c r="C113" t="s">
        <v>110</v>
      </c>
      <c r="D113" s="6">
        <v>-4.9302000000000001</v>
      </c>
      <c r="E113" s="6">
        <v>4.1605000000000001E-3</v>
      </c>
      <c r="F113" s="6">
        <v>-3.4089</v>
      </c>
      <c r="G113" s="6">
        <v>6.7026000000000004E-3</v>
      </c>
      <c r="H113" s="6">
        <v>0.71584000000000003</v>
      </c>
      <c r="I113" s="6">
        <v>0.73138999999999998</v>
      </c>
      <c r="J113" s="6">
        <v>6.2221000000000004E-3</v>
      </c>
      <c r="N113" s="41">
        <f t="shared" si="40"/>
        <v>0.17100000000000026</v>
      </c>
      <c r="O113" s="43">
        <f t="shared" si="41"/>
        <v>1.0168000000000066E-2</v>
      </c>
    </row>
    <row r="114" spans="1:15" x14ac:dyDescent="0.25">
      <c r="A114" s="84"/>
      <c r="B114" s="5"/>
      <c r="C114" s="28" t="s">
        <v>116</v>
      </c>
      <c r="D114" s="29">
        <f>AVERAGE(D109:D113)</f>
        <v>-4.7591999999999999</v>
      </c>
      <c r="E114" s="30"/>
      <c r="F114" s="29">
        <f>AVERAGE(F109:F113)</f>
        <v>-3.7238799999999999</v>
      </c>
      <c r="G114" s="30"/>
      <c r="H114" s="29">
        <f t="shared" ref="H114:I114" si="42">AVERAGE(H109:H113)</f>
        <v>0.70567199999999997</v>
      </c>
      <c r="I114" s="29">
        <f t="shared" si="42"/>
        <v>0.70781599999999989</v>
      </c>
      <c r="J114" s="6"/>
      <c r="N114" s="44" t="s">
        <v>123</v>
      </c>
      <c r="O114" s="42" t="s">
        <v>123</v>
      </c>
    </row>
    <row r="115" spans="1:15" x14ac:dyDescent="0.25">
      <c r="A115" s="84"/>
      <c r="B115" s="5"/>
      <c r="C115" s="10"/>
      <c r="D115" s="9"/>
      <c r="E115" s="9"/>
      <c r="F115" s="9"/>
      <c r="G115" s="9"/>
      <c r="H115" s="9"/>
      <c r="I115" s="9"/>
      <c r="J115" s="9"/>
    </row>
    <row r="116" spans="1:15" x14ac:dyDescent="0.25">
      <c r="A116" s="84"/>
      <c r="B116" s="5"/>
      <c r="C116" s="10"/>
      <c r="D116" s="9"/>
      <c r="E116" s="9"/>
      <c r="F116" s="9"/>
      <c r="G116" s="9"/>
      <c r="H116" s="9"/>
      <c r="I116" s="9"/>
      <c r="J116" s="9"/>
      <c r="L116" s="33" t="s">
        <v>117</v>
      </c>
      <c r="M116" s="33" t="s">
        <v>122</v>
      </c>
      <c r="N116" s="40" t="s">
        <v>120</v>
      </c>
      <c r="O116" s="42" t="s">
        <v>121</v>
      </c>
    </row>
    <row r="117" spans="1:15" x14ac:dyDescent="0.25">
      <c r="A117" s="84"/>
      <c r="B117" s="3" t="s">
        <v>75</v>
      </c>
      <c r="C117" t="s">
        <v>29</v>
      </c>
      <c r="D117" s="6">
        <v>-4.8456000000000001</v>
      </c>
      <c r="E117" s="6">
        <v>4.7418E-3</v>
      </c>
      <c r="F117" s="6">
        <v>-3.8275999999999999</v>
      </c>
      <c r="G117" s="6">
        <v>8.6932999999999993E-3</v>
      </c>
      <c r="H117" s="6">
        <v>0.66683999999999999</v>
      </c>
      <c r="I117" s="6">
        <v>0.66683999999999999</v>
      </c>
      <c r="J117" s="6">
        <v>8.7884E-3</v>
      </c>
      <c r="L117" s="35" t="s">
        <v>119</v>
      </c>
      <c r="M117" s="34">
        <v>3</v>
      </c>
      <c r="N117" s="41">
        <f>ABS(D117-$D$120)</f>
        <v>0.23586666666666645</v>
      </c>
      <c r="O117" s="43">
        <f>ABS(H117-$H$120)</f>
        <v>7.6033333333334063E-3</v>
      </c>
    </row>
    <row r="118" spans="1:15" x14ac:dyDescent="0.25">
      <c r="A118" s="84"/>
      <c r="B118" s="5"/>
      <c r="C118" t="s">
        <v>37</v>
      </c>
      <c r="D118" s="6">
        <v>-4.4763000000000002</v>
      </c>
      <c r="E118" s="6">
        <v>3.9227000000000003E-3</v>
      </c>
      <c r="F118" s="6">
        <v>-3.6448999999999998</v>
      </c>
      <c r="G118" s="6">
        <v>8.4399999999999996E-3</v>
      </c>
      <c r="H118" s="6">
        <v>0.68872</v>
      </c>
      <c r="I118" s="6">
        <v>0.68872</v>
      </c>
      <c r="J118" s="6">
        <v>6.3096999999999997E-3</v>
      </c>
      <c r="L118" s="36">
        <f>STDEV(D117:D119)</f>
        <v>0.20485376084742343</v>
      </c>
      <c r="M118" s="36">
        <f>1.196*L118</f>
        <v>0.24500509797351841</v>
      </c>
      <c r="N118" s="41">
        <f t="shared" ref="N118:N119" si="43">ABS(D118-$D$120)</f>
        <v>0.13343333333333351</v>
      </c>
      <c r="O118" s="43">
        <f t="shared" ref="O118:O119" si="44">ABS(H118-$H$120)</f>
        <v>1.4276666666666604E-2</v>
      </c>
    </row>
    <row r="119" spans="1:15" x14ac:dyDescent="0.25">
      <c r="A119" s="84"/>
      <c r="B119" s="5"/>
      <c r="C119" t="s">
        <v>52</v>
      </c>
      <c r="D119" s="6">
        <v>-4.5072999999999999</v>
      </c>
      <c r="E119" s="6">
        <v>5.2369000000000001E-3</v>
      </c>
      <c r="F119" s="6">
        <v>-3.9262000000000001</v>
      </c>
      <c r="G119" s="6">
        <v>8.9133000000000007E-3</v>
      </c>
      <c r="H119" s="6">
        <v>0.66776999999999997</v>
      </c>
      <c r="I119" s="6">
        <v>0.66776999999999997</v>
      </c>
      <c r="J119" s="6">
        <v>1.0070000000000001E-2</v>
      </c>
      <c r="L119" s="37" t="s">
        <v>118</v>
      </c>
      <c r="M119" s="34"/>
      <c r="N119" s="41">
        <f t="shared" si="43"/>
        <v>0.10243333333333382</v>
      </c>
      <c r="O119" s="43">
        <f t="shared" si="44"/>
        <v>6.6733333333334199E-3</v>
      </c>
    </row>
    <row r="120" spans="1:15" x14ac:dyDescent="0.25">
      <c r="A120" s="84"/>
      <c r="B120" s="5"/>
      <c r="C120" s="28" t="s">
        <v>116</v>
      </c>
      <c r="D120" s="29">
        <f>AVERAGE(D117:D119)</f>
        <v>-4.6097333333333337</v>
      </c>
      <c r="E120" s="30"/>
      <c r="F120" s="29">
        <f>AVERAGE(F117:F119)</f>
        <v>-3.7995666666666668</v>
      </c>
      <c r="G120" s="30"/>
      <c r="H120" s="29">
        <f>AVERAGE(H117:H119)</f>
        <v>0.67444333333333339</v>
      </c>
      <c r="I120" s="29">
        <f>AVERAGE(I117:I119)</f>
        <v>0.67444333333333339</v>
      </c>
      <c r="J120" s="9"/>
      <c r="L120" s="38">
        <f>STDEV(H117:H119)</f>
        <v>1.2372697092119146E-2</v>
      </c>
      <c r="M120" s="39">
        <f>1.196*L120</f>
        <v>1.4797745722174498E-2</v>
      </c>
      <c r="N120" s="44" t="s">
        <v>123</v>
      </c>
      <c r="O120" s="42" t="s">
        <v>123</v>
      </c>
    </row>
    <row r="121" spans="1:15" x14ac:dyDescent="0.25">
      <c r="A121" s="84"/>
      <c r="B121" s="5"/>
      <c r="C121" s="28"/>
      <c r="D121" s="29"/>
      <c r="E121" s="30"/>
      <c r="F121" s="29"/>
      <c r="G121" s="30"/>
      <c r="H121" s="29"/>
      <c r="I121" s="29"/>
      <c r="J121" s="9"/>
      <c r="L121" s="38"/>
      <c r="M121" s="39"/>
      <c r="N121" s="44"/>
      <c r="O121" s="42"/>
    </row>
    <row r="122" spans="1:15" x14ac:dyDescent="0.25">
      <c r="A122" s="84"/>
      <c r="B122" s="5"/>
      <c r="C122" s="10"/>
      <c r="D122" s="9"/>
      <c r="E122" s="9"/>
      <c r="F122" s="9"/>
      <c r="G122" s="9"/>
      <c r="H122" s="9"/>
      <c r="I122" s="9"/>
      <c r="J122" s="9"/>
      <c r="L122" s="33" t="s">
        <v>117</v>
      </c>
      <c r="M122" s="33" t="s">
        <v>122</v>
      </c>
      <c r="N122" s="40" t="s">
        <v>120</v>
      </c>
      <c r="O122" s="42" t="s">
        <v>121</v>
      </c>
    </row>
    <row r="123" spans="1:15" x14ac:dyDescent="0.25">
      <c r="A123" s="84"/>
      <c r="B123" s="3" t="s">
        <v>100</v>
      </c>
      <c r="C123" t="s">
        <v>102</v>
      </c>
      <c r="D123" s="6">
        <v>-7.9680999999999997</v>
      </c>
      <c r="E123" s="6">
        <v>4.6867999999999996E-3</v>
      </c>
      <c r="F123" s="6">
        <v>-2.1674000000000002</v>
      </c>
      <c r="G123" s="6">
        <v>7.2956000000000002E-3</v>
      </c>
      <c r="H123" s="6">
        <v>0.72536</v>
      </c>
      <c r="I123" s="6">
        <v>0.74175000000000002</v>
      </c>
      <c r="J123" s="6">
        <v>6.0778999999999998E-3</v>
      </c>
      <c r="L123" s="35" t="s">
        <v>119</v>
      </c>
      <c r="M123" s="34">
        <v>4</v>
      </c>
      <c r="N123" s="41">
        <f>ABS(D123-$D$127)</f>
        <v>1.0899999999999466E-2</v>
      </c>
      <c r="O123" s="43">
        <f>ABS(H123-$H$127)</f>
        <v>2.4074999999998958E-3</v>
      </c>
    </row>
    <row r="124" spans="1:15" x14ac:dyDescent="0.25">
      <c r="A124" s="84"/>
      <c r="B124" s="5"/>
      <c r="C124" t="s">
        <v>103</v>
      </c>
      <c r="D124" s="6">
        <v>-7.9387999999999996</v>
      </c>
      <c r="E124" s="6">
        <v>3.8424000000000002E-3</v>
      </c>
      <c r="F124" s="6">
        <v>-2.2323</v>
      </c>
      <c r="G124" s="6">
        <v>6.4694000000000002E-3</v>
      </c>
      <c r="H124" s="6">
        <v>0.73602999999999996</v>
      </c>
      <c r="I124" s="6">
        <v>0.75339</v>
      </c>
      <c r="J124" s="6">
        <v>7.4155000000000002E-3</v>
      </c>
      <c r="L124" s="36">
        <f>STDEV(D123:D126)</f>
        <v>3.6002870255948789E-2</v>
      </c>
      <c r="M124" s="36">
        <f>1.383*L124</f>
        <v>4.9791969563977176E-2</v>
      </c>
      <c r="N124" s="41">
        <f t="shared" ref="N124:N126" si="45">ABS(D124-$D$127)</f>
        <v>1.8400000000000638E-2</v>
      </c>
      <c r="O124" s="43">
        <f t="shared" ref="O124:O126" si="46">ABS(H124-$H$127)</f>
        <v>1.3077499999999853E-2</v>
      </c>
    </row>
    <row r="125" spans="1:15" x14ac:dyDescent="0.25">
      <c r="A125" s="84"/>
      <c r="B125" s="5"/>
      <c r="C125" t="s">
        <v>104</v>
      </c>
      <c r="D125" s="6">
        <v>-7.9196999999999997</v>
      </c>
      <c r="E125" s="6">
        <v>4.5526000000000004E-3</v>
      </c>
      <c r="F125" s="6">
        <v>-2.2605</v>
      </c>
      <c r="G125" s="6">
        <v>7.4164000000000001E-3</v>
      </c>
      <c r="H125" s="6">
        <v>0.71177000000000001</v>
      </c>
      <c r="I125" s="6">
        <v>0.72694999999999999</v>
      </c>
      <c r="J125" s="6">
        <v>6.7210000000000004E-3</v>
      </c>
      <c r="L125" s="37" t="s">
        <v>118</v>
      </c>
      <c r="M125" s="34"/>
      <c r="N125" s="41">
        <f t="shared" si="45"/>
        <v>3.7500000000000533E-2</v>
      </c>
      <c r="O125" s="43">
        <f t="shared" si="46"/>
        <v>1.1182500000000095E-2</v>
      </c>
    </row>
    <row r="126" spans="1:15" x14ac:dyDescent="0.25">
      <c r="A126" s="84"/>
      <c r="B126" s="5"/>
      <c r="C126" t="s">
        <v>111</v>
      </c>
      <c r="D126" s="6">
        <v>-8.0022000000000002</v>
      </c>
      <c r="E126" s="6">
        <v>4.9984000000000001E-3</v>
      </c>
      <c r="F126" s="6">
        <v>-2.2126999999999999</v>
      </c>
      <c r="G126" s="6">
        <v>7.1872000000000004E-3</v>
      </c>
      <c r="H126" s="6">
        <v>0.71865000000000001</v>
      </c>
      <c r="I126" s="6">
        <v>0.73443999999999998</v>
      </c>
      <c r="J126" s="6">
        <v>7.1792000000000002E-3</v>
      </c>
      <c r="L126" s="38">
        <f>STDEV(H123:H126)</f>
        <v>1.0334035594416452E-2</v>
      </c>
      <c r="M126" s="39">
        <f>1.383*L126</f>
        <v>1.4291971227077952E-2</v>
      </c>
      <c r="N126" s="41">
        <f t="shared" si="45"/>
        <v>4.4999999999999929E-2</v>
      </c>
      <c r="O126" s="43">
        <f t="shared" si="46"/>
        <v>4.3025000000000979E-3</v>
      </c>
    </row>
    <row r="127" spans="1:15" x14ac:dyDescent="0.25">
      <c r="A127" s="84"/>
      <c r="B127" s="5"/>
      <c r="C127" s="28" t="s">
        <v>116</v>
      </c>
      <c r="D127" s="29">
        <f>AVERAGE(D123:D126)</f>
        <v>-7.9572000000000003</v>
      </c>
      <c r="E127" s="30"/>
      <c r="F127" s="29">
        <f>AVERAGE(F123:F126)</f>
        <v>-2.2182249999999999</v>
      </c>
      <c r="G127" s="30"/>
      <c r="H127" s="29">
        <f t="shared" ref="H127:I127" si="47">AVERAGE(H123:H126)</f>
        <v>0.72295250000000011</v>
      </c>
      <c r="I127" s="29">
        <f t="shared" si="47"/>
        <v>0.73913249999999997</v>
      </c>
      <c r="J127" s="6"/>
      <c r="N127" s="44" t="s">
        <v>123</v>
      </c>
      <c r="O127" s="42" t="s">
        <v>123</v>
      </c>
    </row>
    <row r="128" spans="1:15" x14ac:dyDescent="0.25">
      <c r="A128" s="84"/>
      <c r="B128" s="5"/>
      <c r="D128" s="6"/>
      <c r="E128" s="6"/>
      <c r="F128" s="6"/>
      <c r="G128" s="6"/>
      <c r="H128" s="6"/>
      <c r="I128" s="6"/>
      <c r="J128" s="6"/>
    </row>
    <row r="129" spans="1:15" x14ac:dyDescent="0.25">
      <c r="A129" s="84"/>
      <c r="B129" s="5"/>
      <c r="D129" s="6"/>
      <c r="E129" s="6"/>
      <c r="F129" s="6"/>
      <c r="G129" s="6"/>
      <c r="H129" s="6"/>
      <c r="I129" s="6"/>
      <c r="J129" s="6"/>
      <c r="L129" s="33" t="s">
        <v>117</v>
      </c>
      <c r="M129" s="33" t="s">
        <v>122</v>
      </c>
      <c r="N129" s="40" t="s">
        <v>120</v>
      </c>
      <c r="O129" s="42" t="s">
        <v>121</v>
      </c>
    </row>
    <row r="130" spans="1:15" x14ac:dyDescent="0.25">
      <c r="A130" s="84"/>
      <c r="B130" s="5" t="s">
        <v>4</v>
      </c>
      <c r="C130" t="s">
        <v>31</v>
      </c>
      <c r="D130" s="6">
        <v>-1.7907</v>
      </c>
      <c r="E130" s="6">
        <v>4.3376999999999999E-3</v>
      </c>
      <c r="F130" s="6">
        <v>-5.101</v>
      </c>
      <c r="G130" s="6">
        <v>7.6204999999999997E-3</v>
      </c>
      <c r="H130" s="6">
        <v>0.49891000000000002</v>
      </c>
      <c r="I130" s="6">
        <v>0.49891000000000002</v>
      </c>
      <c r="J130" s="6">
        <v>8.4284000000000008E-3</v>
      </c>
      <c r="L130" s="35" t="s">
        <v>119</v>
      </c>
      <c r="M130" s="34">
        <v>3</v>
      </c>
      <c r="N130" s="41">
        <f>ABS(D130-$D$133)</f>
        <v>0.9264</v>
      </c>
      <c r="O130" s="43">
        <f>ABS(H130-$H$133)</f>
        <v>1.866333333333331E-2</v>
      </c>
    </row>
    <row r="131" spans="1:15" x14ac:dyDescent="0.25">
      <c r="A131" s="84"/>
      <c r="B131" s="5"/>
      <c r="C131" t="s">
        <v>55</v>
      </c>
      <c r="D131" s="6">
        <v>-0.40029999999999999</v>
      </c>
      <c r="E131" s="6">
        <v>4.4603999999999998E-3</v>
      </c>
      <c r="F131" s="6">
        <v>-5.6483999999999996</v>
      </c>
      <c r="G131" s="6">
        <v>1.0560999999999999E-2</v>
      </c>
      <c r="H131" s="6">
        <v>0.53581000000000001</v>
      </c>
      <c r="I131" s="6">
        <v>0.53581000000000001</v>
      </c>
      <c r="J131" s="6">
        <v>8.3487000000000006E-3</v>
      </c>
      <c r="L131" s="36">
        <f>STDEV(D130:D132)</f>
        <v>0.80228633292609453</v>
      </c>
      <c r="M131" s="36">
        <f>1.196*L131</f>
        <v>0.95953445417960903</v>
      </c>
      <c r="N131" s="41">
        <f t="shared" ref="N131:N132" si="48">ABS(D131-$D$133)</f>
        <v>0.46399999999999997</v>
      </c>
      <c r="O131" s="43">
        <f t="shared" ref="O131:O132" si="49">ABS(H131-$H$133)</f>
        <v>1.8236666666666679E-2</v>
      </c>
    </row>
    <row r="132" spans="1:15" x14ac:dyDescent="0.25">
      <c r="A132" s="85"/>
      <c r="B132" s="1"/>
      <c r="C132" t="s">
        <v>65</v>
      </c>
      <c r="D132" s="6">
        <v>-0.40189999999999998</v>
      </c>
      <c r="E132" s="6">
        <v>4.7692000000000003E-3</v>
      </c>
      <c r="F132" s="6">
        <v>-5.5750000000000002</v>
      </c>
      <c r="G132" s="6">
        <v>6.9237999999999999E-3</v>
      </c>
      <c r="H132" s="6">
        <v>0.51800000000000002</v>
      </c>
      <c r="I132" s="6">
        <v>0.51800000000000002</v>
      </c>
      <c r="J132" s="6">
        <v>8.1849999999999996E-3</v>
      </c>
      <c r="L132" s="37" t="s">
        <v>118</v>
      </c>
      <c r="M132" s="34"/>
      <c r="N132" s="41">
        <f t="shared" si="48"/>
        <v>0.46239999999999998</v>
      </c>
      <c r="O132" s="43">
        <f t="shared" si="49"/>
        <v>4.2666666666668629E-4</v>
      </c>
    </row>
    <row r="133" spans="1:15" s="3" customFormat="1" x14ac:dyDescent="0.25">
      <c r="C133" s="28" t="s">
        <v>116</v>
      </c>
      <c r="D133" s="29">
        <f>AVERAGE(D130:D132)</f>
        <v>-0.86429999999999996</v>
      </c>
      <c r="E133" s="30"/>
      <c r="F133" s="29">
        <f>AVERAGE(F130:F132)</f>
        <v>-5.4414666666666669</v>
      </c>
      <c r="G133" s="30"/>
      <c r="H133" s="29">
        <f>AVERAGE(H130:H132)</f>
        <v>0.51757333333333333</v>
      </c>
      <c r="I133" s="29">
        <f>AVERAGE(I130:I132)</f>
        <v>0.51757333333333333</v>
      </c>
      <c r="L133" s="38">
        <f>STDEV(H130:H132)</f>
        <v>1.8453699719387793E-2</v>
      </c>
      <c r="M133" s="39">
        <f>1.196*L133</f>
        <v>2.2070624864387798E-2</v>
      </c>
      <c r="N133" s="44" t="s">
        <v>123</v>
      </c>
      <c r="O133" s="42" t="s">
        <v>123</v>
      </c>
    </row>
  </sheetData>
  <mergeCells count="5">
    <mergeCell ref="D1:J1"/>
    <mergeCell ref="A2:B2"/>
    <mergeCell ref="A3:A63"/>
    <mergeCell ref="A66:A97"/>
    <mergeCell ref="A100:A13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5"/>
  <sheetViews>
    <sheetView topLeftCell="A10" workbookViewId="0">
      <selection activeCell="J33" sqref="J33"/>
    </sheetView>
  </sheetViews>
  <sheetFormatPr defaultColWidth="11.42578125" defaultRowHeight="15" x14ac:dyDescent="0.25"/>
  <sheetData>
    <row r="1" spans="1:2" x14ac:dyDescent="0.25">
      <c r="A1" t="s">
        <v>137</v>
      </c>
    </row>
    <row r="2" spans="1:2" x14ac:dyDescent="0.25">
      <c r="B2" t="s">
        <v>138</v>
      </c>
    </row>
    <row r="3" spans="1:2" x14ac:dyDescent="0.25">
      <c r="B3" t="s">
        <v>139</v>
      </c>
    </row>
    <row r="4" spans="1:2" x14ac:dyDescent="0.25">
      <c r="B4" t="s">
        <v>140</v>
      </c>
    </row>
    <row r="6" spans="1:2" x14ac:dyDescent="0.25">
      <c r="A6" t="s">
        <v>141</v>
      </c>
    </row>
    <row r="7" spans="1:2" x14ac:dyDescent="0.25">
      <c r="B7" t="s">
        <v>142</v>
      </c>
    </row>
    <row r="8" spans="1:2" x14ac:dyDescent="0.25">
      <c r="B8" t="s">
        <v>143</v>
      </c>
    </row>
    <row r="9" spans="1:2" x14ac:dyDescent="0.25">
      <c r="B9" t="s">
        <v>144</v>
      </c>
    </row>
    <row r="11" spans="1:2" x14ac:dyDescent="0.25">
      <c r="B11" t="s">
        <v>145</v>
      </c>
    </row>
    <row r="12" spans="1:2" x14ac:dyDescent="0.25">
      <c r="B12" t="s">
        <v>146</v>
      </c>
    </row>
    <row r="13" spans="1:2" x14ac:dyDescent="0.25">
      <c r="B13" t="s">
        <v>147</v>
      </c>
    </row>
    <row r="14" spans="1:2" x14ac:dyDescent="0.25">
      <c r="B14" t="s">
        <v>148</v>
      </c>
    </row>
    <row r="15" spans="1:2" x14ac:dyDescent="0.25">
      <c r="B15" t="s">
        <v>149</v>
      </c>
    </row>
    <row r="16" spans="1:2" x14ac:dyDescent="0.25">
      <c r="B16" t="s">
        <v>150</v>
      </c>
    </row>
    <row r="17" spans="2:2" x14ac:dyDescent="0.25">
      <c r="B17" t="s">
        <v>151</v>
      </c>
    </row>
    <row r="18" spans="2:2" x14ac:dyDescent="0.25">
      <c r="B18" t="s">
        <v>152</v>
      </c>
    </row>
    <row r="19" spans="2:2" x14ac:dyDescent="0.25">
      <c r="B19" t="s">
        <v>153</v>
      </c>
    </row>
    <row r="20" spans="2:2" x14ac:dyDescent="0.25">
      <c r="B20" t="s">
        <v>154</v>
      </c>
    </row>
    <row r="21" spans="2:2" x14ac:dyDescent="0.25">
      <c r="B21" t="s">
        <v>155</v>
      </c>
    </row>
    <row r="22" spans="2:2" x14ac:dyDescent="0.25">
      <c r="B22" t="s">
        <v>156</v>
      </c>
    </row>
    <row r="23" spans="2:2" x14ac:dyDescent="0.25">
      <c r="B23" t="s">
        <v>157</v>
      </c>
    </row>
    <row r="24" spans="2:2" x14ac:dyDescent="0.25">
      <c r="B24" t="s">
        <v>158</v>
      </c>
    </row>
    <row r="25" spans="2:2" x14ac:dyDescent="0.25">
      <c r="B25" t="s">
        <v>159</v>
      </c>
    </row>
    <row r="26" spans="2:2" x14ac:dyDescent="0.25">
      <c r="B26" t="s">
        <v>160</v>
      </c>
    </row>
    <row r="27" spans="2:2" x14ac:dyDescent="0.25">
      <c r="B27" t="s">
        <v>161</v>
      </c>
    </row>
    <row r="28" spans="2:2" x14ac:dyDescent="0.25">
      <c r="B28" t="s">
        <v>162</v>
      </c>
    </row>
    <row r="29" spans="2:2" x14ac:dyDescent="0.25">
      <c r="B29" t="s">
        <v>163</v>
      </c>
    </row>
    <row r="30" spans="2:2" x14ac:dyDescent="0.25">
      <c r="B30" t="s">
        <v>164</v>
      </c>
    </row>
    <row r="31" spans="2:2" x14ac:dyDescent="0.25">
      <c r="B31" t="s">
        <v>165</v>
      </c>
    </row>
    <row r="32" spans="2:2" x14ac:dyDescent="0.25">
      <c r="B32" t="s">
        <v>166</v>
      </c>
    </row>
    <row r="33" spans="1:6" x14ac:dyDescent="0.25">
      <c r="B33" t="s">
        <v>167</v>
      </c>
    </row>
    <row r="34" spans="1:6" x14ac:dyDescent="0.25">
      <c r="B34" t="s">
        <v>168</v>
      </c>
    </row>
    <row r="35" spans="1:6" x14ac:dyDescent="0.25">
      <c r="B35" t="s">
        <v>169</v>
      </c>
    </row>
    <row r="38" spans="1:6" x14ac:dyDescent="0.25">
      <c r="A38" t="s">
        <v>170</v>
      </c>
    </row>
    <row r="39" spans="1:6" x14ac:dyDescent="0.25">
      <c r="B39" t="s">
        <v>171</v>
      </c>
    </row>
    <row r="40" spans="1:6" x14ac:dyDescent="0.25">
      <c r="B40" t="s">
        <v>172</v>
      </c>
      <c r="C40" t="s">
        <v>173</v>
      </c>
      <c r="D40" t="s">
        <v>174</v>
      </c>
      <c r="E40" t="s">
        <v>175</v>
      </c>
      <c r="F40" t="s">
        <v>176</v>
      </c>
    </row>
    <row r="41" spans="1:6" x14ac:dyDescent="0.25">
      <c r="B41" t="s">
        <v>177</v>
      </c>
      <c r="C41">
        <v>-2.0499999999999998</v>
      </c>
      <c r="D41">
        <v>-15.54</v>
      </c>
      <c r="E41">
        <v>0.62063000000000001</v>
      </c>
      <c r="F41" t="s">
        <v>178</v>
      </c>
    </row>
    <row r="42" spans="1:6" x14ac:dyDescent="0.25">
      <c r="B42" t="s">
        <v>179</v>
      </c>
      <c r="C42">
        <v>-2.14</v>
      </c>
      <c r="D42">
        <v>-4.5</v>
      </c>
      <c r="E42">
        <v>0.71099999999999997</v>
      </c>
      <c r="F42" t="s">
        <v>178</v>
      </c>
    </row>
    <row r="43" spans="1:6" x14ac:dyDescent="0.25">
      <c r="B43" t="s">
        <v>180</v>
      </c>
      <c r="C43">
        <v>-48.93</v>
      </c>
      <c r="D43">
        <v>-16.489999999999998</v>
      </c>
      <c r="E43">
        <v>0.61799999999999999</v>
      </c>
      <c r="F43" t="s">
        <v>178</v>
      </c>
    </row>
    <row r="44" spans="1:6" x14ac:dyDescent="0.25">
      <c r="B44" t="s">
        <v>181</v>
      </c>
      <c r="C44">
        <v>2.14</v>
      </c>
      <c r="D44">
        <v>-2.1800000000000002</v>
      </c>
      <c r="E44">
        <v>0.25800000000000001</v>
      </c>
      <c r="F44" t="s">
        <v>182</v>
      </c>
    </row>
    <row r="45" spans="1:6" x14ac:dyDescent="0.25">
      <c r="B45" t="s">
        <v>183</v>
      </c>
      <c r="C45">
        <v>-10.1</v>
      </c>
      <c r="D45">
        <v>-18.760000000000002</v>
      </c>
      <c r="E45">
        <v>0.25600000000000001</v>
      </c>
      <c r="F45" t="s">
        <v>182</v>
      </c>
    </row>
    <row r="46" spans="1:6" x14ac:dyDescent="0.25">
      <c r="B46" t="s">
        <v>184</v>
      </c>
      <c r="C46">
        <v>1.81</v>
      </c>
      <c r="D46">
        <v>-1.77</v>
      </c>
      <c r="E46">
        <v>0.69099999999999995</v>
      </c>
      <c r="F46" t="s">
        <v>182</v>
      </c>
    </row>
    <row r="47" spans="1:6" x14ac:dyDescent="0.25">
      <c r="B47" t="s">
        <v>185</v>
      </c>
      <c r="C47">
        <v>-10.11</v>
      </c>
      <c r="D47">
        <v>-18.82</v>
      </c>
      <c r="E47">
        <v>0.50700000000000001</v>
      </c>
      <c r="F47" t="s">
        <v>182</v>
      </c>
    </row>
    <row r="48" spans="1:6" x14ac:dyDescent="0.25">
      <c r="B48" t="s">
        <v>186</v>
      </c>
      <c r="C48">
        <v>-10.3</v>
      </c>
      <c r="D48">
        <v>-6.44</v>
      </c>
      <c r="E48">
        <v>0.93049999999999999</v>
      </c>
    </row>
    <row r="50" spans="1:9" x14ac:dyDescent="0.25">
      <c r="B50" t="s">
        <v>187</v>
      </c>
    </row>
    <row r="51" spans="1:9" x14ac:dyDescent="0.25">
      <c r="B51" t="s">
        <v>188</v>
      </c>
      <c r="C51" t="s">
        <v>189</v>
      </c>
      <c r="D51" t="s">
        <v>190</v>
      </c>
      <c r="E51" t="s">
        <v>191</v>
      </c>
      <c r="F51" t="s">
        <v>192</v>
      </c>
      <c r="G51" t="s">
        <v>193</v>
      </c>
      <c r="H51" t="s">
        <v>194</v>
      </c>
      <c r="I51" t="s">
        <v>195</v>
      </c>
    </row>
    <row r="52" spans="1:9" x14ac:dyDescent="0.25">
      <c r="B52">
        <v>4</v>
      </c>
      <c r="C52">
        <v>10</v>
      </c>
      <c r="D52">
        <v>-3.0832E-4</v>
      </c>
      <c r="E52">
        <v>0.1111</v>
      </c>
      <c r="F52">
        <v>0.74038999999999999</v>
      </c>
      <c r="G52">
        <v>1.1389</v>
      </c>
      <c r="H52">
        <v>0.91417000000000004</v>
      </c>
      <c r="I52">
        <v>1</v>
      </c>
    </row>
    <row r="53" spans="1:9" x14ac:dyDescent="0.25">
      <c r="B53">
        <v>60</v>
      </c>
      <c r="C53">
        <v>8</v>
      </c>
      <c r="D53">
        <v>-3.0832E-4</v>
      </c>
      <c r="E53">
        <v>-0.13744000000000001</v>
      </c>
      <c r="F53">
        <v>0.64648000000000005</v>
      </c>
      <c r="G53">
        <v>1.1389</v>
      </c>
      <c r="H53">
        <v>0.91417000000000004</v>
      </c>
      <c r="I53">
        <v>1</v>
      </c>
    </row>
    <row r="54" spans="1:9" x14ac:dyDescent="0.25">
      <c r="B54">
        <v>1000</v>
      </c>
      <c r="C54">
        <v>21</v>
      </c>
      <c r="D54">
        <v>-3.0832E-4</v>
      </c>
      <c r="E54">
        <v>-0.77914000000000005</v>
      </c>
      <c r="F54">
        <v>0.12494</v>
      </c>
      <c r="G54">
        <v>1.1389</v>
      </c>
      <c r="H54">
        <v>0.91417000000000004</v>
      </c>
      <c r="I54">
        <v>1</v>
      </c>
    </row>
    <row r="56" spans="1:9" x14ac:dyDescent="0.25">
      <c r="B56" t="s">
        <v>196</v>
      </c>
    </row>
    <row r="57" spans="1:9" x14ac:dyDescent="0.25">
      <c r="B57" t="s">
        <v>197</v>
      </c>
      <c r="C57" t="s">
        <v>198</v>
      </c>
      <c r="D57" t="s">
        <v>199</v>
      </c>
      <c r="E57" t="s">
        <v>189</v>
      </c>
      <c r="F57" t="s">
        <v>200</v>
      </c>
      <c r="G57" t="s">
        <v>201</v>
      </c>
      <c r="H57" t="s">
        <v>202</v>
      </c>
    </row>
    <row r="58" spans="1:9" x14ac:dyDescent="0.25">
      <c r="B58" t="s">
        <v>203</v>
      </c>
      <c r="C58">
        <v>0.1111</v>
      </c>
      <c r="D58">
        <v>1.0233000000000001E-2</v>
      </c>
      <c r="E58">
        <v>10</v>
      </c>
      <c r="F58">
        <v>0.89024000000000003</v>
      </c>
    </row>
    <row r="59" spans="1:9" x14ac:dyDescent="0.25">
      <c r="B59" t="s">
        <v>204</v>
      </c>
      <c r="C59">
        <v>1.5578E-2</v>
      </c>
      <c r="D59">
        <v>3.3586000000000002E-3</v>
      </c>
      <c r="E59">
        <v>3</v>
      </c>
      <c r="G59">
        <v>23.5839</v>
      </c>
      <c r="H59">
        <v>0.71918000000000004</v>
      </c>
    </row>
    <row r="60" spans="1:9" x14ac:dyDescent="0.25">
      <c r="B60" t="s">
        <v>205</v>
      </c>
      <c r="C60">
        <v>-0.13744000000000001</v>
      </c>
      <c r="D60">
        <v>1.1185E-2</v>
      </c>
      <c r="E60">
        <v>8</v>
      </c>
    </row>
    <row r="61" spans="1:9" x14ac:dyDescent="0.25">
      <c r="B61" t="s">
        <v>206</v>
      </c>
      <c r="C61">
        <v>-0.77914000000000005</v>
      </c>
      <c r="D61">
        <v>2.4622000000000002E-2</v>
      </c>
      <c r="E61">
        <v>21</v>
      </c>
    </row>
    <row r="63" spans="1:9" x14ac:dyDescent="0.25">
      <c r="A63" t="s">
        <v>207</v>
      </c>
    </row>
    <row r="64" spans="1:9" x14ac:dyDescent="0.25">
      <c r="B64" t="s">
        <v>208</v>
      </c>
    </row>
    <row r="65" spans="1:27" x14ac:dyDescent="0.25">
      <c r="B65" t="s">
        <v>209</v>
      </c>
    </row>
    <row r="67" spans="1:27" x14ac:dyDescent="0.25">
      <c r="A67" t="s">
        <v>210</v>
      </c>
    </row>
    <row r="68" spans="1:27" x14ac:dyDescent="0.25">
      <c r="B68" t="s">
        <v>211</v>
      </c>
      <c r="C68" t="s">
        <v>212</v>
      </c>
      <c r="D68" t="s">
        <v>213</v>
      </c>
      <c r="E68" t="s">
        <v>214</v>
      </c>
      <c r="F68" t="s">
        <v>215</v>
      </c>
      <c r="G68" t="s">
        <v>216</v>
      </c>
      <c r="H68" t="s">
        <v>217</v>
      </c>
      <c r="I68" t="s">
        <v>218</v>
      </c>
      <c r="J68" t="s">
        <v>219</v>
      </c>
      <c r="K68" t="s">
        <v>220</v>
      </c>
      <c r="L68" t="s">
        <v>221</v>
      </c>
      <c r="M68" t="s">
        <v>222</v>
      </c>
      <c r="N68" t="s">
        <v>223</v>
      </c>
      <c r="O68" t="s">
        <v>224</v>
      </c>
      <c r="P68" t="s">
        <v>225</v>
      </c>
      <c r="Q68" t="s">
        <v>226</v>
      </c>
      <c r="R68" t="s">
        <v>227</v>
      </c>
      <c r="S68" t="s">
        <v>228</v>
      </c>
      <c r="T68" t="s">
        <v>229</v>
      </c>
      <c r="U68" t="s">
        <v>230</v>
      </c>
      <c r="V68" t="s">
        <v>231</v>
      </c>
      <c r="W68" t="s">
        <v>232</v>
      </c>
      <c r="X68" t="s">
        <v>233</v>
      </c>
      <c r="Y68" t="s">
        <v>234</v>
      </c>
      <c r="Z68" t="s">
        <v>189</v>
      </c>
      <c r="AA68" t="s">
        <v>235</v>
      </c>
    </row>
    <row r="69" spans="1:27" x14ac:dyDescent="0.25">
      <c r="B69" t="s">
        <v>177</v>
      </c>
      <c r="C69">
        <v>7.3156999999999996</v>
      </c>
      <c r="D69">
        <v>1.2936000000000001</v>
      </c>
      <c r="E69">
        <v>53.974699999999999</v>
      </c>
      <c r="F69">
        <v>9.8818000000000001</v>
      </c>
      <c r="G69">
        <v>7.3655999999999997</v>
      </c>
      <c r="H69">
        <v>0.39152999999999999</v>
      </c>
      <c r="I69">
        <v>-2.0449999999999999</v>
      </c>
      <c r="J69">
        <v>0.12103</v>
      </c>
      <c r="K69">
        <v>-15.6822</v>
      </c>
      <c r="L69">
        <v>0.19645000000000001</v>
      </c>
      <c r="M69">
        <v>-2.2759999999999998</v>
      </c>
      <c r="N69">
        <v>0.23541000000000001</v>
      </c>
      <c r="O69">
        <v>0.62063000000000001</v>
      </c>
      <c r="P69">
        <v>0.62063000000000001</v>
      </c>
      <c r="Q69">
        <v>2.7567999999999999E-2</v>
      </c>
      <c r="R69">
        <v>-18.9329</v>
      </c>
      <c r="S69">
        <v>0.50307000000000002</v>
      </c>
      <c r="T69">
        <v>0.32729000000000003</v>
      </c>
      <c r="U69">
        <v>0.20791000000000001</v>
      </c>
      <c r="V69">
        <v>37.6511</v>
      </c>
      <c r="W69">
        <v>45.431899999999999</v>
      </c>
      <c r="X69">
        <v>49.3324</v>
      </c>
      <c r="Y69">
        <v>45.995899999999999</v>
      </c>
      <c r="Z69">
        <v>232</v>
      </c>
      <c r="AA69" t="s">
        <v>236</v>
      </c>
    </row>
    <row r="70" spans="1:27" x14ac:dyDescent="0.25">
      <c r="B70" t="s">
        <v>237</v>
      </c>
      <c r="C70">
        <v>7.2713000000000001</v>
      </c>
      <c r="D70">
        <v>1.0362</v>
      </c>
      <c r="E70">
        <v>52.473700000000001</v>
      </c>
      <c r="F70">
        <v>7.6524000000000001</v>
      </c>
      <c r="G70">
        <v>7.2302</v>
      </c>
      <c r="H70">
        <v>0.29507</v>
      </c>
      <c r="I70">
        <v>-2.2631000000000001</v>
      </c>
      <c r="J70">
        <v>0.45523000000000002</v>
      </c>
      <c r="K70">
        <v>-4.5049000000000001</v>
      </c>
      <c r="L70">
        <v>0.26130999999999999</v>
      </c>
      <c r="M70">
        <v>9.2385000000000002</v>
      </c>
      <c r="N70">
        <v>0.65664999999999996</v>
      </c>
      <c r="O70">
        <v>0.70877999999999997</v>
      </c>
      <c r="P70">
        <v>0.70877999999999997</v>
      </c>
      <c r="Q70">
        <v>2.1869E-2</v>
      </c>
      <c r="R70">
        <v>3.3001</v>
      </c>
      <c r="S70">
        <v>0.94299999999999995</v>
      </c>
      <c r="T70">
        <v>-1.8696999999999998E-2</v>
      </c>
      <c r="U70">
        <v>0.43391000000000002</v>
      </c>
      <c r="V70">
        <v>57.349499999999999</v>
      </c>
      <c r="W70">
        <v>82.584500000000006</v>
      </c>
      <c r="X70">
        <v>45.394199999999998</v>
      </c>
      <c r="Y70">
        <v>81.713800000000006</v>
      </c>
      <c r="Z70">
        <v>117</v>
      </c>
      <c r="AA70" t="s">
        <v>236</v>
      </c>
    </row>
    <row r="71" spans="1:27" x14ac:dyDescent="0.25">
      <c r="B71" t="s">
        <v>180</v>
      </c>
      <c r="C71">
        <v>7.2446999999999999</v>
      </c>
      <c r="D71">
        <v>1.1833</v>
      </c>
      <c r="E71">
        <v>54.541600000000003</v>
      </c>
      <c r="F71">
        <v>8.8958999999999993</v>
      </c>
      <c r="G71">
        <v>7.5153999999999996</v>
      </c>
      <c r="H71">
        <v>0.26662999999999998</v>
      </c>
      <c r="I71">
        <v>-49.2898</v>
      </c>
      <c r="J71">
        <v>0.24560000000000001</v>
      </c>
      <c r="K71">
        <v>-16.476800000000001</v>
      </c>
      <c r="L71">
        <v>0.37544</v>
      </c>
      <c r="M71">
        <v>-48.016800000000003</v>
      </c>
      <c r="N71">
        <v>0.56228</v>
      </c>
      <c r="O71">
        <v>0.61604999999999999</v>
      </c>
      <c r="P71">
        <v>0.61604999999999999</v>
      </c>
      <c r="Q71">
        <v>2.7126000000000001E-2</v>
      </c>
      <c r="R71">
        <v>-20.7224</v>
      </c>
      <c r="S71">
        <v>1.2243999999999999</v>
      </c>
      <c r="T71">
        <v>0.39299000000000001</v>
      </c>
      <c r="U71">
        <v>0.82157000000000002</v>
      </c>
      <c r="V71">
        <v>-9.7642000000000007</v>
      </c>
      <c r="W71">
        <v>59.195300000000003</v>
      </c>
      <c r="X71">
        <v>52.117699999999999</v>
      </c>
      <c r="Y71">
        <v>62.840400000000002</v>
      </c>
      <c r="Z71">
        <v>93</v>
      </c>
      <c r="AA71" t="s">
        <v>236</v>
      </c>
    </row>
    <row r="72" spans="1:27" x14ac:dyDescent="0.25">
      <c r="B72" t="s">
        <v>181</v>
      </c>
      <c r="C72">
        <v>7.5376000000000003</v>
      </c>
      <c r="D72">
        <v>1.0219</v>
      </c>
      <c r="E72">
        <v>54.6616</v>
      </c>
      <c r="F72">
        <v>8.2434999999999992</v>
      </c>
      <c r="G72">
        <v>7.2446999999999999</v>
      </c>
      <c r="H72">
        <v>0.39964</v>
      </c>
      <c r="I72">
        <v>2.0642999999999998</v>
      </c>
      <c r="J72">
        <v>0.24168999999999999</v>
      </c>
      <c r="K72">
        <v>-2.3155000000000001</v>
      </c>
      <c r="L72">
        <v>0.21883</v>
      </c>
      <c r="M72">
        <v>15.195399999999999</v>
      </c>
      <c r="N72">
        <v>0.16133</v>
      </c>
      <c r="O72">
        <v>0.27916999999999997</v>
      </c>
      <c r="P72">
        <v>0.27916999999999997</v>
      </c>
      <c r="Q72">
        <v>3.2393999999999999E-2</v>
      </c>
      <c r="R72">
        <v>11.1517</v>
      </c>
      <c r="S72">
        <v>27.435600000000001</v>
      </c>
      <c r="T72">
        <v>3.4792999999999998</v>
      </c>
      <c r="U72">
        <v>27.216899999999999</v>
      </c>
      <c r="V72">
        <v>64.733699999999999</v>
      </c>
      <c r="W72">
        <v>47.368899999999996</v>
      </c>
      <c r="X72">
        <v>43.720100000000002</v>
      </c>
      <c r="Y72">
        <v>46.376300000000001</v>
      </c>
      <c r="Z72">
        <v>65</v>
      </c>
      <c r="AA72" t="s">
        <v>236</v>
      </c>
    </row>
    <row r="73" spans="1:27" x14ac:dyDescent="0.25">
      <c r="B73" t="s">
        <v>183</v>
      </c>
      <c r="C73">
        <v>7.7481</v>
      </c>
      <c r="D73">
        <v>0.96604000000000001</v>
      </c>
      <c r="E73">
        <v>56.257800000000003</v>
      </c>
      <c r="F73">
        <v>7.9943</v>
      </c>
      <c r="G73">
        <v>7.2539999999999996</v>
      </c>
      <c r="H73">
        <v>0.47955999999999999</v>
      </c>
      <c r="I73">
        <v>-10.199</v>
      </c>
      <c r="J73">
        <v>0.10199</v>
      </c>
      <c r="K73">
        <v>-18.5154</v>
      </c>
      <c r="L73">
        <v>0.28201999999999999</v>
      </c>
      <c r="M73">
        <v>-13.3941</v>
      </c>
      <c r="N73">
        <v>0.34401999999999999</v>
      </c>
      <c r="O73">
        <v>0.27915000000000001</v>
      </c>
      <c r="P73">
        <v>0.27915000000000001</v>
      </c>
      <c r="Q73">
        <v>2.349E-2</v>
      </c>
      <c r="R73">
        <v>-24.944400000000002</v>
      </c>
      <c r="S73">
        <v>0.60941999999999996</v>
      </c>
      <c r="T73">
        <v>0.25492999999999999</v>
      </c>
      <c r="U73">
        <v>0.18292</v>
      </c>
      <c r="V73">
        <v>31.771899999999999</v>
      </c>
      <c r="W73">
        <v>39.439300000000003</v>
      </c>
      <c r="X73">
        <v>58.231000000000002</v>
      </c>
      <c r="Y73">
        <v>40.608600000000003</v>
      </c>
      <c r="Z73">
        <v>49</v>
      </c>
      <c r="AA73" t="s">
        <v>236</v>
      </c>
    </row>
    <row r="74" spans="1:27" x14ac:dyDescent="0.25">
      <c r="B74" t="s">
        <v>184</v>
      </c>
      <c r="C74">
        <v>7.2149000000000001</v>
      </c>
      <c r="D74">
        <v>1.2608999999999999</v>
      </c>
      <c r="E74">
        <v>48.757199999999997</v>
      </c>
      <c r="F74">
        <v>8.5259</v>
      </c>
      <c r="G74">
        <v>6.7272999999999996</v>
      </c>
      <c r="H74">
        <v>0.60948999999999998</v>
      </c>
      <c r="I74">
        <v>1.7454000000000001</v>
      </c>
      <c r="J74">
        <v>0.15326999999999999</v>
      </c>
      <c r="K74">
        <v>-1.9632000000000001</v>
      </c>
      <c r="L74">
        <v>0.23469999999999999</v>
      </c>
      <c r="M74">
        <v>15.667199999999999</v>
      </c>
      <c r="N74">
        <v>0.22722000000000001</v>
      </c>
      <c r="O74">
        <v>0.69235999999999998</v>
      </c>
      <c r="P74">
        <v>0.69235999999999998</v>
      </c>
      <c r="Q74">
        <v>2.4257999999999998E-2</v>
      </c>
      <c r="R74">
        <v>8.2721999999999998</v>
      </c>
      <c r="S74">
        <v>0.51536000000000004</v>
      </c>
      <c r="T74">
        <v>-0.10203</v>
      </c>
      <c r="U74">
        <v>0.17022999999999999</v>
      </c>
      <c r="V74">
        <v>65.693899999999999</v>
      </c>
      <c r="W74">
        <v>50.342599999999997</v>
      </c>
      <c r="X74">
        <v>44.2286</v>
      </c>
      <c r="Y74">
        <v>49.2286</v>
      </c>
      <c r="Z74">
        <v>63</v>
      </c>
      <c r="AA74" t="s">
        <v>236</v>
      </c>
    </row>
    <row r="75" spans="1:27" x14ac:dyDescent="0.25">
      <c r="B75" t="s">
        <v>185</v>
      </c>
      <c r="C75">
        <v>7.0998999999999999</v>
      </c>
      <c r="D75">
        <v>1.0327999999999999</v>
      </c>
      <c r="E75">
        <v>51.500599999999999</v>
      </c>
      <c r="F75">
        <v>7.6177999999999999</v>
      </c>
      <c r="G75">
        <v>7.2725</v>
      </c>
      <c r="H75">
        <v>0.52654000000000001</v>
      </c>
      <c r="I75">
        <v>-10.2882</v>
      </c>
      <c r="J75">
        <v>0.18951000000000001</v>
      </c>
      <c r="K75">
        <v>-18.653700000000001</v>
      </c>
      <c r="L75">
        <v>0.32171</v>
      </c>
      <c r="M75">
        <v>-13.347899999999999</v>
      </c>
      <c r="N75">
        <v>0.23677000000000001</v>
      </c>
      <c r="O75">
        <v>0.52666999999999997</v>
      </c>
      <c r="P75">
        <v>0.52666999999999997</v>
      </c>
      <c r="Q75">
        <v>2.2641000000000001E-2</v>
      </c>
      <c r="R75">
        <v>-25.063800000000001</v>
      </c>
      <c r="S75">
        <v>0.60002999999999995</v>
      </c>
      <c r="T75">
        <v>0.33894999999999997</v>
      </c>
      <c r="U75">
        <v>0.16844000000000001</v>
      </c>
      <c r="V75">
        <v>25.410399999999999</v>
      </c>
      <c r="W75">
        <v>38.154000000000003</v>
      </c>
      <c r="X75">
        <v>52.014800000000001</v>
      </c>
      <c r="Y75">
        <v>39.223999999999997</v>
      </c>
      <c r="Z75">
        <v>49</v>
      </c>
      <c r="AA75" t="s">
        <v>236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4"/>
  <sheetViews>
    <sheetView workbookViewId="0">
      <selection activeCell="B5" sqref="B5"/>
    </sheetView>
  </sheetViews>
  <sheetFormatPr defaultColWidth="8.85546875" defaultRowHeight="15" x14ac:dyDescent="0.25"/>
  <cols>
    <col min="2" max="2" width="17.140625" customWidth="1"/>
    <col min="22" max="22" width="17.42578125" customWidth="1"/>
    <col min="24" max="24" width="9" customWidth="1"/>
    <col min="25" max="25" width="18.140625" customWidth="1"/>
    <col min="29" max="29" width="16.7109375" customWidth="1"/>
    <col min="30" max="30" width="12.42578125" customWidth="1"/>
    <col min="31" max="31" width="12.140625" customWidth="1"/>
    <col min="35" max="35" width="11.42578125" customWidth="1"/>
  </cols>
  <sheetData>
    <row r="1" spans="1:11" x14ac:dyDescent="0.25">
      <c r="A1" t="s">
        <v>238</v>
      </c>
    </row>
    <row r="3" spans="1:11" x14ac:dyDescent="0.25">
      <c r="A3" t="s">
        <v>239</v>
      </c>
    </row>
    <row r="5" spans="1:11" x14ac:dyDescent="0.25">
      <c r="A5" t="s">
        <v>240</v>
      </c>
    </row>
    <row r="7" spans="1:11" x14ac:dyDescent="0.25">
      <c r="B7" t="s">
        <v>241</v>
      </c>
    </row>
    <row r="8" spans="1:11" x14ac:dyDescent="0.25">
      <c r="B8" t="s">
        <v>172</v>
      </c>
      <c r="C8" t="s">
        <v>173</v>
      </c>
      <c r="D8" t="s">
        <v>174</v>
      </c>
      <c r="E8" t="s">
        <v>242</v>
      </c>
      <c r="F8" t="s">
        <v>176</v>
      </c>
    </row>
    <row r="9" spans="1:11" x14ac:dyDescent="0.25">
      <c r="B9" t="s">
        <v>243</v>
      </c>
      <c r="C9">
        <v>1.95</v>
      </c>
      <c r="D9">
        <v>-2.2000000000000002</v>
      </c>
      <c r="E9">
        <v>0.39200000000000002</v>
      </c>
      <c r="F9" t="s">
        <v>244</v>
      </c>
    </row>
    <row r="10" spans="1:11" x14ac:dyDescent="0.25">
      <c r="B10" t="s">
        <v>177</v>
      </c>
      <c r="C10">
        <v>-2.0499999999999998</v>
      </c>
      <c r="D10">
        <v>-15.54</v>
      </c>
      <c r="E10">
        <v>0.621</v>
      </c>
      <c r="F10" t="s">
        <v>245</v>
      </c>
    </row>
    <row r="11" spans="1:11" x14ac:dyDescent="0.25">
      <c r="B11" t="s">
        <v>179</v>
      </c>
      <c r="C11">
        <v>-2.14</v>
      </c>
      <c r="D11">
        <v>-4.5</v>
      </c>
      <c r="E11">
        <v>0.71799999999999997</v>
      </c>
      <c r="F11" t="s">
        <v>245</v>
      </c>
    </row>
    <row r="12" spans="1:11" x14ac:dyDescent="0.25">
      <c r="B12" t="s">
        <v>246</v>
      </c>
      <c r="C12">
        <v>-10.3</v>
      </c>
      <c r="D12">
        <v>-6.44</v>
      </c>
      <c r="E12">
        <v>0.9</v>
      </c>
    </row>
    <row r="14" spans="1:11" x14ac:dyDescent="0.25">
      <c r="A14" t="s">
        <v>247</v>
      </c>
    </row>
    <row r="15" spans="1:11" x14ac:dyDescent="0.25">
      <c r="B15" t="s">
        <v>188</v>
      </c>
      <c r="C15" t="s">
        <v>189</v>
      </c>
      <c r="D15" t="s">
        <v>190</v>
      </c>
      <c r="E15" t="s">
        <v>191</v>
      </c>
      <c r="F15" t="s">
        <v>192</v>
      </c>
      <c r="G15" t="s">
        <v>193</v>
      </c>
      <c r="H15" t="s">
        <v>194</v>
      </c>
      <c r="I15" t="s">
        <v>195</v>
      </c>
      <c r="J15" t="s">
        <v>248</v>
      </c>
      <c r="K15" t="s">
        <v>249</v>
      </c>
    </row>
    <row r="16" spans="1:11" x14ac:dyDescent="0.25">
      <c r="B16">
        <v>4</v>
      </c>
      <c r="C16">
        <v>15</v>
      </c>
      <c r="D16">
        <v>-3.5040000000000001E-4</v>
      </c>
      <c r="E16">
        <v>0.10638</v>
      </c>
      <c r="F16">
        <v>0.53898999999999997</v>
      </c>
      <c r="G16">
        <v>1.0470999999999999</v>
      </c>
      <c r="H16">
        <v>0.92479</v>
      </c>
      <c r="I16">
        <v>0.99982000000000004</v>
      </c>
      <c r="J16" t="s">
        <v>250</v>
      </c>
      <c r="K16" t="s">
        <v>250</v>
      </c>
    </row>
    <row r="17" spans="1:42" x14ac:dyDescent="0.25">
      <c r="B17">
        <v>60</v>
      </c>
      <c r="C17">
        <v>16</v>
      </c>
      <c r="D17">
        <v>-3.5040000000000001E-4</v>
      </c>
      <c r="E17">
        <v>-0.14501</v>
      </c>
      <c r="F17">
        <v>0.26083000000000001</v>
      </c>
      <c r="G17">
        <v>1.0470999999999999</v>
      </c>
      <c r="H17">
        <v>0.92479</v>
      </c>
      <c r="I17">
        <v>0.99982000000000004</v>
      </c>
      <c r="J17" t="s">
        <v>250</v>
      </c>
      <c r="K17" t="s">
        <v>250</v>
      </c>
    </row>
    <row r="18" spans="1:42" x14ac:dyDescent="0.25">
      <c r="B18">
        <v>1000</v>
      </c>
      <c r="C18">
        <v>32</v>
      </c>
      <c r="D18">
        <v>-3.5040000000000001E-4</v>
      </c>
      <c r="E18">
        <v>-0.86053999999999997</v>
      </c>
      <c r="F18">
        <v>2.1961000000000001E-2</v>
      </c>
      <c r="G18">
        <v>1.0470999999999999</v>
      </c>
      <c r="H18">
        <v>0.92479</v>
      </c>
      <c r="I18">
        <v>0.99982000000000004</v>
      </c>
      <c r="J18" t="s">
        <v>250</v>
      </c>
      <c r="K18" t="s">
        <v>250</v>
      </c>
    </row>
    <row r="21" spans="1:42" x14ac:dyDescent="0.25">
      <c r="A21" t="s">
        <v>251</v>
      </c>
    </row>
    <row r="22" spans="1:42" x14ac:dyDescent="0.25">
      <c r="A22" t="s">
        <v>252</v>
      </c>
    </row>
    <row r="24" spans="1:42" x14ac:dyDescent="0.25">
      <c r="A24" t="s">
        <v>253</v>
      </c>
    </row>
    <row r="26" spans="1:42" x14ac:dyDescent="0.25">
      <c r="A26" t="s">
        <v>254</v>
      </c>
    </row>
    <row r="27" spans="1:42" x14ac:dyDescent="0.25">
      <c r="A27" t="s">
        <v>255</v>
      </c>
    </row>
    <row r="29" spans="1:42" x14ac:dyDescent="0.25">
      <c r="A29" t="s">
        <v>256</v>
      </c>
    </row>
    <row r="30" spans="1:42" x14ac:dyDescent="0.25">
      <c r="B30" t="s">
        <v>0</v>
      </c>
      <c r="C30" t="s">
        <v>257</v>
      </c>
      <c r="D30" t="s">
        <v>258</v>
      </c>
      <c r="E30" t="s">
        <v>259</v>
      </c>
      <c r="F30" t="s">
        <v>260</v>
      </c>
      <c r="G30" t="s">
        <v>261</v>
      </c>
      <c r="H30" t="s">
        <v>262</v>
      </c>
      <c r="I30" t="s">
        <v>263</v>
      </c>
      <c r="J30" t="s">
        <v>264</v>
      </c>
      <c r="K30" t="s">
        <v>265</v>
      </c>
      <c r="L30" t="s">
        <v>266</v>
      </c>
      <c r="M30" t="s">
        <v>267</v>
      </c>
      <c r="N30" t="s">
        <v>268</v>
      </c>
      <c r="O30" t="s">
        <v>269</v>
      </c>
      <c r="P30" t="s">
        <v>270</v>
      </c>
      <c r="Q30" t="s">
        <v>271</v>
      </c>
      <c r="R30" t="s">
        <v>272</v>
      </c>
      <c r="S30" t="s">
        <v>273</v>
      </c>
      <c r="T30" t="s">
        <v>274</v>
      </c>
      <c r="U30" t="s">
        <v>275</v>
      </c>
      <c r="V30" t="s">
        <v>276</v>
      </c>
      <c r="W30" t="s">
        <v>277</v>
      </c>
      <c r="X30" t="s">
        <v>278</v>
      </c>
      <c r="Y30" t="s">
        <v>279</v>
      </c>
      <c r="Z30" t="s">
        <v>280</v>
      </c>
      <c r="AA30" t="s">
        <v>281</v>
      </c>
      <c r="AB30" t="s">
        <v>282</v>
      </c>
      <c r="AC30" t="s">
        <v>283</v>
      </c>
      <c r="AD30" t="s">
        <v>284</v>
      </c>
      <c r="AE30" t="s">
        <v>285</v>
      </c>
      <c r="AF30" t="s">
        <v>286</v>
      </c>
      <c r="AG30" t="s">
        <v>287</v>
      </c>
      <c r="AH30" t="s">
        <v>288</v>
      </c>
      <c r="AI30" t="s">
        <v>289</v>
      </c>
      <c r="AJ30" t="s">
        <v>290</v>
      </c>
      <c r="AK30" t="s">
        <v>291</v>
      </c>
      <c r="AL30" t="s">
        <v>292</v>
      </c>
      <c r="AM30" t="s">
        <v>293</v>
      </c>
      <c r="AN30" t="s">
        <v>294</v>
      </c>
      <c r="AO30" t="s">
        <v>189</v>
      </c>
      <c r="AP30" t="s">
        <v>235</v>
      </c>
    </row>
    <row r="31" spans="1:42" x14ac:dyDescent="0.25">
      <c r="A31" t="s">
        <v>243</v>
      </c>
    </row>
    <row r="32" spans="1:42" x14ac:dyDescent="0.25">
      <c r="A32" t="s">
        <v>177</v>
      </c>
    </row>
    <row r="33" spans="2:42" x14ac:dyDescent="0.25">
      <c r="B33" t="s">
        <v>295</v>
      </c>
      <c r="C33" t="s">
        <v>296</v>
      </c>
      <c r="D33">
        <v>8.218</v>
      </c>
      <c r="E33">
        <v>90.030699999999996</v>
      </c>
      <c r="F33">
        <v>600</v>
      </c>
      <c r="G33">
        <v>-5.7874999999999996</v>
      </c>
      <c r="H33">
        <v>5.05</v>
      </c>
      <c r="I33">
        <v>-21.72</v>
      </c>
      <c r="J33">
        <v>1200</v>
      </c>
      <c r="K33">
        <v>61.534999999999997</v>
      </c>
      <c r="L33">
        <v>7.4878</v>
      </c>
      <c r="N33" t="s">
        <v>297</v>
      </c>
      <c r="O33" t="s">
        <v>298</v>
      </c>
      <c r="P33">
        <v>59548</v>
      </c>
      <c r="Q33" t="s">
        <v>299</v>
      </c>
      <c r="R33">
        <v>124.83</v>
      </c>
      <c r="S33">
        <v>28.24</v>
      </c>
      <c r="T33">
        <v>-0.8</v>
      </c>
      <c r="U33">
        <v>-2.1093000000000002</v>
      </c>
      <c r="V33">
        <v>-2.0346000000000002</v>
      </c>
      <c r="W33">
        <v>4.5924E-3</v>
      </c>
      <c r="X33">
        <v>-16.232399999999998</v>
      </c>
      <c r="Y33">
        <v>-15.7668</v>
      </c>
      <c r="Z33">
        <v>5.3724000000000003E-3</v>
      </c>
      <c r="AA33">
        <v>-2.4325000000000001</v>
      </c>
      <c r="AB33">
        <v>5.6550000000000003E-2</v>
      </c>
      <c r="AC33">
        <v>0.52610000000000001</v>
      </c>
      <c r="AD33">
        <v>7.5630999999999997E-3</v>
      </c>
      <c r="AE33" t="s">
        <v>300</v>
      </c>
      <c r="AF33" t="s">
        <v>250</v>
      </c>
      <c r="AG33">
        <v>-19.1328</v>
      </c>
      <c r="AH33">
        <v>0.23619999999999999</v>
      </c>
      <c r="AI33">
        <v>0.43286000000000002</v>
      </c>
      <c r="AJ33">
        <v>3.1319E-2</v>
      </c>
      <c r="AK33">
        <v>73.676100000000005</v>
      </c>
      <c r="AL33">
        <v>16.6585</v>
      </c>
      <c r="AM33">
        <v>86.100800000000007</v>
      </c>
      <c r="AN33">
        <v>2.1760000000000002</v>
      </c>
      <c r="AO33">
        <v>60</v>
      </c>
      <c r="AP33" t="s">
        <v>301</v>
      </c>
    </row>
    <row r="34" spans="2:42" x14ac:dyDescent="0.25">
      <c r="B34" t="s">
        <v>302</v>
      </c>
      <c r="C34" t="s">
        <v>296</v>
      </c>
      <c r="D34">
        <v>8.4600000000000009</v>
      </c>
      <c r="E34">
        <v>89.887600000000006</v>
      </c>
      <c r="F34">
        <v>600</v>
      </c>
      <c r="G34">
        <v>-7.3731</v>
      </c>
      <c r="H34">
        <v>3.7780999999999998</v>
      </c>
      <c r="I34">
        <v>-21.8203</v>
      </c>
      <c r="J34">
        <v>1200</v>
      </c>
      <c r="K34">
        <v>62.332000000000001</v>
      </c>
      <c r="L34">
        <v>7.3677999999999999</v>
      </c>
      <c r="N34" t="s">
        <v>297</v>
      </c>
      <c r="O34" t="s">
        <v>303</v>
      </c>
      <c r="P34">
        <v>59555</v>
      </c>
      <c r="Q34" t="s">
        <v>299</v>
      </c>
      <c r="R34">
        <v>127.04</v>
      </c>
      <c r="S34">
        <v>28.76</v>
      </c>
      <c r="T34">
        <v>-18.399999999999999</v>
      </c>
      <c r="U34">
        <v>-2.1093000000000002</v>
      </c>
      <c r="V34">
        <v>-2.0346000000000002</v>
      </c>
      <c r="W34">
        <v>3.9010999999999998E-3</v>
      </c>
      <c r="X34">
        <v>-16.225999999999999</v>
      </c>
      <c r="Y34">
        <v>-15.7605</v>
      </c>
      <c r="Z34">
        <v>6.5221999999999997E-3</v>
      </c>
      <c r="AA34">
        <v>-2.4500000000000002</v>
      </c>
      <c r="AB34">
        <v>6.6339999999999996E-2</v>
      </c>
      <c r="AC34">
        <v>0.50085999999999997</v>
      </c>
      <c r="AD34">
        <v>8.5663000000000007E-3</v>
      </c>
      <c r="AE34" t="s">
        <v>300</v>
      </c>
      <c r="AF34" t="s">
        <v>250</v>
      </c>
      <c r="AG34">
        <v>-19.309799999999999</v>
      </c>
      <c r="AH34">
        <v>0.27610000000000001</v>
      </c>
      <c r="AI34">
        <v>0.23935000000000001</v>
      </c>
      <c r="AJ34">
        <v>3.6353000000000003E-2</v>
      </c>
      <c r="AK34">
        <v>54.924300000000002</v>
      </c>
      <c r="AL34">
        <v>23.382000000000001</v>
      </c>
      <c r="AM34">
        <v>67.116900000000001</v>
      </c>
      <c r="AN34">
        <v>3.0531000000000001</v>
      </c>
      <c r="AO34">
        <v>60</v>
      </c>
      <c r="AP34" t="s">
        <v>301</v>
      </c>
    </row>
    <row r="35" spans="2:42" x14ac:dyDescent="0.25">
      <c r="B35" t="s">
        <v>304</v>
      </c>
      <c r="C35" t="s">
        <v>305</v>
      </c>
      <c r="D35">
        <v>9.1989999999999998</v>
      </c>
      <c r="E35">
        <v>90.270099999999999</v>
      </c>
      <c r="F35">
        <v>600</v>
      </c>
      <c r="G35">
        <v>-10.4366</v>
      </c>
      <c r="H35">
        <v>23.1508</v>
      </c>
      <c r="I35">
        <v>-21.272300000000001</v>
      </c>
      <c r="J35">
        <v>1200</v>
      </c>
      <c r="K35">
        <v>67.427000000000007</v>
      </c>
      <c r="L35">
        <v>7.3297999999999996</v>
      </c>
      <c r="N35" t="s">
        <v>297</v>
      </c>
      <c r="O35" t="s">
        <v>306</v>
      </c>
      <c r="P35">
        <v>59953</v>
      </c>
      <c r="Q35" t="s">
        <v>299</v>
      </c>
      <c r="R35">
        <v>137.53</v>
      </c>
      <c r="S35">
        <v>30.98</v>
      </c>
      <c r="T35">
        <v>-24.4</v>
      </c>
      <c r="U35">
        <v>-1.9738</v>
      </c>
      <c r="V35">
        <v>-1.8974</v>
      </c>
      <c r="W35">
        <v>3.8503999999999999E-3</v>
      </c>
      <c r="X35">
        <v>-16.3216</v>
      </c>
      <c r="Y35">
        <v>-15.855</v>
      </c>
      <c r="Z35">
        <v>7.6508000000000001E-3</v>
      </c>
      <c r="AA35">
        <v>-2.4298000000000002</v>
      </c>
      <c r="AB35">
        <v>7.0823999999999998E-2</v>
      </c>
      <c r="AC35">
        <v>0.48737000000000003</v>
      </c>
      <c r="AD35">
        <v>9.1862000000000003E-3</v>
      </c>
      <c r="AE35" t="s">
        <v>300</v>
      </c>
      <c r="AF35" t="s">
        <v>250</v>
      </c>
      <c r="AG35">
        <v>-19.466899999999999</v>
      </c>
      <c r="AH35">
        <v>0.23935999999999999</v>
      </c>
      <c r="AI35">
        <v>0.27267000000000002</v>
      </c>
      <c r="AJ35">
        <v>3.2066999999999998E-2</v>
      </c>
      <c r="AK35">
        <v>40.733499999999999</v>
      </c>
      <c r="AL35">
        <v>15.741400000000001</v>
      </c>
      <c r="AM35">
        <v>52.822000000000003</v>
      </c>
      <c r="AN35">
        <v>2.056</v>
      </c>
      <c r="AO35">
        <v>60</v>
      </c>
      <c r="AP35" t="s">
        <v>236</v>
      </c>
    </row>
    <row r="36" spans="2:42" x14ac:dyDescent="0.25">
      <c r="B36" t="s">
        <v>307</v>
      </c>
      <c r="C36" t="s">
        <v>308</v>
      </c>
      <c r="D36">
        <v>7.9349999999999996</v>
      </c>
      <c r="E36">
        <v>89.824600000000004</v>
      </c>
      <c r="F36">
        <v>600</v>
      </c>
      <c r="G36">
        <v>-0.16189000000000001</v>
      </c>
      <c r="H36">
        <v>7.1647999999999996</v>
      </c>
      <c r="I36">
        <v>-21.857199999999999</v>
      </c>
      <c r="J36">
        <v>1200</v>
      </c>
      <c r="K36">
        <v>59.374000000000002</v>
      </c>
      <c r="L36">
        <v>7.4824999999999999</v>
      </c>
      <c r="N36" t="s">
        <v>297</v>
      </c>
      <c r="O36" t="s">
        <v>309</v>
      </c>
      <c r="P36">
        <v>60101</v>
      </c>
      <c r="Q36" t="s">
        <v>299</v>
      </c>
      <c r="R36">
        <v>119.72</v>
      </c>
      <c r="S36">
        <v>27.3</v>
      </c>
      <c r="T36">
        <v>-0.5</v>
      </c>
      <c r="U36">
        <v>-2.0402999999999998</v>
      </c>
      <c r="V36">
        <v>-1.9648000000000001</v>
      </c>
      <c r="W36">
        <v>4.5123000000000003E-3</v>
      </c>
      <c r="X36">
        <v>-16.284700000000001</v>
      </c>
      <c r="Y36">
        <v>-15.8185</v>
      </c>
      <c r="Z36">
        <v>8.0117000000000001E-3</v>
      </c>
      <c r="AA36">
        <v>-2.4315000000000002</v>
      </c>
      <c r="AB36">
        <v>5.2255999999999997E-2</v>
      </c>
      <c r="AC36">
        <v>0.51339999999999997</v>
      </c>
      <c r="AD36">
        <v>6.8401E-3</v>
      </c>
      <c r="AE36" t="s">
        <v>300</v>
      </c>
      <c r="AF36" t="s">
        <v>250</v>
      </c>
      <c r="AG36">
        <v>-19.372599999999998</v>
      </c>
      <c r="AH36">
        <v>0.42941000000000001</v>
      </c>
      <c r="AI36">
        <v>0.29410999999999998</v>
      </c>
      <c r="AJ36">
        <v>5.6302999999999999E-2</v>
      </c>
      <c r="AK36">
        <v>32.7014</v>
      </c>
      <c r="AL36">
        <v>25.1419</v>
      </c>
      <c r="AM36">
        <v>44.6877</v>
      </c>
      <c r="AN36">
        <v>3.2835000000000001</v>
      </c>
      <c r="AO36">
        <v>60</v>
      </c>
      <c r="AP36" t="s">
        <v>236</v>
      </c>
    </row>
    <row r="37" spans="2:42" x14ac:dyDescent="0.25">
      <c r="B37" t="s">
        <v>310</v>
      </c>
      <c r="C37" t="s">
        <v>311</v>
      </c>
      <c r="D37">
        <v>8.1669999999999998</v>
      </c>
      <c r="E37">
        <v>90.026799999999994</v>
      </c>
      <c r="F37">
        <v>600</v>
      </c>
      <c r="G37">
        <v>-7.5156000000000001</v>
      </c>
      <c r="H37">
        <v>15.0275</v>
      </c>
      <c r="I37">
        <v>-21.5625</v>
      </c>
      <c r="J37">
        <v>1200</v>
      </c>
      <c r="K37">
        <v>57.277000000000001</v>
      </c>
      <c r="L37">
        <v>7.0132000000000003</v>
      </c>
      <c r="M37" t="s">
        <v>312</v>
      </c>
      <c r="N37" t="s">
        <v>297</v>
      </c>
      <c r="O37" t="s">
        <v>313</v>
      </c>
      <c r="P37">
        <v>60244</v>
      </c>
      <c r="Q37" t="s">
        <v>299</v>
      </c>
      <c r="R37">
        <v>115.57</v>
      </c>
      <c r="S37">
        <v>27.13</v>
      </c>
      <c r="T37">
        <v>-24.8</v>
      </c>
      <c r="U37">
        <v>-2.0579999999999998</v>
      </c>
      <c r="V37">
        <v>-1.9826999999999999</v>
      </c>
      <c r="W37">
        <v>3.8195E-3</v>
      </c>
      <c r="X37">
        <v>-16.427900000000001</v>
      </c>
      <c r="Y37">
        <v>-15.960100000000001</v>
      </c>
      <c r="Z37">
        <v>6.9702000000000002E-3</v>
      </c>
      <c r="AA37">
        <v>-2.6202000000000001</v>
      </c>
      <c r="AB37">
        <v>6.4435999999999993E-2</v>
      </c>
      <c r="AC37">
        <v>0.48814999999999997</v>
      </c>
      <c r="AD37">
        <v>8.4071000000000007E-3</v>
      </c>
      <c r="AE37" t="s">
        <v>300</v>
      </c>
      <c r="AF37" t="s">
        <v>250</v>
      </c>
      <c r="AG37">
        <v>-19.663599999999999</v>
      </c>
      <c r="AH37">
        <v>0.28375</v>
      </c>
      <c r="AI37">
        <v>0.28836000000000001</v>
      </c>
      <c r="AJ37">
        <v>3.7546000000000003E-2</v>
      </c>
      <c r="AK37">
        <v>48.991799999999998</v>
      </c>
      <c r="AL37">
        <v>17.628299999999999</v>
      </c>
      <c r="AM37">
        <v>61.496099999999998</v>
      </c>
      <c r="AN37">
        <v>2.3035999999999999</v>
      </c>
      <c r="AO37">
        <v>60</v>
      </c>
      <c r="AP37" t="s">
        <v>236</v>
      </c>
    </row>
    <row r="38" spans="2:42" x14ac:dyDescent="0.25">
      <c r="B38" t="s">
        <v>314</v>
      </c>
      <c r="C38" t="s">
        <v>311</v>
      </c>
      <c r="D38">
        <v>6.9790000000000001</v>
      </c>
      <c r="E38">
        <v>90.201400000000007</v>
      </c>
      <c r="F38">
        <v>600</v>
      </c>
      <c r="G38">
        <v>-9.6333000000000002</v>
      </c>
      <c r="H38">
        <v>21.506499999999999</v>
      </c>
      <c r="I38">
        <v>-21.237300000000001</v>
      </c>
      <c r="J38">
        <v>1200</v>
      </c>
      <c r="K38">
        <v>52.030999999999999</v>
      </c>
      <c r="L38">
        <v>7.4554</v>
      </c>
      <c r="N38" t="s">
        <v>297</v>
      </c>
      <c r="O38" t="s">
        <v>315</v>
      </c>
      <c r="P38">
        <v>60448</v>
      </c>
      <c r="Q38" t="s">
        <v>299</v>
      </c>
      <c r="R38">
        <v>104.99</v>
      </c>
      <c r="S38">
        <v>24.14</v>
      </c>
      <c r="T38">
        <v>5.6</v>
      </c>
      <c r="U38">
        <v>-2.0752000000000002</v>
      </c>
      <c r="V38">
        <v>-2.0001000000000002</v>
      </c>
      <c r="W38">
        <v>3.3620999999999998E-3</v>
      </c>
      <c r="X38">
        <v>-16.362500000000001</v>
      </c>
      <c r="Y38">
        <v>-15.8954</v>
      </c>
      <c r="Z38">
        <v>7.2309000000000002E-3</v>
      </c>
      <c r="AA38">
        <v>-2.5499999999999998</v>
      </c>
      <c r="AB38">
        <v>6.3257999999999995E-2</v>
      </c>
      <c r="AC38">
        <v>0.50854999999999995</v>
      </c>
      <c r="AD38">
        <v>7.9939E-3</v>
      </c>
      <c r="AE38" t="s">
        <v>300</v>
      </c>
      <c r="AF38" t="s">
        <v>250</v>
      </c>
      <c r="AG38">
        <v>-19.418700000000001</v>
      </c>
      <c r="AH38">
        <v>0.24876000000000001</v>
      </c>
      <c r="AI38">
        <v>0.40526000000000001</v>
      </c>
      <c r="AJ38">
        <v>3.3286000000000003E-2</v>
      </c>
      <c r="AK38">
        <v>70.113500000000002</v>
      </c>
      <c r="AL38">
        <v>19.997800000000002</v>
      </c>
      <c r="AM38">
        <v>82.745500000000007</v>
      </c>
      <c r="AN38">
        <v>2.6118000000000001</v>
      </c>
      <c r="AO38">
        <v>60</v>
      </c>
      <c r="AP38" t="s">
        <v>236</v>
      </c>
    </row>
    <row r="39" spans="2:42" x14ac:dyDescent="0.25">
      <c r="B39" t="s">
        <v>316</v>
      </c>
      <c r="C39" t="s">
        <v>317</v>
      </c>
      <c r="D39">
        <v>8.5749999999999993</v>
      </c>
      <c r="E39">
        <v>90.412800000000004</v>
      </c>
      <c r="F39">
        <v>600</v>
      </c>
      <c r="G39">
        <v>-4.6889000000000003</v>
      </c>
      <c r="H39">
        <v>4.0461999999999998</v>
      </c>
      <c r="I39">
        <v>-22.073</v>
      </c>
      <c r="J39">
        <v>1200</v>
      </c>
      <c r="K39">
        <v>64.024000000000001</v>
      </c>
      <c r="L39">
        <v>7.4664000000000001</v>
      </c>
      <c r="N39" t="s">
        <v>297</v>
      </c>
      <c r="O39" t="s">
        <v>318</v>
      </c>
      <c r="P39">
        <v>60782</v>
      </c>
      <c r="Q39" t="s">
        <v>299</v>
      </c>
      <c r="R39">
        <v>128.71</v>
      </c>
      <c r="S39">
        <v>29.27</v>
      </c>
      <c r="T39">
        <v>-2.2000000000000002</v>
      </c>
      <c r="U39">
        <v>-2.1640000000000001</v>
      </c>
      <c r="V39">
        <v>-2.09</v>
      </c>
      <c r="W39">
        <v>4.1844999999999999E-3</v>
      </c>
      <c r="X39">
        <v>-16.053699999999999</v>
      </c>
      <c r="Y39">
        <v>-15.5901</v>
      </c>
      <c r="Z39">
        <v>6.8900999999999997E-3</v>
      </c>
      <c r="AA39">
        <v>-2.3231000000000002</v>
      </c>
      <c r="AB39">
        <v>6.2922000000000006E-2</v>
      </c>
      <c r="AC39">
        <v>0.50344</v>
      </c>
      <c r="AD39">
        <v>8.0856000000000001E-3</v>
      </c>
      <c r="AE39" t="s">
        <v>300</v>
      </c>
      <c r="AF39" t="s">
        <v>250</v>
      </c>
      <c r="AG39">
        <v>-18.829499999999999</v>
      </c>
      <c r="AH39">
        <v>0.27939999999999998</v>
      </c>
      <c r="AI39">
        <v>0.37927</v>
      </c>
      <c r="AJ39">
        <v>3.6915999999999997E-2</v>
      </c>
      <c r="AK39">
        <v>44.404400000000003</v>
      </c>
      <c r="AL39">
        <v>18.579499999999999</v>
      </c>
      <c r="AM39">
        <v>56.1631</v>
      </c>
      <c r="AN39">
        <v>2.4255</v>
      </c>
      <c r="AO39">
        <v>60</v>
      </c>
      <c r="AP39" t="s">
        <v>236</v>
      </c>
    </row>
    <row r="40" spans="2:42" x14ac:dyDescent="0.25">
      <c r="B40" t="s">
        <v>319</v>
      </c>
      <c r="C40" t="s">
        <v>320</v>
      </c>
      <c r="D40">
        <v>7.5890000000000004</v>
      </c>
      <c r="E40">
        <v>89.870800000000003</v>
      </c>
      <c r="F40">
        <v>600</v>
      </c>
      <c r="G40">
        <v>-11.532999999999999</v>
      </c>
      <c r="H40">
        <v>18.942699999999999</v>
      </c>
      <c r="I40">
        <v>-20.1724</v>
      </c>
      <c r="J40">
        <v>1200</v>
      </c>
      <c r="K40">
        <v>55.924999999999997</v>
      </c>
      <c r="L40">
        <v>7.3692000000000002</v>
      </c>
      <c r="N40" t="s">
        <v>297</v>
      </c>
      <c r="O40" t="s">
        <v>321</v>
      </c>
      <c r="P40">
        <v>62217</v>
      </c>
      <c r="Q40" t="s">
        <v>299</v>
      </c>
      <c r="R40">
        <v>115.22</v>
      </c>
      <c r="S40">
        <v>26.11</v>
      </c>
      <c r="T40">
        <v>-15.3</v>
      </c>
      <c r="U40">
        <v>-2.1288999999999998</v>
      </c>
      <c r="V40">
        <v>-2.0543999999999998</v>
      </c>
      <c r="W40">
        <v>4.6690000000000004E-3</v>
      </c>
      <c r="X40">
        <v>-16.185700000000001</v>
      </c>
      <c r="Y40">
        <v>-15.720599999999999</v>
      </c>
      <c r="Z40">
        <v>5.7194999999999998E-3</v>
      </c>
      <c r="AA40">
        <v>-2.4163999999999999</v>
      </c>
      <c r="AB40">
        <v>7.2178000000000006E-2</v>
      </c>
      <c r="AC40">
        <v>0.51236999999999999</v>
      </c>
      <c r="AD40">
        <v>9.1743999999999992E-3</v>
      </c>
      <c r="AE40" t="s">
        <v>300</v>
      </c>
      <c r="AF40" t="s">
        <v>250</v>
      </c>
      <c r="AG40">
        <v>-19.223099999999999</v>
      </c>
      <c r="AH40">
        <v>0.2094</v>
      </c>
      <c r="AI40">
        <v>0.24585000000000001</v>
      </c>
      <c r="AJ40">
        <v>2.7614E-2</v>
      </c>
      <c r="AK40">
        <v>48.226599999999998</v>
      </c>
      <c r="AL40">
        <v>17.7073</v>
      </c>
      <c r="AM40">
        <v>60.275500000000001</v>
      </c>
      <c r="AN40">
        <v>2.3125</v>
      </c>
      <c r="AO40">
        <v>60</v>
      </c>
      <c r="AP40" t="s">
        <v>236</v>
      </c>
    </row>
    <row r="41" spans="2:42" x14ac:dyDescent="0.25">
      <c r="B41" t="s">
        <v>322</v>
      </c>
      <c r="C41" t="s">
        <v>320</v>
      </c>
      <c r="D41">
        <v>7.9880000000000004</v>
      </c>
      <c r="E41">
        <v>89.878699999999995</v>
      </c>
      <c r="F41">
        <v>600</v>
      </c>
      <c r="G41">
        <v>-9.2060999999999993</v>
      </c>
      <c r="H41">
        <v>0.53110000000000002</v>
      </c>
      <c r="I41">
        <v>-22.186499999999999</v>
      </c>
      <c r="J41">
        <v>1200</v>
      </c>
      <c r="K41">
        <v>52.921999999999997</v>
      </c>
      <c r="L41">
        <v>6.6252000000000004</v>
      </c>
      <c r="N41" t="s">
        <v>297</v>
      </c>
      <c r="O41" t="s">
        <v>323</v>
      </c>
      <c r="P41">
        <v>62245</v>
      </c>
      <c r="Q41" t="s">
        <v>299</v>
      </c>
      <c r="R41">
        <v>108.07</v>
      </c>
      <c r="S41">
        <v>24.48</v>
      </c>
      <c r="T41">
        <v>-10.7</v>
      </c>
      <c r="U41">
        <v>-2.1236000000000002</v>
      </c>
      <c r="V41">
        <v>-2.0491000000000001</v>
      </c>
      <c r="W41">
        <v>4.0197999999999996E-3</v>
      </c>
      <c r="X41">
        <v>-16.186399999999999</v>
      </c>
      <c r="Y41">
        <v>-15.721299999999999</v>
      </c>
      <c r="Z41">
        <v>6.3724000000000003E-3</v>
      </c>
      <c r="AA41">
        <v>-2.3841999999999999</v>
      </c>
      <c r="AB41">
        <v>5.7930000000000002E-2</v>
      </c>
      <c r="AC41">
        <v>0.54149000000000003</v>
      </c>
      <c r="AD41">
        <v>7.6791000000000003E-3</v>
      </c>
      <c r="AE41" t="s">
        <v>300</v>
      </c>
      <c r="AF41" t="s">
        <v>250</v>
      </c>
      <c r="AG41">
        <v>-19.163900000000002</v>
      </c>
      <c r="AH41">
        <v>0.25577</v>
      </c>
      <c r="AI41">
        <v>0.30773</v>
      </c>
      <c r="AJ41">
        <v>3.4058999999999999E-2</v>
      </c>
      <c r="AK41">
        <v>4.3742000000000001</v>
      </c>
      <c r="AL41">
        <v>17.619</v>
      </c>
      <c r="AM41">
        <v>15.912100000000001</v>
      </c>
      <c r="AN41">
        <v>2.3007</v>
      </c>
      <c r="AO41">
        <v>60</v>
      </c>
      <c r="AP41" t="s">
        <v>236</v>
      </c>
    </row>
    <row r="42" spans="2:42" x14ac:dyDescent="0.25">
      <c r="B42" t="s">
        <v>324</v>
      </c>
      <c r="C42" t="s">
        <v>325</v>
      </c>
      <c r="D42">
        <v>8.0310000000000006</v>
      </c>
      <c r="E42">
        <v>90.765199999999993</v>
      </c>
      <c r="F42">
        <v>600</v>
      </c>
      <c r="G42">
        <v>-7.3144999999999998</v>
      </c>
      <c r="H42">
        <v>17.927800000000001</v>
      </c>
      <c r="I42">
        <v>-21.954599999999999</v>
      </c>
      <c r="J42">
        <v>1200</v>
      </c>
      <c r="K42">
        <v>59.994999999999997</v>
      </c>
      <c r="L42">
        <v>7.4703999999999997</v>
      </c>
      <c r="N42" t="s">
        <v>297</v>
      </c>
      <c r="O42" t="s">
        <v>326</v>
      </c>
      <c r="P42">
        <v>62679</v>
      </c>
      <c r="Q42" t="s">
        <v>299</v>
      </c>
      <c r="R42">
        <v>124.3</v>
      </c>
      <c r="S42">
        <v>29.01</v>
      </c>
      <c r="T42">
        <v>-1.6</v>
      </c>
      <c r="U42">
        <v>-2.1989000000000001</v>
      </c>
      <c r="V42">
        <v>-2.1253000000000002</v>
      </c>
      <c r="W42">
        <v>4.5123999999999997E-3</v>
      </c>
      <c r="X42">
        <v>-16.158300000000001</v>
      </c>
      <c r="Y42">
        <v>-15.6935</v>
      </c>
      <c r="Z42">
        <v>6.5509000000000001E-3</v>
      </c>
      <c r="AA42">
        <v>-2.4563000000000001</v>
      </c>
      <c r="AB42">
        <v>5.2878000000000001E-2</v>
      </c>
      <c r="AC42">
        <v>0.51224999999999998</v>
      </c>
      <c r="AD42">
        <v>6.6778000000000002E-3</v>
      </c>
      <c r="AE42" t="s">
        <v>300</v>
      </c>
      <c r="AF42" t="s">
        <v>250</v>
      </c>
      <c r="AG42">
        <v>-19.081399999999999</v>
      </c>
      <c r="AH42">
        <v>0.26396999999999998</v>
      </c>
      <c r="AI42">
        <v>0.33512999999999998</v>
      </c>
      <c r="AJ42">
        <v>3.4809E-2</v>
      </c>
      <c r="AK42">
        <v>55.295400000000001</v>
      </c>
      <c r="AL42">
        <v>19.545400000000001</v>
      </c>
      <c r="AM42">
        <v>67.441800000000001</v>
      </c>
      <c r="AN42">
        <v>2.5522999999999998</v>
      </c>
      <c r="AO42">
        <v>60</v>
      </c>
      <c r="AP42" t="s">
        <v>236</v>
      </c>
    </row>
    <row r="43" spans="2:42" x14ac:dyDescent="0.25">
      <c r="B43" t="s">
        <v>327</v>
      </c>
      <c r="C43" t="s">
        <v>325</v>
      </c>
      <c r="D43">
        <v>7.7210000000000001</v>
      </c>
      <c r="E43">
        <v>90.585899999999995</v>
      </c>
      <c r="F43">
        <v>600</v>
      </c>
      <c r="G43">
        <v>-3.1198000000000001</v>
      </c>
      <c r="H43">
        <v>6.5537000000000001</v>
      </c>
      <c r="I43">
        <v>-21.782</v>
      </c>
      <c r="J43">
        <v>1200</v>
      </c>
      <c r="K43">
        <v>58.292000000000002</v>
      </c>
      <c r="L43">
        <v>7.5498000000000003</v>
      </c>
      <c r="N43" t="s">
        <v>297</v>
      </c>
      <c r="O43" t="s">
        <v>328</v>
      </c>
      <c r="P43">
        <v>62714</v>
      </c>
      <c r="Q43" t="s">
        <v>299</v>
      </c>
      <c r="R43">
        <v>119.19</v>
      </c>
      <c r="S43">
        <v>28.07</v>
      </c>
      <c r="T43">
        <v>-34.1</v>
      </c>
      <c r="U43">
        <v>-2.1877</v>
      </c>
      <c r="V43">
        <v>-2.1139999999999999</v>
      </c>
      <c r="W43">
        <v>3.7548999999999998E-3</v>
      </c>
      <c r="X43">
        <v>-16.134399999999999</v>
      </c>
      <c r="Y43">
        <v>-15.6699</v>
      </c>
      <c r="Z43">
        <v>7.2658999999999996E-3</v>
      </c>
      <c r="AA43">
        <v>-2.4298999999999999</v>
      </c>
      <c r="AB43">
        <v>6.4731999999999998E-2</v>
      </c>
      <c r="AC43">
        <v>0.50266999999999995</v>
      </c>
      <c r="AD43">
        <v>8.4162000000000004E-3</v>
      </c>
      <c r="AE43" t="s">
        <v>300</v>
      </c>
      <c r="AF43" t="s">
        <v>250</v>
      </c>
      <c r="AG43">
        <v>-19.122599999999998</v>
      </c>
      <c r="AH43">
        <v>0.25208000000000003</v>
      </c>
      <c r="AI43">
        <v>0.24442</v>
      </c>
      <c r="AJ43">
        <v>3.3092999999999997E-2</v>
      </c>
      <c r="AK43">
        <v>4.8282999999999996</v>
      </c>
      <c r="AL43">
        <v>23.116299999999999</v>
      </c>
      <c r="AM43">
        <v>16.329799999999999</v>
      </c>
      <c r="AN43">
        <v>3.0185</v>
      </c>
      <c r="AO43">
        <v>60</v>
      </c>
      <c r="AP43" t="s">
        <v>236</v>
      </c>
    </row>
    <row r="44" spans="2:42" x14ac:dyDescent="0.25">
      <c r="B44" t="s">
        <v>329</v>
      </c>
      <c r="C44" t="s">
        <v>317</v>
      </c>
      <c r="D44">
        <v>7.9950000000000001</v>
      </c>
      <c r="E44">
        <v>90.474599999999995</v>
      </c>
      <c r="F44">
        <v>600</v>
      </c>
      <c r="G44">
        <v>-12.2041</v>
      </c>
      <c r="H44">
        <v>58.5122</v>
      </c>
      <c r="I44">
        <v>-21.5335</v>
      </c>
      <c r="J44">
        <v>1200</v>
      </c>
      <c r="K44">
        <v>59.607999999999997</v>
      </c>
      <c r="L44">
        <v>7.4557000000000002</v>
      </c>
      <c r="N44" t="s">
        <v>297</v>
      </c>
      <c r="O44" t="s">
        <v>330</v>
      </c>
      <c r="P44">
        <v>63514</v>
      </c>
      <c r="Q44" t="s">
        <v>299</v>
      </c>
      <c r="R44">
        <v>120.6</v>
      </c>
      <c r="S44">
        <v>27.56</v>
      </c>
      <c r="T44">
        <v>8.1999999999999993</v>
      </c>
      <c r="U44">
        <v>-2.1638000000000002</v>
      </c>
      <c r="V44">
        <v>-2.0897999999999999</v>
      </c>
      <c r="W44">
        <v>4.5398000000000001E-3</v>
      </c>
      <c r="X44">
        <v>-15.795400000000001</v>
      </c>
      <c r="Y44">
        <v>-15.3348</v>
      </c>
      <c r="Z44">
        <v>7.5851E-3</v>
      </c>
      <c r="AA44">
        <v>-2.0499999999999998</v>
      </c>
      <c r="AB44">
        <v>6.3523999999999997E-2</v>
      </c>
      <c r="AC44">
        <v>0.51082000000000005</v>
      </c>
      <c r="AD44">
        <v>8.1627999999999996E-3</v>
      </c>
      <c r="AE44" t="s">
        <v>300</v>
      </c>
      <c r="AF44" t="s">
        <v>250</v>
      </c>
      <c r="AG44">
        <v>-18.332899999999999</v>
      </c>
      <c r="AH44">
        <v>0.24610000000000001</v>
      </c>
      <c r="AI44">
        <v>0.36085</v>
      </c>
      <c r="AJ44">
        <v>3.2120999999999997E-2</v>
      </c>
      <c r="AK44">
        <v>60.499400000000001</v>
      </c>
      <c r="AL44">
        <v>15.9397</v>
      </c>
      <c r="AM44">
        <v>71.877899999999997</v>
      </c>
      <c r="AN44">
        <v>2.0796000000000001</v>
      </c>
      <c r="AO44">
        <v>60</v>
      </c>
      <c r="AP44" t="s">
        <v>236</v>
      </c>
    </row>
    <row r="45" spans="2:42" x14ac:dyDescent="0.25">
      <c r="B45" t="s">
        <v>331</v>
      </c>
      <c r="C45" t="s">
        <v>308</v>
      </c>
      <c r="D45">
        <v>8.0299999999999994</v>
      </c>
      <c r="E45">
        <v>90.396799999999999</v>
      </c>
      <c r="F45">
        <v>600</v>
      </c>
      <c r="G45">
        <v>-12.3391</v>
      </c>
      <c r="H45">
        <v>1.1278999999999999</v>
      </c>
      <c r="I45">
        <v>-21.983899999999998</v>
      </c>
      <c r="J45">
        <v>1200</v>
      </c>
      <c r="K45">
        <v>58.628</v>
      </c>
      <c r="L45">
        <v>7.3010999999999999</v>
      </c>
      <c r="M45" t="s">
        <v>332</v>
      </c>
      <c r="N45" t="s">
        <v>297</v>
      </c>
      <c r="O45" t="s">
        <v>333</v>
      </c>
      <c r="P45">
        <v>64136</v>
      </c>
      <c r="Q45" t="s">
        <v>299</v>
      </c>
      <c r="R45">
        <v>121.48</v>
      </c>
      <c r="S45">
        <v>27.9</v>
      </c>
      <c r="T45">
        <v>17.3</v>
      </c>
      <c r="U45">
        <v>-2.2496</v>
      </c>
      <c r="V45">
        <v>-2.1766000000000001</v>
      </c>
      <c r="W45">
        <v>4.3595999999999999E-3</v>
      </c>
      <c r="X45">
        <v>-15.863799999999999</v>
      </c>
      <c r="Y45">
        <v>-15.4024</v>
      </c>
      <c r="Z45">
        <v>6.9731999999999997E-3</v>
      </c>
      <c r="AA45">
        <v>-2.1926999999999999</v>
      </c>
      <c r="AB45">
        <v>5.9707000000000003E-2</v>
      </c>
      <c r="AC45">
        <v>0.52234000000000003</v>
      </c>
      <c r="AD45">
        <v>7.6280000000000002E-3</v>
      </c>
      <c r="AE45" t="s">
        <v>300</v>
      </c>
      <c r="AF45" t="s">
        <v>250</v>
      </c>
      <c r="AG45">
        <v>-18.285599999999999</v>
      </c>
      <c r="AH45">
        <v>0.22944999999999999</v>
      </c>
      <c r="AI45">
        <v>0.54844000000000004</v>
      </c>
      <c r="AJ45">
        <v>3.0158000000000001E-2</v>
      </c>
      <c r="AK45">
        <v>28.529299999999999</v>
      </c>
      <c r="AL45">
        <v>18.7499</v>
      </c>
      <c r="AM45">
        <v>39.796999999999997</v>
      </c>
      <c r="AN45">
        <v>2.4472999999999998</v>
      </c>
      <c r="AO45">
        <v>60</v>
      </c>
      <c r="AP45" t="s">
        <v>236</v>
      </c>
    </row>
    <row r="46" spans="2:42" x14ac:dyDescent="0.25">
      <c r="B46" t="s">
        <v>334</v>
      </c>
      <c r="C46" t="s">
        <v>308</v>
      </c>
      <c r="D46">
        <v>7.9740000000000002</v>
      </c>
      <c r="E46">
        <v>90.399799999999999</v>
      </c>
      <c r="F46">
        <v>600</v>
      </c>
      <c r="G46">
        <v>-6.5876999999999999</v>
      </c>
      <c r="H46">
        <v>86.276799999999994</v>
      </c>
      <c r="I46">
        <v>-21.233699999999999</v>
      </c>
      <c r="J46">
        <v>1200</v>
      </c>
      <c r="K46">
        <v>58.841999999999999</v>
      </c>
      <c r="L46">
        <v>7.3792</v>
      </c>
      <c r="M46" t="s">
        <v>332</v>
      </c>
      <c r="N46" t="s">
        <v>297</v>
      </c>
      <c r="O46" t="s">
        <v>335</v>
      </c>
      <c r="P46">
        <v>65260</v>
      </c>
      <c r="Q46" t="s">
        <v>299</v>
      </c>
      <c r="R46">
        <v>119.72</v>
      </c>
      <c r="S46">
        <v>27.47</v>
      </c>
      <c r="T46">
        <v>24.8</v>
      </c>
      <c r="U46">
        <v>-2.2827000000000002</v>
      </c>
      <c r="V46">
        <v>-2.2101000000000002</v>
      </c>
      <c r="W46">
        <v>4.1605000000000001E-3</v>
      </c>
      <c r="X46">
        <v>-15.757300000000001</v>
      </c>
      <c r="Y46">
        <v>-15.2971</v>
      </c>
      <c r="Z46">
        <v>6.1700000000000001E-3</v>
      </c>
      <c r="AA46">
        <v>-2.1032000000000002</v>
      </c>
      <c r="AB46">
        <v>6.6422999999999996E-2</v>
      </c>
      <c r="AC46">
        <v>0.53496999999999995</v>
      </c>
      <c r="AD46">
        <v>8.4460999999999998E-3</v>
      </c>
      <c r="AE46" t="s">
        <v>300</v>
      </c>
      <c r="AF46" t="s">
        <v>250</v>
      </c>
      <c r="AG46">
        <v>-18.3032</v>
      </c>
      <c r="AH46">
        <v>0.23658999999999999</v>
      </c>
      <c r="AI46">
        <v>0.31444</v>
      </c>
      <c r="AJ46">
        <v>3.1137999999999999E-2</v>
      </c>
      <c r="AK46">
        <v>76.799700000000001</v>
      </c>
      <c r="AL46">
        <v>19.826599999999999</v>
      </c>
      <c r="AM46">
        <v>88.400400000000005</v>
      </c>
      <c r="AN46">
        <v>2.5872000000000002</v>
      </c>
      <c r="AO46">
        <v>60</v>
      </c>
      <c r="AP46" t="s">
        <v>236</v>
      </c>
    </row>
    <row r="47" spans="2:42" x14ac:dyDescent="0.25">
      <c r="B47" t="s">
        <v>336</v>
      </c>
      <c r="C47" t="s">
        <v>337</v>
      </c>
      <c r="D47">
        <v>8.1069999999999993</v>
      </c>
      <c r="E47">
        <v>90.350300000000004</v>
      </c>
      <c r="F47">
        <v>1200</v>
      </c>
      <c r="G47">
        <v>-4.1902999999999997</v>
      </c>
      <c r="H47">
        <v>13.327500000000001</v>
      </c>
      <c r="I47">
        <v>-21.2958</v>
      </c>
      <c r="J47">
        <v>1200</v>
      </c>
      <c r="K47">
        <v>59.091000000000001</v>
      </c>
      <c r="L47">
        <v>7.2888999999999999</v>
      </c>
      <c r="N47" t="s">
        <v>297</v>
      </c>
      <c r="O47" t="s">
        <v>338</v>
      </c>
      <c r="P47">
        <v>66424</v>
      </c>
      <c r="Q47" t="s">
        <v>299</v>
      </c>
      <c r="R47">
        <v>123.51</v>
      </c>
      <c r="S47">
        <v>28.33</v>
      </c>
      <c r="T47">
        <v>1.4</v>
      </c>
      <c r="U47">
        <v>-2.0604</v>
      </c>
      <c r="V47">
        <v>-1.9851000000000001</v>
      </c>
      <c r="W47">
        <v>4.2176999999999996E-3</v>
      </c>
      <c r="X47">
        <v>-15.5557</v>
      </c>
      <c r="Y47">
        <v>-15.097799999999999</v>
      </c>
      <c r="Z47">
        <v>7.7190000000000002E-3</v>
      </c>
      <c r="AA47">
        <v>-1.6659999999999999</v>
      </c>
      <c r="AB47">
        <v>6.9783999999999999E-2</v>
      </c>
      <c r="AC47">
        <v>0.54952999999999996</v>
      </c>
      <c r="AD47">
        <v>9.0145999999999993E-3</v>
      </c>
      <c r="AE47" t="s">
        <v>300</v>
      </c>
      <c r="AF47" t="s">
        <v>250</v>
      </c>
      <c r="AG47">
        <v>-17.9129</v>
      </c>
      <c r="AH47">
        <v>0.26262999999999997</v>
      </c>
      <c r="AI47">
        <v>0.30173</v>
      </c>
      <c r="AJ47">
        <v>3.4703999999999999E-2</v>
      </c>
      <c r="AK47">
        <v>54.591099999999997</v>
      </c>
      <c r="AL47">
        <v>18.416</v>
      </c>
      <c r="AM47">
        <v>65.276700000000005</v>
      </c>
      <c r="AN47">
        <v>2.4016999999999999</v>
      </c>
      <c r="AO47">
        <v>60</v>
      </c>
      <c r="AP47" t="s">
        <v>236</v>
      </c>
    </row>
    <row r="48" spans="2:42" x14ac:dyDescent="0.25">
      <c r="B48" t="s">
        <v>339</v>
      </c>
      <c r="C48" t="s">
        <v>308</v>
      </c>
      <c r="D48">
        <v>8.23</v>
      </c>
      <c r="E48">
        <v>90.034400000000005</v>
      </c>
      <c r="F48">
        <v>600</v>
      </c>
      <c r="G48">
        <v>4.9843000000000002</v>
      </c>
      <c r="H48">
        <v>31.407900000000001</v>
      </c>
      <c r="I48">
        <v>-21.468</v>
      </c>
      <c r="J48">
        <v>1200</v>
      </c>
      <c r="K48">
        <v>59.948</v>
      </c>
      <c r="L48">
        <v>7.2840999999999996</v>
      </c>
      <c r="N48" t="s">
        <v>297</v>
      </c>
      <c r="O48" t="s">
        <v>340</v>
      </c>
      <c r="P48">
        <v>66754</v>
      </c>
      <c r="Q48" t="s">
        <v>299</v>
      </c>
      <c r="R48">
        <v>119.98</v>
      </c>
      <c r="S48">
        <v>28.16</v>
      </c>
      <c r="T48">
        <v>-18.5</v>
      </c>
      <c r="U48">
        <v>-2.1421000000000001</v>
      </c>
      <c r="V48">
        <v>-2.0678000000000001</v>
      </c>
      <c r="W48">
        <v>4.0007000000000003E-3</v>
      </c>
      <c r="X48">
        <v>-15.9536</v>
      </c>
      <c r="Y48">
        <v>-15.491199999999999</v>
      </c>
      <c r="Z48">
        <v>5.1707000000000003E-3</v>
      </c>
      <c r="AA48">
        <v>-2.1585999999999999</v>
      </c>
      <c r="AB48">
        <v>7.1927000000000005E-2</v>
      </c>
      <c r="AC48">
        <v>0.54568000000000005</v>
      </c>
      <c r="AD48">
        <v>9.3136E-3</v>
      </c>
      <c r="AE48" t="s">
        <v>300</v>
      </c>
      <c r="AF48" t="s">
        <v>250</v>
      </c>
      <c r="AG48">
        <v>-18.7193</v>
      </c>
      <c r="AH48">
        <v>0.24529000000000001</v>
      </c>
      <c r="AI48">
        <v>0.28816999999999998</v>
      </c>
      <c r="AJ48">
        <v>3.1934999999999998E-2</v>
      </c>
      <c r="AK48">
        <v>21.299199999999999</v>
      </c>
      <c r="AL48">
        <v>17.426100000000002</v>
      </c>
      <c r="AM48">
        <v>32.563699999999997</v>
      </c>
      <c r="AN48">
        <v>2.2742</v>
      </c>
      <c r="AO48">
        <v>60</v>
      </c>
      <c r="AP48" t="s">
        <v>236</v>
      </c>
    </row>
    <row r="49" spans="2:42" x14ac:dyDescent="0.25">
      <c r="B49" t="s">
        <v>341</v>
      </c>
      <c r="C49" t="s">
        <v>308</v>
      </c>
      <c r="D49">
        <v>8.048</v>
      </c>
      <c r="E49">
        <v>90.119699999999995</v>
      </c>
      <c r="F49">
        <v>600</v>
      </c>
      <c r="G49">
        <v>-4.6555999999999997</v>
      </c>
      <c r="H49">
        <v>6.6832000000000003</v>
      </c>
      <c r="I49">
        <v>-21.843</v>
      </c>
      <c r="J49">
        <v>1200</v>
      </c>
      <c r="K49">
        <v>60.145000000000003</v>
      </c>
      <c r="L49">
        <v>7.4733000000000001</v>
      </c>
      <c r="M49" t="s">
        <v>332</v>
      </c>
      <c r="N49" t="s">
        <v>297</v>
      </c>
      <c r="O49" t="s">
        <v>342</v>
      </c>
      <c r="P49">
        <v>66896</v>
      </c>
      <c r="Q49" t="s">
        <v>299</v>
      </c>
      <c r="R49">
        <v>122.45</v>
      </c>
      <c r="S49">
        <v>28.67</v>
      </c>
      <c r="T49">
        <v>8.6999999999999993</v>
      </c>
      <c r="U49">
        <v>-2.1478999999999999</v>
      </c>
      <c r="V49">
        <v>-2.0737000000000001</v>
      </c>
      <c r="W49">
        <v>4.1720000000000004E-3</v>
      </c>
      <c r="X49">
        <v>-16.0045</v>
      </c>
      <c r="Y49">
        <v>-15.541499999999999</v>
      </c>
      <c r="Z49">
        <v>7.2613E-3</v>
      </c>
      <c r="AA49">
        <v>-2.2624</v>
      </c>
      <c r="AB49">
        <v>7.3563000000000003E-2</v>
      </c>
      <c r="AC49">
        <v>0.49752000000000002</v>
      </c>
      <c r="AD49">
        <v>9.3618999999999994E-3</v>
      </c>
      <c r="AE49" t="s">
        <v>300</v>
      </c>
      <c r="AF49" t="s">
        <v>250</v>
      </c>
      <c r="AG49">
        <v>-18.845199999999998</v>
      </c>
      <c r="AH49">
        <v>0.22799</v>
      </c>
      <c r="AI49">
        <v>0.26336999999999999</v>
      </c>
      <c r="AJ49">
        <v>2.9864000000000002E-2</v>
      </c>
      <c r="AK49">
        <v>37.793700000000001</v>
      </c>
      <c r="AL49">
        <v>17.963699999999999</v>
      </c>
      <c r="AM49">
        <v>49.355899999999998</v>
      </c>
      <c r="AN49">
        <v>2.3454000000000002</v>
      </c>
      <c r="AO49">
        <v>60</v>
      </c>
      <c r="AP49" t="s">
        <v>343</v>
      </c>
    </row>
    <row r="50" spans="2:42" x14ac:dyDescent="0.25">
      <c r="B50" t="s">
        <v>344</v>
      </c>
      <c r="C50" t="s">
        <v>325</v>
      </c>
      <c r="D50">
        <v>8.1319999999999997</v>
      </c>
      <c r="E50">
        <v>89.869600000000005</v>
      </c>
      <c r="F50">
        <v>600</v>
      </c>
      <c r="G50">
        <v>-4.9458000000000002</v>
      </c>
      <c r="H50">
        <v>15.299799999999999</v>
      </c>
      <c r="I50">
        <v>-21.081600000000002</v>
      </c>
      <c r="J50">
        <v>1200</v>
      </c>
      <c r="K50">
        <v>60.588000000000001</v>
      </c>
      <c r="L50">
        <v>7.4505999999999997</v>
      </c>
      <c r="N50" t="s">
        <v>345</v>
      </c>
      <c r="O50" t="s">
        <v>346</v>
      </c>
      <c r="P50">
        <v>68481</v>
      </c>
      <c r="Q50" t="s">
        <v>299</v>
      </c>
      <c r="R50">
        <v>122.19</v>
      </c>
      <c r="S50">
        <v>28.41</v>
      </c>
      <c r="T50">
        <v>11.2</v>
      </c>
      <c r="U50">
        <v>-2.0226000000000002</v>
      </c>
      <c r="V50">
        <v>-1.9468000000000001</v>
      </c>
      <c r="W50">
        <v>4.4647000000000003E-3</v>
      </c>
      <c r="X50">
        <v>-15.8942</v>
      </c>
      <c r="Y50">
        <v>-15.432399999999999</v>
      </c>
      <c r="Z50">
        <v>5.2177999999999999E-3</v>
      </c>
      <c r="AA50">
        <v>-2.0003000000000002</v>
      </c>
      <c r="AB50">
        <v>5.5095999999999999E-2</v>
      </c>
      <c r="AC50">
        <v>0.52600000000000002</v>
      </c>
      <c r="AD50">
        <v>7.1178999999999999E-3</v>
      </c>
      <c r="AE50" t="s">
        <v>300</v>
      </c>
      <c r="AF50" t="s">
        <v>250</v>
      </c>
      <c r="AG50">
        <v>-18.4619</v>
      </c>
      <c r="AH50">
        <v>0.25872000000000001</v>
      </c>
      <c r="AI50">
        <v>0.42958000000000002</v>
      </c>
      <c r="AJ50">
        <v>3.388E-2</v>
      </c>
      <c r="AK50">
        <v>155.29679999999999</v>
      </c>
      <c r="AL50">
        <v>16.052700000000002</v>
      </c>
      <c r="AM50">
        <v>167.76689999999999</v>
      </c>
      <c r="AN50">
        <v>2.0948000000000002</v>
      </c>
      <c r="AO50">
        <v>60</v>
      </c>
      <c r="AP50" t="s">
        <v>236</v>
      </c>
    </row>
    <row r="51" spans="2:42" x14ac:dyDescent="0.25">
      <c r="B51" t="s">
        <v>347</v>
      </c>
      <c r="C51" t="s">
        <v>348</v>
      </c>
      <c r="D51">
        <v>6.7060000000000004</v>
      </c>
      <c r="E51">
        <v>90.558800000000005</v>
      </c>
      <c r="F51">
        <v>600</v>
      </c>
      <c r="G51">
        <v>-5.8411999999999997</v>
      </c>
      <c r="H51">
        <v>9.1788000000000007</v>
      </c>
      <c r="I51">
        <v>-22.2057</v>
      </c>
      <c r="J51">
        <v>1200</v>
      </c>
      <c r="K51">
        <v>48.718000000000004</v>
      </c>
      <c r="L51">
        <v>7.2648000000000001</v>
      </c>
      <c r="N51" t="s">
        <v>345</v>
      </c>
      <c r="O51" t="s">
        <v>349</v>
      </c>
      <c r="P51">
        <v>69237</v>
      </c>
      <c r="Q51" t="s">
        <v>299</v>
      </c>
      <c r="R51">
        <v>97.23</v>
      </c>
      <c r="S51">
        <v>23.03</v>
      </c>
      <c r="T51">
        <v>7.3</v>
      </c>
      <c r="U51">
        <v>-2.1419000000000001</v>
      </c>
      <c r="V51">
        <v>-2.0676000000000001</v>
      </c>
      <c r="W51">
        <v>4.3879000000000001E-3</v>
      </c>
      <c r="X51">
        <v>-16.162500000000001</v>
      </c>
      <c r="Y51">
        <v>-15.697699999999999</v>
      </c>
      <c r="Z51">
        <v>6.6483999999999996E-3</v>
      </c>
      <c r="AA51">
        <v>-2.3889999999999998</v>
      </c>
      <c r="AB51">
        <v>6.9093000000000002E-2</v>
      </c>
      <c r="AC51">
        <v>0.52927999999999997</v>
      </c>
      <c r="AD51">
        <v>8.6843000000000007E-3</v>
      </c>
      <c r="AE51" t="s">
        <v>300</v>
      </c>
      <c r="AF51" t="s">
        <v>250</v>
      </c>
      <c r="AG51">
        <v>-19.142600000000002</v>
      </c>
      <c r="AH51">
        <v>0.28838999999999998</v>
      </c>
      <c r="AI51">
        <v>0.28094999999999998</v>
      </c>
      <c r="AJ51">
        <v>3.7703E-2</v>
      </c>
      <c r="AK51">
        <v>41.133499999999998</v>
      </c>
      <c r="AL51">
        <v>28.574100000000001</v>
      </c>
      <c r="AM51">
        <v>53.064399999999999</v>
      </c>
      <c r="AN51">
        <v>3.7309000000000001</v>
      </c>
      <c r="AO51">
        <v>60</v>
      </c>
      <c r="AP51" t="s">
        <v>236</v>
      </c>
    </row>
    <row r="52" spans="2:42" x14ac:dyDescent="0.25">
      <c r="B52" t="s">
        <v>350</v>
      </c>
      <c r="C52" t="s">
        <v>351</v>
      </c>
      <c r="D52">
        <v>8.75</v>
      </c>
      <c r="E52">
        <v>89.155299999999997</v>
      </c>
      <c r="F52">
        <v>600</v>
      </c>
      <c r="G52">
        <v>-5.2793999999999999</v>
      </c>
      <c r="H52">
        <v>38.694000000000003</v>
      </c>
      <c r="I52">
        <v>-20.7073</v>
      </c>
      <c r="J52">
        <v>1200</v>
      </c>
      <c r="K52" t="s">
        <v>250</v>
      </c>
      <c r="L52" t="s">
        <v>250</v>
      </c>
      <c r="N52" t="s">
        <v>345</v>
      </c>
      <c r="O52" t="s">
        <v>352</v>
      </c>
      <c r="P52">
        <v>70210</v>
      </c>
      <c r="Q52" t="s">
        <v>299</v>
      </c>
      <c r="R52">
        <v>131.63</v>
      </c>
      <c r="S52">
        <v>31.06</v>
      </c>
      <c r="T52">
        <v>2.2000000000000002</v>
      </c>
      <c r="U52">
        <v>-2.1469</v>
      </c>
      <c r="V52">
        <v>-2.0727000000000002</v>
      </c>
      <c r="W52">
        <v>3.8714999999999999E-3</v>
      </c>
      <c r="X52">
        <v>-16.290199999999999</v>
      </c>
      <c r="Y52">
        <v>-15.8239</v>
      </c>
      <c r="Z52">
        <v>6.5154999999999996E-3</v>
      </c>
      <c r="AA52">
        <v>-2.5632999999999999</v>
      </c>
      <c r="AB52">
        <v>6.9897000000000001E-2</v>
      </c>
      <c r="AC52">
        <v>0.48943999999999999</v>
      </c>
      <c r="AD52">
        <v>9.0731000000000006E-3</v>
      </c>
      <c r="AE52" t="s">
        <v>300</v>
      </c>
      <c r="AF52" t="s">
        <v>250</v>
      </c>
      <c r="AG52">
        <v>-19.4498</v>
      </c>
      <c r="AH52">
        <v>0.29807</v>
      </c>
      <c r="AI52">
        <v>0.2271</v>
      </c>
      <c r="AJ52">
        <v>3.9641999999999997E-2</v>
      </c>
      <c r="AK52">
        <v>25.044699999999999</v>
      </c>
      <c r="AL52">
        <v>17.455500000000001</v>
      </c>
      <c r="AM52">
        <v>37.064500000000002</v>
      </c>
      <c r="AN52">
        <v>2.2801999999999998</v>
      </c>
      <c r="AO52">
        <v>60</v>
      </c>
      <c r="AP52" t="s">
        <v>353</v>
      </c>
    </row>
    <row r="53" spans="2:42" x14ac:dyDescent="0.25">
      <c r="B53" t="s">
        <v>354</v>
      </c>
      <c r="C53" t="s">
        <v>337</v>
      </c>
      <c r="D53">
        <v>7.8890000000000002</v>
      </c>
      <c r="E53">
        <v>90.462199999999996</v>
      </c>
      <c r="F53">
        <v>600</v>
      </c>
      <c r="G53">
        <v>-0.53805999999999998</v>
      </c>
      <c r="H53">
        <v>14.528700000000001</v>
      </c>
      <c r="I53">
        <v>-22.2544</v>
      </c>
      <c r="J53">
        <v>1200</v>
      </c>
      <c r="K53">
        <v>57.915999999999997</v>
      </c>
      <c r="L53">
        <v>7.3414000000000001</v>
      </c>
      <c r="N53" t="s">
        <v>345</v>
      </c>
      <c r="O53" t="s">
        <v>355</v>
      </c>
      <c r="P53">
        <v>70480</v>
      </c>
      <c r="Q53" t="s">
        <v>299</v>
      </c>
      <c r="R53">
        <v>115.22</v>
      </c>
      <c r="S53">
        <v>27.9</v>
      </c>
      <c r="T53">
        <v>-20.3</v>
      </c>
      <c r="U53">
        <v>-2.1707999999999998</v>
      </c>
      <c r="V53">
        <v>-2.0969000000000002</v>
      </c>
      <c r="W53">
        <v>3.7548999999999998E-3</v>
      </c>
      <c r="X53">
        <v>-16.125900000000001</v>
      </c>
      <c r="Y53">
        <v>-15.6615</v>
      </c>
      <c r="Z53">
        <v>6.2047999999999999E-3</v>
      </c>
      <c r="AA53">
        <v>-2.3393000000000002</v>
      </c>
      <c r="AB53">
        <v>7.0768999999999999E-2</v>
      </c>
      <c r="AC53">
        <v>0.57142000000000004</v>
      </c>
      <c r="AD53">
        <v>8.9613999999999996E-3</v>
      </c>
      <c r="AE53" t="s">
        <v>300</v>
      </c>
      <c r="AF53" t="s">
        <v>250</v>
      </c>
      <c r="AG53">
        <v>-18.973099999999999</v>
      </c>
      <c r="AH53">
        <v>0.22733</v>
      </c>
      <c r="AI53">
        <v>0.37959999999999999</v>
      </c>
      <c r="AJ53">
        <v>2.962E-2</v>
      </c>
      <c r="AK53">
        <v>15.635300000000001</v>
      </c>
      <c r="AL53">
        <v>16.8142</v>
      </c>
      <c r="AM53">
        <v>27.225999999999999</v>
      </c>
      <c r="AN53">
        <v>2.1958000000000002</v>
      </c>
      <c r="AO53">
        <v>60</v>
      </c>
      <c r="AP53" t="s">
        <v>356</v>
      </c>
    </row>
    <row r="54" spans="2:42" x14ac:dyDescent="0.25">
      <c r="B54" t="s">
        <v>357</v>
      </c>
      <c r="C54" t="s">
        <v>308</v>
      </c>
      <c r="D54">
        <v>8.1669999999999998</v>
      </c>
      <c r="E54">
        <v>89.904600000000002</v>
      </c>
      <c r="F54">
        <v>600</v>
      </c>
      <c r="G54">
        <v>-7.2472000000000003</v>
      </c>
      <c r="H54">
        <v>4.2102000000000004</v>
      </c>
      <c r="I54">
        <v>-22.072800000000001</v>
      </c>
      <c r="J54">
        <v>1200</v>
      </c>
      <c r="K54">
        <v>62.1</v>
      </c>
      <c r="L54">
        <v>7.6037999999999997</v>
      </c>
      <c r="M54" t="s">
        <v>358</v>
      </c>
      <c r="N54" t="s">
        <v>345</v>
      </c>
      <c r="O54" t="s">
        <v>359</v>
      </c>
      <c r="P54">
        <v>70704</v>
      </c>
      <c r="Q54" t="s">
        <v>299</v>
      </c>
      <c r="R54">
        <v>125.1</v>
      </c>
      <c r="S54">
        <v>29.53</v>
      </c>
      <c r="T54">
        <v>-9.1999999999999993</v>
      </c>
      <c r="U54">
        <v>-2.1248999999999998</v>
      </c>
      <c r="V54">
        <v>-2.0503999999999998</v>
      </c>
      <c r="W54">
        <v>3.9918999999999996E-3</v>
      </c>
      <c r="X54">
        <v>-16.164000000000001</v>
      </c>
      <c r="Y54">
        <v>-15.699199999999999</v>
      </c>
      <c r="Z54">
        <v>6.8633000000000001E-3</v>
      </c>
      <c r="AA54">
        <v>-2.3993000000000002</v>
      </c>
      <c r="AB54">
        <v>6.1627000000000001E-2</v>
      </c>
      <c r="AC54">
        <v>0.50287000000000004</v>
      </c>
      <c r="AD54">
        <v>7.9333000000000008E-3</v>
      </c>
      <c r="AE54" t="s">
        <v>300</v>
      </c>
      <c r="AF54" t="s">
        <v>250</v>
      </c>
      <c r="AG54">
        <v>-18.988299999999999</v>
      </c>
      <c r="AH54">
        <v>0.28686</v>
      </c>
      <c r="AI54">
        <v>0.44135000000000002</v>
      </c>
      <c r="AJ54">
        <v>3.7328E-2</v>
      </c>
      <c r="AK54">
        <v>66.270099999999999</v>
      </c>
      <c r="AL54">
        <v>20.728200000000001</v>
      </c>
      <c r="AM54">
        <v>78.475700000000003</v>
      </c>
      <c r="AN54">
        <v>2.7067999999999999</v>
      </c>
      <c r="AO54">
        <v>60</v>
      </c>
      <c r="AP54" t="s">
        <v>353</v>
      </c>
    </row>
    <row r="55" spans="2:42" x14ac:dyDescent="0.25">
      <c r="B55" t="s">
        <v>360</v>
      </c>
      <c r="C55" t="s">
        <v>361</v>
      </c>
      <c r="D55">
        <v>7.9039999999999999</v>
      </c>
      <c r="E55">
        <v>88.837999999999994</v>
      </c>
      <c r="F55">
        <v>600</v>
      </c>
      <c r="G55">
        <v>-3.46</v>
      </c>
      <c r="H55">
        <v>7.9345999999999997</v>
      </c>
      <c r="I55">
        <v>-22.174199999999999</v>
      </c>
      <c r="J55">
        <v>1200</v>
      </c>
      <c r="K55">
        <v>59.2</v>
      </c>
      <c r="L55">
        <v>7.4898999999999996</v>
      </c>
      <c r="N55" t="s">
        <v>345</v>
      </c>
      <c r="O55" t="s">
        <v>362</v>
      </c>
      <c r="P55">
        <v>71088</v>
      </c>
      <c r="Q55" t="s">
        <v>299</v>
      </c>
      <c r="R55">
        <v>123.51</v>
      </c>
      <c r="S55">
        <v>28.5</v>
      </c>
      <c r="T55">
        <v>-6.8</v>
      </c>
      <c r="U55">
        <v>-2.0962000000000001</v>
      </c>
      <c r="V55">
        <v>-2.0213000000000001</v>
      </c>
      <c r="W55">
        <v>3.6974999999999998E-3</v>
      </c>
      <c r="X55">
        <v>-16.177900000000001</v>
      </c>
      <c r="Y55">
        <v>-15.712899999999999</v>
      </c>
      <c r="Z55">
        <v>8.0766999999999992E-3</v>
      </c>
      <c r="AA55">
        <v>-2.2728000000000002</v>
      </c>
      <c r="AB55">
        <v>7.1730000000000002E-2</v>
      </c>
      <c r="AC55">
        <v>0.62144999999999995</v>
      </c>
      <c r="AD55">
        <v>9.2922999999999999E-3</v>
      </c>
      <c r="AE55" t="s">
        <v>300</v>
      </c>
      <c r="AF55" t="s">
        <v>250</v>
      </c>
      <c r="AG55">
        <v>-19.217099999999999</v>
      </c>
      <c r="AH55">
        <v>0.22749</v>
      </c>
      <c r="AI55">
        <v>0.23605000000000001</v>
      </c>
      <c r="AJ55">
        <v>2.9623E-2</v>
      </c>
      <c r="AK55">
        <v>18.338899999999999</v>
      </c>
      <c r="AL55">
        <v>17.763100000000001</v>
      </c>
      <c r="AM55">
        <v>29.992100000000001</v>
      </c>
      <c r="AN55">
        <v>2.3193000000000001</v>
      </c>
      <c r="AO55">
        <v>60</v>
      </c>
      <c r="AP55" t="s">
        <v>353</v>
      </c>
    </row>
    <row r="56" spans="2:42" x14ac:dyDescent="0.25">
      <c r="B56" t="s">
        <v>363</v>
      </c>
      <c r="C56" t="s">
        <v>325</v>
      </c>
      <c r="D56">
        <v>8.4909999999999997</v>
      </c>
      <c r="E56">
        <v>90.7196</v>
      </c>
      <c r="F56">
        <v>600</v>
      </c>
      <c r="G56">
        <v>-8.8751999999999995</v>
      </c>
      <c r="H56">
        <v>20.963799999999999</v>
      </c>
      <c r="I56">
        <v>-20.216200000000001</v>
      </c>
      <c r="J56">
        <v>1200</v>
      </c>
      <c r="K56">
        <v>64.606999999999999</v>
      </c>
      <c r="L56">
        <v>7.6089000000000002</v>
      </c>
      <c r="N56" t="s">
        <v>345</v>
      </c>
      <c r="O56" t="s">
        <v>364</v>
      </c>
      <c r="P56">
        <v>71550</v>
      </c>
      <c r="Q56" t="s">
        <v>299</v>
      </c>
      <c r="R56">
        <v>130.47999999999999</v>
      </c>
      <c r="S56">
        <v>30.29</v>
      </c>
      <c r="T56">
        <v>12.2</v>
      </c>
      <c r="U56">
        <v>-2.0613000000000001</v>
      </c>
      <c r="V56">
        <v>-1.986</v>
      </c>
      <c r="W56">
        <v>4.0378000000000002E-3</v>
      </c>
      <c r="X56">
        <v>-16.288900000000002</v>
      </c>
      <c r="Y56">
        <v>-15.8226</v>
      </c>
      <c r="Z56">
        <v>7.1818000000000003E-3</v>
      </c>
      <c r="AA56">
        <v>-2.4468000000000001</v>
      </c>
      <c r="AB56">
        <v>6.8515000000000006E-2</v>
      </c>
      <c r="AC56">
        <v>0.52322999999999997</v>
      </c>
      <c r="AD56">
        <v>9.0650999999999995E-3</v>
      </c>
      <c r="AE56" t="s">
        <v>300</v>
      </c>
      <c r="AF56" t="s">
        <v>250</v>
      </c>
      <c r="AG56">
        <v>-19.318300000000001</v>
      </c>
      <c r="AH56">
        <v>0.23827000000000001</v>
      </c>
      <c r="AI56">
        <v>0.35813</v>
      </c>
      <c r="AJ56">
        <v>3.1257E-2</v>
      </c>
      <c r="AK56">
        <v>70.462999999999994</v>
      </c>
      <c r="AL56">
        <v>21.127099999999999</v>
      </c>
      <c r="AM56">
        <v>82.922200000000004</v>
      </c>
      <c r="AN56">
        <v>2.7591999999999999</v>
      </c>
      <c r="AO56">
        <v>60</v>
      </c>
      <c r="AP56" t="s">
        <v>353</v>
      </c>
    </row>
    <row r="57" spans="2:42" x14ac:dyDescent="0.25">
      <c r="B57" t="s">
        <v>365</v>
      </c>
      <c r="C57" t="s">
        <v>366</v>
      </c>
      <c r="D57">
        <v>7.9980000000000002</v>
      </c>
      <c r="E57">
        <v>89.549899999999994</v>
      </c>
      <c r="F57">
        <v>600</v>
      </c>
      <c r="G57">
        <v>-2.0308999999999999</v>
      </c>
      <c r="H57">
        <v>218.3827</v>
      </c>
      <c r="I57">
        <v>-20.218599999999999</v>
      </c>
      <c r="J57">
        <v>1200</v>
      </c>
      <c r="K57">
        <v>64.864999999999995</v>
      </c>
      <c r="L57">
        <v>8.1102000000000007</v>
      </c>
      <c r="M57" t="s">
        <v>367</v>
      </c>
      <c r="N57" t="s">
        <v>345</v>
      </c>
      <c r="O57" t="s">
        <v>368</v>
      </c>
      <c r="P57">
        <v>72734</v>
      </c>
      <c r="Q57" t="s">
        <v>299</v>
      </c>
      <c r="R57">
        <v>132.94999999999999</v>
      </c>
      <c r="S57">
        <v>30.04</v>
      </c>
      <c r="T57">
        <v>24.7</v>
      </c>
      <c r="U57">
        <v>-2.0672000000000001</v>
      </c>
      <c r="V57">
        <v>-1.992</v>
      </c>
      <c r="W57">
        <v>4.0908000000000003E-3</v>
      </c>
      <c r="X57">
        <v>-16.359300000000001</v>
      </c>
      <c r="Y57">
        <v>-15.892200000000001</v>
      </c>
      <c r="Z57">
        <v>6.5154999999999996E-3</v>
      </c>
      <c r="AA57">
        <v>-2.5371000000000001</v>
      </c>
      <c r="AB57">
        <v>6.4008999999999996E-2</v>
      </c>
      <c r="AC57">
        <v>0.51051000000000002</v>
      </c>
      <c r="AD57">
        <v>8.3996000000000001E-3</v>
      </c>
      <c r="AE57" t="s">
        <v>300</v>
      </c>
      <c r="AF57" t="s">
        <v>250</v>
      </c>
      <c r="AG57">
        <v>-19.597999999999999</v>
      </c>
      <c r="AH57">
        <v>0.28419</v>
      </c>
      <c r="AI57">
        <v>0.21587999999999999</v>
      </c>
      <c r="AJ57">
        <v>3.7712000000000002E-2</v>
      </c>
      <c r="AK57">
        <v>54.781599999999997</v>
      </c>
      <c r="AL57">
        <v>22.6539</v>
      </c>
      <c r="AM57">
        <v>67.216399999999993</v>
      </c>
      <c r="AN57">
        <v>2.9594999999999998</v>
      </c>
      <c r="AO57">
        <v>60</v>
      </c>
      <c r="AP57" t="s">
        <v>353</v>
      </c>
    </row>
    <row r="58" spans="2:42" x14ac:dyDescent="0.25">
      <c r="B58" t="s">
        <v>369</v>
      </c>
      <c r="C58" t="s">
        <v>348</v>
      </c>
      <c r="D58">
        <v>7.3550000000000004</v>
      </c>
      <c r="E58">
        <v>90.540199999999999</v>
      </c>
      <c r="F58">
        <v>600</v>
      </c>
      <c r="G58">
        <v>-4.4013</v>
      </c>
      <c r="H58">
        <v>6.1150000000000002</v>
      </c>
      <c r="I58">
        <v>-22.331800000000001</v>
      </c>
      <c r="J58">
        <v>1200</v>
      </c>
      <c r="K58">
        <v>54.284999999999997</v>
      </c>
      <c r="L58">
        <v>7.3807</v>
      </c>
      <c r="N58" t="s">
        <v>345</v>
      </c>
      <c r="O58" t="s">
        <v>370</v>
      </c>
      <c r="P58">
        <v>73096</v>
      </c>
      <c r="Q58" t="s">
        <v>299</v>
      </c>
      <c r="R58">
        <v>108.52</v>
      </c>
      <c r="S58">
        <v>24.65</v>
      </c>
      <c r="T58">
        <v>3.5</v>
      </c>
      <c r="U58">
        <v>-2.2256999999999998</v>
      </c>
      <c r="V58">
        <v>-2.1524000000000001</v>
      </c>
      <c r="W58">
        <v>4.3579999999999999E-3</v>
      </c>
      <c r="X58">
        <v>-16.157399999999999</v>
      </c>
      <c r="Y58">
        <v>-15.692600000000001</v>
      </c>
      <c r="Z58">
        <v>6.0666000000000001E-3</v>
      </c>
      <c r="AA58">
        <v>-2.4113000000000002</v>
      </c>
      <c r="AB58">
        <v>5.5154000000000002E-2</v>
      </c>
      <c r="AC58">
        <v>0.58562999999999998</v>
      </c>
      <c r="AD58">
        <v>7.1967999999999997E-3</v>
      </c>
      <c r="AE58" t="s">
        <v>300</v>
      </c>
      <c r="AF58" t="s">
        <v>250</v>
      </c>
      <c r="AG58">
        <v>-19.172899999999998</v>
      </c>
      <c r="AH58">
        <v>0.25069999999999998</v>
      </c>
      <c r="AI58">
        <v>0.24002999999999999</v>
      </c>
      <c r="AJ58">
        <v>3.3406999999999999E-2</v>
      </c>
      <c r="AK58">
        <v>0.66146000000000005</v>
      </c>
      <c r="AL58">
        <v>18.309100000000001</v>
      </c>
      <c r="AM58">
        <v>12.200900000000001</v>
      </c>
      <c r="AN58">
        <v>2.3915999999999999</v>
      </c>
      <c r="AO58">
        <v>60</v>
      </c>
      <c r="AP58" t="s">
        <v>353</v>
      </c>
    </row>
    <row r="59" spans="2:42" x14ac:dyDescent="0.25">
      <c r="B59" t="s">
        <v>371</v>
      </c>
      <c r="C59" t="s">
        <v>372</v>
      </c>
      <c r="D59">
        <v>8.7210000000000001</v>
      </c>
      <c r="E59">
        <v>89.542199999999994</v>
      </c>
      <c r="F59">
        <v>600</v>
      </c>
      <c r="G59">
        <v>3.15</v>
      </c>
      <c r="H59">
        <v>11.190200000000001</v>
      </c>
      <c r="I59">
        <v>-22.647300000000001</v>
      </c>
      <c r="J59">
        <v>1200</v>
      </c>
      <c r="K59">
        <v>64.759</v>
      </c>
      <c r="L59">
        <v>7.4256000000000002</v>
      </c>
      <c r="M59" t="s">
        <v>373</v>
      </c>
      <c r="N59" t="s">
        <v>297</v>
      </c>
      <c r="O59" t="s">
        <v>374</v>
      </c>
      <c r="P59">
        <v>74004</v>
      </c>
      <c r="Q59" t="s">
        <v>299</v>
      </c>
      <c r="R59">
        <v>128.88999999999999</v>
      </c>
      <c r="S59">
        <v>30.98</v>
      </c>
      <c r="T59">
        <v>-24.3</v>
      </c>
      <c r="U59">
        <v>-2.1101000000000001</v>
      </c>
      <c r="V59">
        <v>-2.0354000000000001</v>
      </c>
      <c r="W59">
        <v>4.0860999999999996E-3</v>
      </c>
      <c r="X59">
        <v>-16.229600000000001</v>
      </c>
      <c r="Y59">
        <v>-15.763999999999999</v>
      </c>
      <c r="Z59">
        <v>6.2513999999999998E-3</v>
      </c>
      <c r="AA59">
        <v>-2.4283000000000001</v>
      </c>
      <c r="AB59">
        <v>6.0060000000000002E-2</v>
      </c>
      <c r="AC59">
        <v>0.52819000000000005</v>
      </c>
      <c r="AD59">
        <v>7.8876999999999992E-3</v>
      </c>
      <c r="AE59" t="s">
        <v>300</v>
      </c>
      <c r="AF59" t="s">
        <v>250</v>
      </c>
      <c r="AG59">
        <v>-19.306899999999999</v>
      </c>
      <c r="AH59">
        <v>0.30032999999999999</v>
      </c>
      <c r="AI59">
        <v>0.24956999999999999</v>
      </c>
      <c r="AJ59">
        <v>3.9545999999999998E-2</v>
      </c>
      <c r="AK59">
        <v>24.520099999999999</v>
      </c>
      <c r="AL59">
        <v>22.873799999999999</v>
      </c>
      <c r="AM59">
        <v>36.367600000000003</v>
      </c>
      <c r="AN59">
        <v>2.9866999999999999</v>
      </c>
      <c r="AO59">
        <v>60</v>
      </c>
      <c r="AP59" t="s">
        <v>375</v>
      </c>
    </row>
    <row r="60" spans="2:42" x14ac:dyDescent="0.25">
      <c r="B60" t="s">
        <v>376</v>
      </c>
      <c r="C60" t="s">
        <v>372</v>
      </c>
      <c r="D60">
        <v>8.8369999999999997</v>
      </c>
      <c r="E60">
        <v>89.699200000000005</v>
      </c>
      <c r="F60">
        <v>600</v>
      </c>
      <c r="G60">
        <v>7.9019000000000004</v>
      </c>
      <c r="H60">
        <v>277.99099999999999</v>
      </c>
      <c r="I60">
        <v>-20.167000000000002</v>
      </c>
      <c r="J60">
        <v>1200</v>
      </c>
      <c r="K60">
        <v>65.665000000000006</v>
      </c>
      <c r="L60">
        <v>7.4306999999999999</v>
      </c>
      <c r="N60" t="s">
        <v>297</v>
      </c>
      <c r="O60" t="s">
        <v>377</v>
      </c>
      <c r="P60">
        <v>74178</v>
      </c>
      <c r="Q60" t="s">
        <v>299</v>
      </c>
      <c r="R60">
        <v>132.6</v>
      </c>
      <c r="S60">
        <v>31.06</v>
      </c>
      <c r="T60">
        <v>23.3</v>
      </c>
      <c r="U60">
        <v>-2.0989</v>
      </c>
      <c r="V60">
        <v>-2.0240999999999998</v>
      </c>
      <c r="W60">
        <v>3.5584000000000002E-3</v>
      </c>
      <c r="X60">
        <v>-16.236499999999999</v>
      </c>
      <c r="Y60">
        <v>-15.770799999999999</v>
      </c>
      <c r="Z60">
        <v>6.4096999999999999E-3</v>
      </c>
      <c r="AA60">
        <v>-2.4188000000000001</v>
      </c>
      <c r="AB60">
        <v>6.9093000000000002E-2</v>
      </c>
      <c r="AC60">
        <v>0.53430999999999995</v>
      </c>
      <c r="AD60">
        <v>8.9820999999999998E-3</v>
      </c>
      <c r="AE60" t="s">
        <v>300</v>
      </c>
      <c r="AF60" t="s">
        <v>250</v>
      </c>
      <c r="AG60">
        <v>-19.0779</v>
      </c>
      <c r="AH60">
        <v>0.26917999999999997</v>
      </c>
      <c r="AI60">
        <v>0.49722</v>
      </c>
      <c r="AJ60">
        <v>3.5392E-2</v>
      </c>
      <c r="AK60">
        <v>47.689900000000002</v>
      </c>
      <c r="AL60">
        <v>18.579499999999999</v>
      </c>
      <c r="AM60">
        <v>59.81</v>
      </c>
      <c r="AN60">
        <v>2.4266000000000001</v>
      </c>
      <c r="AO60">
        <v>60</v>
      </c>
      <c r="AP60" t="s">
        <v>378</v>
      </c>
    </row>
    <row r="61" spans="2:42" x14ac:dyDescent="0.25">
      <c r="B61" t="s">
        <v>379</v>
      </c>
      <c r="C61" t="s">
        <v>372</v>
      </c>
      <c r="D61">
        <v>8.2539999999999996</v>
      </c>
      <c r="E61">
        <v>90.013499999999993</v>
      </c>
      <c r="F61">
        <v>600</v>
      </c>
      <c r="G61">
        <v>6.3895</v>
      </c>
      <c r="H61">
        <v>17.595800000000001</v>
      </c>
      <c r="I61">
        <v>-21.945799999999998</v>
      </c>
      <c r="J61">
        <v>1200</v>
      </c>
      <c r="K61">
        <v>61.606999999999999</v>
      </c>
      <c r="L61">
        <v>7.4638999999999998</v>
      </c>
      <c r="M61" t="s">
        <v>380</v>
      </c>
      <c r="N61" t="s">
        <v>297</v>
      </c>
      <c r="O61" t="s">
        <v>381</v>
      </c>
      <c r="P61">
        <v>74185</v>
      </c>
      <c r="Q61" t="s">
        <v>299</v>
      </c>
      <c r="R61">
        <v>122.1</v>
      </c>
      <c r="S61">
        <v>29.27</v>
      </c>
      <c r="T61">
        <v>16.100000000000001</v>
      </c>
      <c r="U61">
        <v>-2.1219999999999999</v>
      </c>
      <c r="V61">
        <v>-2.0474999999999999</v>
      </c>
      <c r="W61">
        <v>4.5382E-3</v>
      </c>
      <c r="X61">
        <v>-16.212700000000002</v>
      </c>
      <c r="Y61">
        <v>-15.747299999999999</v>
      </c>
      <c r="Z61">
        <v>6.4358999999999996E-3</v>
      </c>
      <c r="AA61">
        <v>-2.4329999999999998</v>
      </c>
      <c r="AB61">
        <v>5.7034000000000001E-2</v>
      </c>
      <c r="AC61">
        <v>0.51717000000000002</v>
      </c>
      <c r="AD61">
        <v>7.3175999999999996E-3</v>
      </c>
      <c r="AE61" t="s">
        <v>300</v>
      </c>
      <c r="AF61" t="s">
        <v>250</v>
      </c>
      <c r="AG61">
        <v>-19.1358</v>
      </c>
      <c r="AH61">
        <v>0.23313</v>
      </c>
      <c r="AI61">
        <v>0.38984999999999997</v>
      </c>
      <c r="AJ61">
        <v>3.0582000000000002E-2</v>
      </c>
      <c r="AK61">
        <v>55.8202</v>
      </c>
      <c r="AL61">
        <v>18.0365</v>
      </c>
      <c r="AM61">
        <v>68.007999999999996</v>
      </c>
      <c r="AN61">
        <v>2.3557000000000001</v>
      </c>
      <c r="AO61">
        <v>60</v>
      </c>
      <c r="AP61" t="s">
        <v>236</v>
      </c>
    </row>
    <row r="62" spans="2:42" x14ac:dyDescent="0.25">
      <c r="B62" t="s">
        <v>382</v>
      </c>
      <c r="C62" t="s">
        <v>372</v>
      </c>
      <c r="D62">
        <v>8.3520000000000003</v>
      </c>
      <c r="E62">
        <v>89.607100000000003</v>
      </c>
      <c r="F62">
        <v>600</v>
      </c>
      <c r="G62">
        <v>7.6509</v>
      </c>
      <c r="H62">
        <v>24.4848</v>
      </c>
      <c r="I62">
        <v>-21.5105</v>
      </c>
      <c r="J62">
        <v>1200</v>
      </c>
      <c r="K62">
        <v>63.054000000000002</v>
      </c>
      <c r="L62">
        <v>7.5495999999999999</v>
      </c>
      <c r="M62" t="s">
        <v>383</v>
      </c>
      <c r="N62" t="s">
        <v>297</v>
      </c>
      <c r="O62" t="s">
        <v>384</v>
      </c>
      <c r="P62">
        <v>74192</v>
      </c>
      <c r="Q62" t="s">
        <v>299</v>
      </c>
      <c r="R62">
        <v>125.45</v>
      </c>
      <c r="S62">
        <v>29.78</v>
      </c>
      <c r="T62">
        <v>30.4</v>
      </c>
      <c r="U62">
        <v>-2.1240999999999999</v>
      </c>
      <c r="V62">
        <v>-2.0495999999999999</v>
      </c>
      <c r="W62">
        <v>4.5421999999999997E-3</v>
      </c>
      <c r="X62">
        <v>-16.215900000000001</v>
      </c>
      <c r="Y62">
        <v>-15.750500000000001</v>
      </c>
      <c r="Z62">
        <v>6.4085000000000001E-3</v>
      </c>
      <c r="AA62">
        <v>-2.4279999999999999</v>
      </c>
      <c r="AB62">
        <v>6.1817999999999998E-2</v>
      </c>
      <c r="AC62">
        <v>0.52798999999999996</v>
      </c>
      <c r="AD62">
        <v>7.9971999999999994E-3</v>
      </c>
      <c r="AE62" t="s">
        <v>300</v>
      </c>
      <c r="AF62" t="s">
        <v>250</v>
      </c>
      <c r="AG62">
        <v>-19.269100000000002</v>
      </c>
      <c r="AH62">
        <v>0.29204000000000002</v>
      </c>
      <c r="AI62">
        <v>0.26038</v>
      </c>
      <c r="AJ62">
        <v>3.8378000000000002E-2</v>
      </c>
      <c r="AK62">
        <v>24.802700000000002</v>
      </c>
      <c r="AL62">
        <v>16.725100000000001</v>
      </c>
      <c r="AM62">
        <v>36.639400000000002</v>
      </c>
      <c r="AN62">
        <v>2.1839</v>
      </c>
      <c r="AO62">
        <v>60</v>
      </c>
      <c r="AP62" t="s">
        <v>236</v>
      </c>
    </row>
    <row r="63" spans="2:42" x14ac:dyDescent="0.25">
      <c r="B63" t="s">
        <v>385</v>
      </c>
      <c r="C63" t="s">
        <v>372</v>
      </c>
      <c r="D63">
        <v>8.1639999999999997</v>
      </c>
      <c r="E63">
        <v>90.855800000000002</v>
      </c>
      <c r="F63">
        <v>600</v>
      </c>
      <c r="G63">
        <v>3.7627999999999999</v>
      </c>
      <c r="H63">
        <v>19.088799999999999</v>
      </c>
      <c r="I63">
        <v>-21.8215</v>
      </c>
      <c r="J63">
        <v>1200</v>
      </c>
      <c r="K63">
        <v>61.613</v>
      </c>
      <c r="L63">
        <v>7.5468999999999999</v>
      </c>
      <c r="M63" t="s">
        <v>383</v>
      </c>
      <c r="N63" t="s">
        <v>297</v>
      </c>
      <c r="O63" t="s">
        <v>386</v>
      </c>
      <c r="P63">
        <v>74199</v>
      </c>
      <c r="Q63" t="s">
        <v>299</v>
      </c>
      <c r="R63">
        <v>124.66</v>
      </c>
      <c r="S63">
        <v>29.44</v>
      </c>
      <c r="T63">
        <v>-11.4</v>
      </c>
      <c r="U63">
        <v>-2.1190000000000002</v>
      </c>
      <c r="V63">
        <v>-2.0444</v>
      </c>
      <c r="W63">
        <v>3.8237000000000002E-3</v>
      </c>
      <c r="X63">
        <v>-16.2517</v>
      </c>
      <c r="Y63">
        <v>-15.7859</v>
      </c>
      <c r="Z63">
        <v>6.7432999999999998E-3</v>
      </c>
      <c r="AA63">
        <v>-2.4529000000000001</v>
      </c>
      <c r="AB63">
        <v>6.3227000000000005E-2</v>
      </c>
      <c r="AC63">
        <v>0.53522000000000003</v>
      </c>
      <c r="AD63">
        <v>8.0899000000000006E-3</v>
      </c>
      <c r="AE63" t="s">
        <v>300</v>
      </c>
      <c r="AF63" t="s">
        <v>250</v>
      </c>
      <c r="AG63">
        <v>-19.323499999999999</v>
      </c>
      <c r="AH63">
        <v>0.26495000000000002</v>
      </c>
      <c r="AI63">
        <v>0.27745999999999998</v>
      </c>
      <c r="AJ63">
        <v>3.4311000000000001E-2</v>
      </c>
      <c r="AK63">
        <v>15.067399999999999</v>
      </c>
      <c r="AL63">
        <v>17.673200000000001</v>
      </c>
      <c r="AM63">
        <v>26.860099999999999</v>
      </c>
      <c r="AN63">
        <v>2.3073999999999999</v>
      </c>
      <c r="AO63">
        <v>60</v>
      </c>
      <c r="AP63" t="s">
        <v>236</v>
      </c>
    </row>
    <row r="64" spans="2:42" x14ac:dyDescent="0.25">
      <c r="B64" t="s">
        <v>387</v>
      </c>
      <c r="C64" t="s">
        <v>317</v>
      </c>
      <c r="D64">
        <v>8.0440000000000005</v>
      </c>
      <c r="E64">
        <v>88.888900000000007</v>
      </c>
      <c r="F64">
        <v>600</v>
      </c>
      <c r="G64">
        <v>2.2080000000000002</v>
      </c>
      <c r="H64">
        <v>21.591699999999999</v>
      </c>
      <c r="I64">
        <v>-21.2532</v>
      </c>
      <c r="J64">
        <v>1200</v>
      </c>
      <c r="K64">
        <v>61</v>
      </c>
      <c r="L64">
        <v>7.5833000000000004</v>
      </c>
      <c r="M64" t="s">
        <v>388</v>
      </c>
      <c r="N64" t="s">
        <v>297</v>
      </c>
      <c r="O64" t="s">
        <v>389</v>
      </c>
      <c r="P64">
        <v>74249</v>
      </c>
      <c r="Q64" t="s">
        <v>299</v>
      </c>
      <c r="R64">
        <v>122.36</v>
      </c>
      <c r="S64">
        <v>28.76</v>
      </c>
      <c r="T64">
        <v>-34.1</v>
      </c>
      <c r="U64">
        <v>-2.1242999999999999</v>
      </c>
      <c r="V64">
        <v>-2.0497999999999998</v>
      </c>
      <c r="W64">
        <v>4.3968000000000002E-3</v>
      </c>
      <c r="X64">
        <v>-16.2361</v>
      </c>
      <c r="Y64">
        <v>-15.7704</v>
      </c>
      <c r="Z64">
        <v>7.1387999999999998E-3</v>
      </c>
      <c r="AA64">
        <v>-2.4432</v>
      </c>
      <c r="AB64">
        <v>6.6599000000000005E-2</v>
      </c>
      <c r="AC64">
        <v>0.53398999999999996</v>
      </c>
      <c r="AD64">
        <v>8.4273000000000004E-3</v>
      </c>
      <c r="AE64" t="s">
        <v>300</v>
      </c>
      <c r="AF64" t="s">
        <v>250</v>
      </c>
      <c r="AG64">
        <v>-19.006399999999999</v>
      </c>
      <c r="AH64">
        <v>0.28033999999999998</v>
      </c>
      <c r="AI64">
        <v>0.56930999999999998</v>
      </c>
      <c r="AJ64">
        <v>3.6572E-2</v>
      </c>
      <c r="AK64">
        <v>96.831599999999995</v>
      </c>
      <c r="AL64">
        <v>17.4346</v>
      </c>
      <c r="AM64">
        <v>109.5505</v>
      </c>
      <c r="AN64">
        <v>2.2761</v>
      </c>
      <c r="AO64">
        <v>60</v>
      </c>
      <c r="AP64" t="s">
        <v>236</v>
      </c>
    </row>
    <row r="65" spans="1:42" x14ac:dyDescent="0.25">
      <c r="B65" t="s">
        <v>390</v>
      </c>
      <c r="C65" t="s">
        <v>317</v>
      </c>
      <c r="D65">
        <v>9.1460000000000008</v>
      </c>
      <c r="E65">
        <v>89.444599999999994</v>
      </c>
      <c r="F65">
        <v>600</v>
      </c>
      <c r="G65">
        <v>3.9236</v>
      </c>
      <c r="H65">
        <v>13.4275</v>
      </c>
      <c r="I65">
        <v>-22.277999999999999</v>
      </c>
      <c r="J65">
        <v>1200</v>
      </c>
      <c r="K65">
        <v>69.096000000000004</v>
      </c>
      <c r="L65">
        <v>7.5548000000000002</v>
      </c>
      <c r="M65" t="s">
        <v>391</v>
      </c>
      <c r="N65" t="s">
        <v>297</v>
      </c>
      <c r="O65" t="s">
        <v>392</v>
      </c>
      <c r="P65">
        <v>74256</v>
      </c>
      <c r="Q65" t="s">
        <v>299</v>
      </c>
      <c r="R65">
        <v>140</v>
      </c>
      <c r="S65">
        <v>32.69</v>
      </c>
      <c r="T65">
        <v>-0.8</v>
      </c>
      <c r="U65">
        <v>-2.1219000000000001</v>
      </c>
      <c r="V65">
        <v>-2.0474000000000001</v>
      </c>
      <c r="W65">
        <v>4.0341999999999999E-3</v>
      </c>
      <c r="X65">
        <v>-16.228000000000002</v>
      </c>
      <c r="Y65">
        <v>-15.7624</v>
      </c>
      <c r="Z65">
        <v>6.3127000000000001E-3</v>
      </c>
      <c r="AA65">
        <v>-2.4626999999999999</v>
      </c>
      <c r="AB65">
        <v>5.6346E-2</v>
      </c>
      <c r="AC65">
        <v>0.50233000000000005</v>
      </c>
      <c r="AD65">
        <v>7.2811999999999998E-3</v>
      </c>
      <c r="AE65" t="s">
        <v>300</v>
      </c>
      <c r="AF65" t="s">
        <v>250</v>
      </c>
      <c r="AG65">
        <v>-19.298500000000001</v>
      </c>
      <c r="AH65">
        <v>0.31485999999999997</v>
      </c>
      <c r="AI65">
        <v>0.255</v>
      </c>
      <c r="AJ65">
        <v>4.1584000000000003E-2</v>
      </c>
      <c r="AK65">
        <v>69.699700000000007</v>
      </c>
      <c r="AL65">
        <v>17.214600000000001</v>
      </c>
      <c r="AM65">
        <v>82.081999999999994</v>
      </c>
      <c r="AN65">
        <v>2.2480000000000002</v>
      </c>
      <c r="AO65">
        <v>60</v>
      </c>
      <c r="AP65" t="s">
        <v>236</v>
      </c>
    </row>
    <row r="66" spans="1:42" x14ac:dyDescent="0.25">
      <c r="B66" t="s">
        <v>393</v>
      </c>
      <c r="C66" t="s">
        <v>317</v>
      </c>
      <c r="D66">
        <v>8.3780000000000001</v>
      </c>
      <c r="E66">
        <v>88.856099999999998</v>
      </c>
      <c r="F66">
        <v>600</v>
      </c>
      <c r="G66">
        <v>4.3875999999999999</v>
      </c>
      <c r="H66">
        <v>12.713800000000001</v>
      </c>
      <c r="I66">
        <v>-22.072600000000001</v>
      </c>
      <c r="J66">
        <v>1200</v>
      </c>
      <c r="K66">
        <v>63.466999999999999</v>
      </c>
      <c r="L66">
        <v>7.5754000000000001</v>
      </c>
      <c r="M66" t="s">
        <v>394</v>
      </c>
      <c r="N66" t="s">
        <v>297</v>
      </c>
      <c r="O66" t="s">
        <v>395</v>
      </c>
      <c r="P66">
        <v>74263</v>
      </c>
      <c r="Q66" t="s">
        <v>299</v>
      </c>
      <c r="R66">
        <v>127.3</v>
      </c>
      <c r="S66">
        <v>29.87</v>
      </c>
      <c r="T66">
        <v>16.399999999999999</v>
      </c>
      <c r="U66">
        <v>-2.1208</v>
      </c>
      <c r="V66">
        <v>-2.0461999999999998</v>
      </c>
      <c r="W66">
        <v>4.7702999999999999E-3</v>
      </c>
      <c r="X66">
        <v>-16.202000000000002</v>
      </c>
      <c r="Y66">
        <v>-15.736700000000001</v>
      </c>
      <c r="Z66">
        <v>6.5030000000000001E-3</v>
      </c>
      <c r="AA66">
        <v>-2.4119000000000002</v>
      </c>
      <c r="AB66">
        <v>6.2106000000000001E-2</v>
      </c>
      <c r="AC66">
        <v>0.52642999999999995</v>
      </c>
      <c r="AD66">
        <v>7.8781000000000007E-3</v>
      </c>
      <c r="AE66" t="s">
        <v>300</v>
      </c>
      <c r="AF66" t="s">
        <v>250</v>
      </c>
      <c r="AG66">
        <v>-19.052099999999999</v>
      </c>
      <c r="AH66">
        <v>0.27168999999999999</v>
      </c>
      <c r="AI66">
        <v>0.45338000000000001</v>
      </c>
      <c r="AJ66">
        <v>3.5888000000000003E-2</v>
      </c>
      <c r="AK66">
        <v>86.097700000000003</v>
      </c>
      <c r="AL66">
        <v>17.538399999999999</v>
      </c>
      <c r="AM66">
        <v>98.611500000000007</v>
      </c>
      <c r="AN66">
        <v>2.2896999999999998</v>
      </c>
      <c r="AO66">
        <v>60</v>
      </c>
      <c r="AP66" t="s">
        <v>236</v>
      </c>
    </row>
    <row r="67" spans="1:42" x14ac:dyDescent="0.25">
      <c r="B67" t="s">
        <v>396</v>
      </c>
      <c r="C67" t="s">
        <v>366</v>
      </c>
      <c r="D67">
        <v>8.3000000000000007</v>
      </c>
      <c r="E67">
        <v>90.033299999999997</v>
      </c>
      <c r="F67">
        <v>600</v>
      </c>
      <c r="G67">
        <v>-6.5728999999999997</v>
      </c>
      <c r="H67">
        <v>59.854199999999999</v>
      </c>
      <c r="I67">
        <v>-22.76</v>
      </c>
      <c r="J67">
        <v>1200</v>
      </c>
      <c r="K67">
        <v>61.314</v>
      </c>
      <c r="L67">
        <v>7.3872</v>
      </c>
      <c r="N67" t="s">
        <v>297</v>
      </c>
      <c r="O67" t="s">
        <v>397</v>
      </c>
      <c r="P67">
        <v>74397</v>
      </c>
      <c r="Q67" t="s">
        <v>299</v>
      </c>
      <c r="R67">
        <v>124.22</v>
      </c>
      <c r="S67">
        <v>29.27</v>
      </c>
      <c r="T67">
        <v>-8.1</v>
      </c>
      <c r="U67">
        <v>-2.1494</v>
      </c>
      <c r="V67">
        <v>-2.0752000000000002</v>
      </c>
      <c r="W67">
        <v>8.8687000000000002E-2</v>
      </c>
      <c r="X67">
        <v>-16.2639</v>
      </c>
      <c r="Y67">
        <v>-15.7979</v>
      </c>
      <c r="Z67">
        <v>0.15770000000000001</v>
      </c>
      <c r="AA67">
        <v>-2.5308999999999999</v>
      </c>
      <c r="AB67">
        <v>0.46327000000000002</v>
      </c>
      <c r="AC67">
        <v>0.49746000000000001</v>
      </c>
      <c r="AD67">
        <v>2.8791000000000001E-2</v>
      </c>
      <c r="AE67" t="s">
        <v>300</v>
      </c>
      <c r="AF67" t="s">
        <v>250</v>
      </c>
      <c r="AG67">
        <v>-19.9467</v>
      </c>
      <c r="AH67">
        <v>2.3393999999999999</v>
      </c>
      <c r="AI67">
        <v>-0.33387</v>
      </c>
      <c r="AJ67">
        <v>0.27023000000000003</v>
      </c>
      <c r="AK67">
        <v>57.314900000000002</v>
      </c>
      <c r="AL67">
        <v>438.07960000000003</v>
      </c>
      <c r="AM67">
        <v>69.838499999999996</v>
      </c>
      <c r="AN67">
        <v>57.933100000000003</v>
      </c>
      <c r="AO67">
        <v>59</v>
      </c>
      <c r="AP67" t="s">
        <v>236</v>
      </c>
    </row>
    <row r="68" spans="1:42" x14ac:dyDescent="0.25">
      <c r="B68" t="s">
        <v>398</v>
      </c>
      <c r="C68" t="s">
        <v>372</v>
      </c>
      <c r="D68">
        <v>8.0969999999999995</v>
      </c>
      <c r="E68">
        <v>89.118600000000001</v>
      </c>
      <c r="F68">
        <v>600</v>
      </c>
      <c r="G68">
        <v>1.2706999999999999</v>
      </c>
      <c r="H68">
        <v>269.05520000000001</v>
      </c>
      <c r="I68">
        <v>-20.400099999999998</v>
      </c>
      <c r="J68">
        <v>1200</v>
      </c>
      <c r="K68">
        <v>60.968000000000004</v>
      </c>
      <c r="L68">
        <v>7.5297000000000001</v>
      </c>
      <c r="N68" t="s">
        <v>297</v>
      </c>
      <c r="O68" t="s">
        <v>399</v>
      </c>
      <c r="P68">
        <v>75126</v>
      </c>
      <c r="Q68" t="s">
        <v>299</v>
      </c>
      <c r="R68">
        <v>123.77</v>
      </c>
      <c r="S68">
        <v>29.1</v>
      </c>
      <c r="T68">
        <v>5.6</v>
      </c>
      <c r="U68">
        <v>-2.1783999999999999</v>
      </c>
      <c r="V68">
        <v>-2.1046</v>
      </c>
      <c r="W68">
        <v>4.2452999999999996E-3</v>
      </c>
      <c r="X68">
        <v>-16.3413</v>
      </c>
      <c r="Y68">
        <v>-15.874499999999999</v>
      </c>
      <c r="Z68">
        <v>6.6030000000000004E-3</v>
      </c>
      <c r="AA68">
        <v>-2.6139999999999999</v>
      </c>
      <c r="AB68">
        <v>6.1824999999999998E-2</v>
      </c>
      <c r="AC68">
        <v>0.52337</v>
      </c>
      <c r="AD68">
        <v>8.1001000000000007E-3</v>
      </c>
      <c r="AE68" t="s">
        <v>300</v>
      </c>
      <c r="AF68" t="s">
        <v>250</v>
      </c>
      <c r="AG68">
        <v>-19.135400000000001</v>
      </c>
      <c r="AH68">
        <v>0.32613999999999999</v>
      </c>
      <c r="AI68">
        <v>0.65181999999999995</v>
      </c>
      <c r="AJ68">
        <v>4.2761E-2</v>
      </c>
      <c r="AK68">
        <v>46.25</v>
      </c>
      <c r="AL68">
        <v>11.601100000000001</v>
      </c>
      <c r="AM68">
        <v>58.6631</v>
      </c>
      <c r="AN68">
        <v>1.5154000000000001</v>
      </c>
      <c r="AO68">
        <v>60</v>
      </c>
      <c r="AP68" t="s">
        <v>375</v>
      </c>
    </row>
    <row r="69" spans="1:42" x14ac:dyDescent="0.25">
      <c r="B69" t="s">
        <v>400</v>
      </c>
      <c r="C69" t="s">
        <v>372</v>
      </c>
      <c r="D69">
        <v>8.702</v>
      </c>
      <c r="E69">
        <v>90.664599999999993</v>
      </c>
      <c r="F69">
        <v>600</v>
      </c>
      <c r="G69">
        <v>-6.3308</v>
      </c>
      <c r="H69">
        <v>45.034999999999997</v>
      </c>
      <c r="I69">
        <v>-22.6844</v>
      </c>
      <c r="J69">
        <v>1200</v>
      </c>
      <c r="K69">
        <v>64.254000000000005</v>
      </c>
      <c r="L69">
        <v>7.3837999999999999</v>
      </c>
      <c r="N69" t="s">
        <v>297</v>
      </c>
      <c r="O69" t="s">
        <v>401</v>
      </c>
      <c r="P69">
        <v>75133</v>
      </c>
      <c r="Q69" t="s">
        <v>299</v>
      </c>
      <c r="R69">
        <v>140.27000000000001</v>
      </c>
      <c r="S69">
        <v>32.26</v>
      </c>
      <c r="T69">
        <v>7.6</v>
      </c>
      <c r="U69">
        <v>-2.1118999999999999</v>
      </c>
      <c r="V69">
        <v>-2.0371999999999999</v>
      </c>
      <c r="W69">
        <v>3.7978999999999999E-3</v>
      </c>
      <c r="X69">
        <v>-16.157499999999999</v>
      </c>
      <c r="Y69">
        <v>-15.6927</v>
      </c>
      <c r="Z69">
        <v>7.5215000000000004E-3</v>
      </c>
      <c r="AA69">
        <v>-2.3702000000000001</v>
      </c>
      <c r="AB69">
        <v>7.3106000000000004E-2</v>
      </c>
      <c r="AC69">
        <v>0.51310999999999996</v>
      </c>
      <c r="AD69">
        <v>9.4161000000000002E-3</v>
      </c>
      <c r="AE69" t="s">
        <v>300</v>
      </c>
      <c r="AF69" t="s">
        <v>250</v>
      </c>
      <c r="AG69">
        <v>-16.846900000000002</v>
      </c>
      <c r="AH69">
        <v>0.24501999999999999</v>
      </c>
      <c r="AI69">
        <v>2.6118999999999999</v>
      </c>
      <c r="AJ69">
        <v>3.2620000000000003E-2</v>
      </c>
      <c r="AK69">
        <v>76.563800000000001</v>
      </c>
      <c r="AL69">
        <v>14.9861</v>
      </c>
      <c r="AM69">
        <v>88.859200000000001</v>
      </c>
      <c r="AN69">
        <v>1.9564999999999999</v>
      </c>
      <c r="AO69">
        <v>60</v>
      </c>
      <c r="AP69" t="s">
        <v>375</v>
      </c>
    </row>
    <row r="70" spans="1:42" x14ac:dyDescent="0.25">
      <c r="B70" t="s">
        <v>402</v>
      </c>
      <c r="C70" t="s">
        <v>372</v>
      </c>
      <c r="D70">
        <v>8.7840000000000007</v>
      </c>
      <c r="E70">
        <v>90.810500000000005</v>
      </c>
      <c r="F70">
        <v>600</v>
      </c>
      <c r="G70">
        <v>-4.5585000000000004</v>
      </c>
      <c r="H70">
        <v>21.6401</v>
      </c>
      <c r="I70">
        <v>-22.653600000000001</v>
      </c>
      <c r="J70">
        <v>1200</v>
      </c>
      <c r="K70">
        <v>66.84</v>
      </c>
      <c r="L70">
        <v>7.6093000000000002</v>
      </c>
      <c r="N70" t="s">
        <v>297</v>
      </c>
      <c r="O70" t="s">
        <v>403</v>
      </c>
      <c r="P70">
        <v>75140</v>
      </c>
      <c r="Q70" t="s">
        <v>299</v>
      </c>
      <c r="R70">
        <v>133.83000000000001</v>
      </c>
      <c r="S70">
        <v>31.58</v>
      </c>
      <c r="T70">
        <v>-0.6</v>
      </c>
      <c r="U70">
        <v>-2.1145999999999998</v>
      </c>
      <c r="V70">
        <v>-2.04</v>
      </c>
      <c r="W70">
        <v>4.1311000000000004E-3</v>
      </c>
      <c r="X70">
        <v>-16.3842</v>
      </c>
      <c r="Y70">
        <v>-15.9169</v>
      </c>
      <c r="Z70">
        <v>4.9528999999999997E-3</v>
      </c>
      <c r="AA70">
        <v>-2.5628000000000002</v>
      </c>
      <c r="AB70">
        <v>5.1154999999999999E-2</v>
      </c>
      <c r="AC70">
        <v>0.55857999999999997</v>
      </c>
      <c r="AD70">
        <v>6.7978999999999999E-3</v>
      </c>
      <c r="AE70" t="s">
        <v>300</v>
      </c>
      <c r="AF70" t="s">
        <v>250</v>
      </c>
      <c r="AG70">
        <v>-19.4267</v>
      </c>
      <c r="AH70">
        <v>0.23244000000000001</v>
      </c>
      <c r="AI70">
        <v>0.44151000000000001</v>
      </c>
      <c r="AJ70">
        <v>3.0585999999999999E-2</v>
      </c>
      <c r="AK70">
        <v>7.7849000000000004</v>
      </c>
      <c r="AL70">
        <v>11.441599999999999</v>
      </c>
      <c r="AM70">
        <v>19.762499999999999</v>
      </c>
      <c r="AN70">
        <v>1.4950000000000001</v>
      </c>
      <c r="AO70">
        <v>60</v>
      </c>
      <c r="AP70" t="s">
        <v>375</v>
      </c>
    </row>
    <row r="71" spans="1:42" x14ac:dyDescent="0.25">
      <c r="B71" t="s">
        <v>404</v>
      </c>
      <c r="C71" t="s">
        <v>372</v>
      </c>
      <c r="D71">
        <v>8.3989999999999991</v>
      </c>
      <c r="E71">
        <v>90.862300000000005</v>
      </c>
      <c r="F71">
        <v>600</v>
      </c>
      <c r="G71">
        <v>-18.044</v>
      </c>
      <c r="H71">
        <v>0.80769000000000002</v>
      </c>
      <c r="I71">
        <v>-22.559100000000001</v>
      </c>
      <c r="J71">
        <v>1200</v>
      </c>
      <c r="K71">
        <v>63.47</v>
      </c>
      <c r="L71">
        <v>7.5568999999999997</v>
      </c>
      <c r="N71" t="s">
        <v>297</v>
      </c>
      <c r="O71" t="s">
        <v>405</v>
      </c>
      <c r="P71">
        <v>75368</v>
      </c>
      <c r="Q71" t="s">
        <v>299</v>
      </c>
      <c r="R71">
        <v>132.41999999999999</v>
      </c>
      <c r="S71">
        <v>30.47</v>
      </c>
      <c r="T71">
        <v>-19.600000000000001</v>
      </c>
      <c r="U71">
        <v>-2.11</v>
      </c>
      <c r="V71">
        <v>-2.0352999999999999</v>
      </c>
      <c r="W71">
        <v>6.4164000000000001E-3</v>
      </c>
      <c r="X71">
        <v>-16.354700000000001</v>
      </c>
      <c r="Y71">
        <v>-15.887700000000001</v>
      </c>
      <c r="Z71">
        <v>1.0106E-2</v>
      </c>
      <c r="AA71">
        <v>-2.5333999999999999</v>
      </c>
      <c r="AB71">
        <v>7.7248999999999998E-2</v>
      </c>
      <c r="AC71">
        <v>0.55274000000000001</v>
      </c>
      <c r="AD71">
        <v>9.8785000000000001E-3</v>
      </c>
      <c r="AE71" t="s">
        <v>300</v>
      </c>
      <c r="AF71" t="s">
        <v>250</v>
      </c>
      <c r="AG71">
        <v>-19.907299999999999</v>
      </c>
      <c r="AH71">
        <v>0.24736</v>
      </c>
      <c r="AI71">
        <v>-0.10885</v>
      </c>
      <c r="AJ71">
        <v>3.2300000000000002E-2</v>
      </c>
      <c r="AK71">
        <v>12.0358</v>
      </c>
      <c r="AL71">
        <v>16.0928</v>
      </c>
      <c r="AM71">
        <v>23.997900000000001</v>
      </c>
      <c r="AN71">
        <v>2.1191</v>
      </c>
      <c r="AO71">
        <v>59</v>
      </c>
      <c r="AP71" t="s">
        <v>236</v>
      </c>
    </row>
    <row r="72" spans="1:42" x14ac:dyDescent="0.25">
      <c r="B72" t="s">
        <v>406</v>
      </c>
      <c r="C72" t="s">
        <v>407</v>
      </c>
      <c r="D72">
        <v>8.4</v>
      </c>
      <c r="E72">
        <v>90.860799999999998</v>
      </c>
      <c r="F72">
        <v>600</v>
      </c>
      <c r="G72">
        <v>-22.874500000000001</v>
      </c>
      <c r="H72">
        <v>-5.9489999999999998</v>
      </c>
      <c r="I72">
        <v>-21.254300000000001</v>
      </c>
      <c r="J72">
        <v>1200</v>
      </c>
      <c r="K72">
        <v>63.1</v>
      </c>
      <c r="L72">
        <v>7.5118999999999998</v>
      </c>
      <c r="N72" t="s">
        <v>297</v>
      </c>
      <c r="O72" t="s">
        <v>408</v>
      </c>
      <c r="P72">
        <v>75733</v>
      </c>
      <c r="Q72" t="s">
        <v>299</v>
      </c>
      <c r="R72">
        <v>127.92</v>
      </c>
      <c r="S72">
        <v>30.12</v>
      </c>
      <c r="T72">
        <v>3.3</v>
      </c>
      <c r="U72">
        <v>-2.1017999999999999</v>
      </c>
      <c r="V72">
        <v>-2.0270000000000001</v>
      </c>
      <c r="W72">
        <v>4.6676E-3</v>
      </c>
      <c r="X72">
        <v>-16.3642</v>
      </c>
      <c r="Y72">
        <v>-15.8971</v>
      </c>
      <c r="Z72">
        <v>5.8910999999999998E-3</v>
      </c>
      <c r="AA72">
        <v>-2.5257999999999998</v>
      </c>
      <c r="AB72">
        <v>7.3848999999999998E-2</v>
      </c>
      <c r="AC72">
        <v>0.56272999999999995</v>
      </c>
      <c r="AD72">
        <v>9.5333999999999992E-3</v>
      </c>
      <c r="AE72" t="s">
        <v>300</v>
      </c>
      <c r="AF72" t="s">
        <v>250</v>
      </c>
      <c r="AG72">
        <v>-19.628900000000002</v>
      </c>
      <c r="AH72">
        <v>0.22472</v>
      </c>
      <c r="AI72">
        <v>0.19447</v>
      </c>
      <c r="AJ72">
        <v>2.9406999999999999E-2</v>
      </c>
      <c r="AK72">
        <v>6.2977999999999996</v>
      </c>
      <c r="AL72">
        <v>13.3843</v>
      </c>
      <c r="AM72">
        <v>18.203199999999999</v>
      </c>
      <c r="AN72">
        <v>1.7484999999999999</v>
      </c>
      <c r="AO72">
        <v>60</v>
      </c>
      <c r="AP72" t="s">
        <v>236</v>
      </c>
    </row>
    <row r="73" spans="1:42" x14ac:dyDescent="0.25">
      <c r="A73" t="s">
        <v>409</v>
      </c>
      <c r="AB73" t="s">
        <v>410</v>
      </c>
      <c r="AC73" s="78">
        <f>AVERAGE(AC33:AC72)</f>
        <v>0.52577399999999996</v>
      </c>
      <c r="AD73" t="s">
        <v>411</v>
      </c>
      <c r="AE73" s="79">
        <f>STDEV(AC33:AC72)/2</f>
        <v>1.3774793906969611E-2</v>
      </c>
      <c r="AF73" s="80"/>
    </row>
    <row r="74" spans="1:42" x14ac:dyDescent="0.25">
      <c r="B74" t="s">
        <v>412</v>
      </c>
      <c r="C74" t="s">
        <v>305</v>
      </c>
      <c r="D74">
        <v>8</v>
      </c>
      <c r="E74">
        <v>90.229299999999995</v>
      </c>
      <c r="F74">
        <v>600</v>
      </c>
      <c r="G74">
        <v>-5.1547999999999998</v>
      </c>
      <c r="H74">
        <v>13.8453</v>
      </c>
      <c r="I74">
        <v>-21.7272</v>
      </c>
      <c r="J74">
        <v>1200</v>
      </c>
      <c r="K74">
        <v>64.686999999999998</v>
      </c>
      <c r="L74">
        <v>8.0859000000000005</v>
      </c>
      <c r="N74" t="s">
        <v>297</v>
      </c>
      <c r="O74" t="s">
        <v>413</v>
      </c>
      <c r="P74">
        <v>59668</v>
      </c>
      <c r="Q74" t="s">
        <v>299</v>
      </c>
      <c r="R74">
        <v>131.27000000000001</v>
      </c>
      <c r="S74">
        <v>29.7</v>
      </c>
      <c r="T74">
        <v>37.4</v>
      </c>
      <c r="U74">
        <v>-2.2004000000000001</v>
      </c>
      <c r="V74">
        <v>-2.1267999999999998</v>
      </c>
      <c r="W74">
        <v>3.7253999999999998E-3</v>
      </c>
      <c r="X74">
        <v>-4.9710000000000001</v>
      </c>
      <c r="Y74">
        <v>-4.6333000000000002</v>
      </c>
      <c r="Z74">
        <v>5.7514000000000003E-3</v>
      </c>
      <c r="AA74">
        <v>9.1470000000000002</v>
      </c>
      <c r="AB74">
        <v>5.3693999999999999E-2</v>
      </c>
      <c r="AC74">
        <v>0.60658999999999996</v>
      </c>
      <c r="AD74">
        <v>6.8012000000000003E-3</v>
      </c>
      <c r="AE74" t="s">
        <v>300</v>
      </c>
      <c r="AF74" t="s">
        <v>250</v>
      </c>
      <c r="AG74">
        <v>3.0344000000000002</v>
      </c>
      <c r="AH74">
        <v>0.30032999999999999</v>
      </c>
      <c r="AI74">
        <v>4.1244999999999997E-2</v>
      </c>
      <c r="AJ74">
        <v>3.9008000000000001E-2</v>
      </c>
      <c r="AK74">
        <v>114.7052</v>
      </c>
      <c r="AL74">
        <v>25.593399999999999</v>
      </c>
      <c r="AM74">
        <v>102.3574</v>
      </c>
      <c r="AN74">
        <v>3.2677999999999998</v>
      </c>
      <c r="AO74">
        <v>60</v>
      </c>
      <c r="AP74" t="s">
        <v>236</v>
      </c>
    </row>
    <row r="75" spans="1:42" x14ac:dyDescent="0.25">
      <c r="B75" t="s">
        <v>414</v>
      </c>
      <c r="C75" t="s">
        <v>308</v>
      </c>
      <c r="D75">
        <v>8.3780000000000001</v>
      </c>
      <c r="E75">
        <v>89.951700000000002</v>
      </c>
      <c r="F75">
        <v>600</v>
      </c>
      <c r="G75">
        <v>-7.1351000000000004</v>
      </c>
      <c r="H75">
        <v>20.727399999999999</v>
      </c>
      <c r="I75">
        <v>-20.558800000000002</v>
      </c>
      <c r="J75">
        <v>1200</v>
      </c>
      <c r="K75">
        <v>60.537999999999997</v>
      </c>
      <c r="L75">
        <v>7.2257999999999996</v>
      </c>
      <c r="N75" t="s">
        <v>297</v>
      </c>
      <c r="O75" t="s">
        <v>415</v>
      </c>
      <c r="P75">
        <v>60164</v>
      </c>
      <c r="Q75" t="s">
        <v>299</v>
      </c>
      <c r="R75">
        <v>123.33</v>
      </c>
      <c r="S75">
        <v>29.35</v>
      </c>
      <c r="T75">
        <v>-11.4</v>
      </c>
      <c r="U75">
        <v>-2.1955</v>
      </c>
      <c r="V75">
        <v>-2.1219000000000001</v>
      </c>
      <c r="W75">
        <v>4.1720999999999998E-3</v>
      </c>
      <c r="X75">
        <v>-4.9939999999999998</v>
      </c>
      <c r="Y75">
        <v>-4.6559999999999997</v>
      </c>
      <c r="Z75">
        <v>6.5928000000000002E-3</v>
      </c>
      <c r="AA75">
        <v>9.1252999999999993</v>
      </c>
      <c r="AB75">
        <v>5.9428000000000002E-2</v>
      </c>
      <c r="AC75">
        <v>0.60363</v>
      </c>
      <c r="AD75">
        <v>7.5433999999999996E-3</v>
      </c>
      <c r="AE75" t="s">
        <v>300</v>
      </c>
      <c r="AF75" t="s">
        <v>250</v>
      </c>
      <c r="AG75">
        <v>2.8965000000000001</v>
      </c>
      <c r="AH75">
        <v>0.21901999999999999</v>
      </c>
      <c r="AI75">
        <v>-5.0130000000000001E-2</v>
      </c>
      <c r="AJ75">
        <v>2.8452000000000002E-2</v>
      </c>
      <c r="AK75">
        <v>59.679499999999997</v>
      </c>
      <c r="AL75">
        <v>17.165800000000001</v>
      </c>
      <c r="AM75">
        <v>47.982599999999998</v>
      </c>
      <c r="AN75">
        <v>2.1913999999999998</v>
      </c>
      <c r="AO75">
        <v>60</v>
      </c>
      <c r="AP75" t="s">
        <v>236</v>
      </c>
    </row>
    <row r="76" spans="1:42" x14ac:dyDescent="0.25">
      <c r="B76" t="s">
        <v>416</v>
      </c>
      <c r="C76" t="s">
        <v>308</v>
      </c>
      <c r="D76">
        <v>8.7919999999999998</v>
      </c>
      <c r="E76">
        <v>90.219700000000003</v>
      </c>
      <c r="F76">
        <v>600</v>
      </c>
      <c r="G76">
        <v>-9.3781999999999996</v>
      </c>
      <c r="H76">
        <v>-0.13885</v>
      </c>
      <c r="I76">
        <v>-22.001200000000001</v>
      </c>
      <c r="J76">
        <v>1200</v>
      </c>
      <c r="K76">
        <v>63</v>
      </c>
      <c r="L76">
        <v>7.1656000000000004</v>
      </c>
      <c r="N76" t="s">
        <v>297</v>
      </c>
      <c r="O76" t="s">
        <v>417</v>
      </c>
      <c r="P76">
        <v>60531</v>
      </c>
      <c r="Q76" t="s">
        <v>299</v>
      </c>
      <c r="R76">
        <v>128.19</v>
      </c>
      <c r="S76">
        <v>29.44</v>
      </c>
      <c r="T76">
        <v>15.9</v>
      </c>
      <c r="U76">
        <v>-2.3029000000000002</v>
      </c>
      <c r="V76">
        <v>-2.2305999999999999</v>
      </c>
      <c r="W76">
        <v>4.2604000000000001E-3</v>
      </c>
      <c r="X76">
        <v>-5.0102000000000002</v>
      </c>
      <c r="Y76">
        <v>-4.6719999999999997</v>
      </c>
      <c r="Z76">
        <v>6.2131E-3</v>
      </c>
      <c r="AA76">
        <v>9.0160999999999998</v>
      </c>
      <c r="AB76">
        <v>6.8193000000000004E-2</v>
      </c>
      <c r="AC76">
        <v>0.61694000000000004</v>
      </c>
      <c r="AD76">
        <v>8.7030000000000007E-3</v>
      </c>
      <c r="AE76" t="s">
        <v>300</v>
      </c>
      <c r="AF76" t="s">
        <v>250</v>
      </c>
      <c r="AG76">
        <v>2.7942999999999998</v>
      </c>
      <c r="AH76">
        <v>0.24423</v>
      </c>
      <c r="AI76">
        <v>-0.11891</v>
      </c>
      <c r="AJ76">
        <v>3.1382E-2</v>
      </c>
      <c r="AK76">
        <v>58.290999999999997</v>
      </c>
      <c r="AL76">
        <v>21.209199999999999</v>
      </c>
      <c r="AM76">
        <v>46.756599999999999</v>
      </c>
      <c r="AN76">
        <v>2.7084000000000001</v>
      </c>
      <c r="AO76">
        <v>60</v>
      </c>
      <c r="AP76" t="s">
        <v>236</v>
      </c>
    </row>
    <row r="77" spans="1:42" x14ac:dyDescent="0.25">
      <c r="B77" t="s">
        <v>418</v>
      </c>
      <c r="C77" t="s">
        <v>311</v>
      </c>
      <c r="D77">
        <v>8.0760000000000005</v>
      </c>
      <c r="E77">
        <v>89.854799999999997</v>
      </c>
      <c r="F77">
        <v>600</v>
      </c>
      <c r="G77">
        <v>-9.8670000000000009</v>
      </c>
      <c r="H77">
        <v>2.3391999999999999</v>
      </c>
      <c r="I77">
        <v>-22.078800000000001</v>
      </c>
      <c r="J77">
        <v>1200</v>
      </c>
      <c r="K77">
        <v>57.643999999999998</v>
      </c>
      <c r="L77">
        <v>7.1376999999999997</v>
      </c>
      <c r="N77" t="s">
        <v>297</v>
      </c>
      <c r="O77" t="s">
        <v>419</v>
      </c>
      <c r="P77">
        <v>61887</v>
      </c>
      <c r="Q77" t="s">
        <v>299</v>
      </c>
      <c r="R77">
        <v>118.57</v>
      </c>
      <c r="S77">
        <v>27.13</v>
      </c>
      <c r="T77">
        <v>-37.700000000000003</v>
      </c>
      <c r="U77">
        <v>-2.3365999999999998</v>
      </c>
      <c r="V77">
        <v>-2.2646999999999999</v>
      </c>
      <c r="W77">
        <v>8.9613000000000002E-3</v>
      </c>
      <c r="X77">
        <v>-4.74</v>
      </c>
      <c r="Y77">
        <v>-4.4048999999999996</v>
      </c>
      <c r="Z77">
        <v>1.9061000000000002E-2</v>
      </c>
      <c r="AA77">
        <v>9.2318999999999996</v>
      </c>
      <c r="AB77">
        <v>8.4857000000000002E-2</v>
      </c>
      <c r="AC77">
        <v>0.58660999999999996</v>
      </c>
      <c r="AD77">
        <v>9.0258000000000005E-3</v>
      </c>
      <c r="AE77" t="s">
        <v>300</v>
      </c>
      <c r="AF77" t="s">
        <v>250</v>
      </c>
      <c r="AG77">
        <v>3.8151999999999999</v>
      </c>
      <c r="AH77">
        <v>2.0684999999999998</v>
      </c>
      <c r="AI77">
        <v>0.35633999999999999</v>
      </c>
      <c r="AJ77">
        <v>0.26336999999999999</v>
      </c>
      <c r="AK77">
        <v>46.380400000000002</v>
      </c>
      <c r="AL77">
        <v>79.664900000000003</v>
      </c>
      <c r="AM77">
        <v>34.446899999999999</v>
      </c>
      <c r="AN77">
        <v>10.1631</v>
      </c>
      <c r="AO77">
        <v>60</v>
      </c>
      <c r="AP77" t="s">
        <v>236</v>
      </c>
    </row>
    <row r="78" spans="1:42" x14ac:dyDescent="0.25">
      <c r="B78" t="s">
        <v>420</v>
      </c>
      <c r="C78" t="s">
        <v>320</v>
      </c>
      <c r="D78">
        <v>8.9079999999999995</v>
      </c>
      <c r="E78">
        <v>89.937399999999997</v>
      </c>
      <c r="F78">
        <v>600</v>
      </c>
      <c r="G78">
        <v>-11.2805</v>
      </c>
      <c r="H78">
        <v>16.7971</v>
      </c>
      <c r="I78">
        <v>-21.560400000000001</v>
      </c>
      <c r="J78">
        <v>1200</v>
      </c>
      <c r="K78">
        <v>65.355000000000004</v>
      </c>
      <c r="L78">
        <v>7.3367000000000004</v>
      </c>
      <c r="N78" t="s">
        <v>297</v>
      </c>
      <c r="O78" t="s">
        <v>421</v>
      </c>
      <c r="P78">
        <v>62252</v>
      </c>
      <c r="Q78" t="s">
        <v>299</v>
      </c>
      <c r="R78">
        <v>133.83000000000001</v>
      </c>
      <c r="S78">
        <v>30.12</v>
      </c>
      <c r="T78">
        <v>23.1</v>
      </c>
      <c r="U78">
        <v>-2.2075999999999998</v>
      </c>
      <c r="V78">
        <v>-2.1341000000000001</v>
      </c>
      <c r="W78">
        <v>4.6119000000000004E-3</v>
      </c>
      <c r="X78">
        <v>-4.9878999999999998</v>
      </c>
      <c r="Y78">
        <v>-4.6500000000000004</v>
      </c>
      <c r="Z78">
        <v>6.6433999999999998E-3</v>
      </c>
      <c r="AA78">
        <v>9.1098999999999997</v>
      </c>
      <c r="AB78">
        <v>6.2109999999999999E-2</v>
      </c>
      <c r="AC78">
        <v>0.59326999999999996</v>
      </c>
      <c r="AD78">
        <v>7.9705999999999996E-3</v>
      </c>
      <c r="AE78" t="s">
        <v>300</v>
      </c>
      <c r="AF78" t="s">
        <v>250</v>
      </c>
      <c r="AG78">
        <v>2.9546000000000001</v>
      </c>
      <c r="AH78">
        <v>0.28778999999999999</v>
      </c>
      <c r="AI78">
        <v>-4.4032999999999997E-3</v>
      </c>
      <c r="AJ78">
        <v>3.7434000000000002E-2</v>
      </c>
      <c r="AK78">
        <v>79.985699999999994</v>
      </c>
      <c r="AL78">
        <v>24.1008</v>
      </c>
      <c r="AM78">
        <v>68.065200000000004</v>
      </c>
      <c r="AN78">
        <v>3.0771999999999999</v>
      </c>
      <c r="AO78">
        <v>60</v>
      </c>
      <c r="AP78" t="s">
        <v>236</v>
      </c>
    </row>
    <row r="79" spans="1:42" x14ac:dyDescent="0.25">
      <c r="B79" t="s">
        <v>422</v>
      </c>
      <c r="C79" t="s">
        <v>325</v>
      </c>
      <c r="D79">
        <v>8.0129999999999999</v>
      </c>
      <c r="E79">
        <v>90.183199999999999</v>
      </c>
      <c r="F79">
        <v>600</v>
      </c>
      <c r="G79">
        <v>-2.8115000000000001</v>
      </c>
      <c r="H79">
        <v>15.443</v>
      </c>
      <c r="I79">
        <v>-21.767499999999998</v>
      </c>
      <c r="J79">
        <v>1200</v>
      </c>
      <c r="K79">
        <v>50.262</v>
      </c>
      <c r="L79">
        <v>6.2725999999999997</v>
      </c>
      <c r="N79" t="s">
        <v>297</v>
      </c>
      <c r="O79" t="s">
        <v>423</v>
      </c>
      <c r="P79">
        <v>62940</v>
      </c>
      <c r="Q79" t="s">
        <v>299</v>
      </c>
      <c r="R79">
        <v>101.28</v>
      </c>
      <c r="S79">
        <v>23.88</v>
      </c>
      <c r="T79">
        <v>22.6</v>
      </c>
      <c r="U79">
        <v>-2.3119000000000001</v>
      </c>
      <c r="V79">
        <v>-2.2397</v>
      </c>
      <c r="W79">
        <v>4.0388999999999998E-3</v>
      </c>
      <c r="X79">
        <v>-4.7519999999999998</v>
      </c>
      <c r="Y79">
        <v>-4.4168000000000003</v>
      </c>
      <c r="Z79">
        <v>5.9423000000000002E-3</v>
      </c>
      <c r="AA79">
        <v>9.2975999999999992</v>
      </c>
      <c r="AB79">
        <v>6.3487000000000002E-2</v>
      </c>
      <c r="AC79">
        <v>0.64232999999999996</v>
      </c>
      <c r="AD79">
        <v>8.182E-3</v>
      </c>
      <c r="AE79" t="s">
        <v>300</v>
      </c>
      <c r="AF79" t="s">
        <v>250</v>
      </c>
      <c r="AG79">
        <v>3.3412999999999999</v>
      </c>
      <c r="AH79">
        <v>0.29976999999999998</v>
      </c>
      <c r="AI79">
        <v>-9.2016000000000001E-2</v>
      </c>
      <c r="AJ79">
        <v>3.8462999999999997E-2</v>
      </c>
      <c r="AK79">
        <v>47.441000000000003</v>
      </c>
      <c r="AL79">
        <v>25.344000000000001</v>
      </c>
      <c r="AM79">
        <v>35.496899999999997</v>
      </c>
      <c r="AN79">
        <v>3.2343999999999999</v>
      </c>
      <c r="AO79">
        <v>60</v>
      </c>
      <c r="AP79" t="s">
        <v>236</v>
      </c>
    </row>
    <row r="80" spans="1:42" x14ac:dyDescent="0.25">
      <c r="B80" t="s">
        <v>424</v>
      </c>
      <c r="C80" t="s">
        <v>308</v>
      </c>
      <c r="D80">
        <v>8.0419999999999998</v>
      </c>
      <c r="E80">
        <v>90.437799999999996</v>
      </c>
      <c r="F80">
        <v>600</v>
      </c>
      <c r="G80">
        <v>-4.9893000000000001</v>
      </c>
      <c r="H80">
        <v>6.4085000000000001</v>
      </c>
      <c r="I80">
        <v>-21.921299999999999</v>
      </c>
      <c r="J80">
        <v>1200</v>
      </c>
      <c r="K80">
        <v>57.707999999999998</v>
      </c>
      <c r="L80">
        <v>7.1757999999999997</v>
      </c>
      <c r="M80" t="s">
        <v>332</v>
      </c>
      <c r="N80" t="s">
        <v>297</v>
      </c>
      <c r="O80" t="s">
        <v>425</v>
      </c>
      <c r="P80">
        <v>64333</v>
      </c>
      <c r="Q80" t="s">
        <v>299</v>
      </c>
      <c r="R80">
        <v>118.57</v>
      </c>
      <c r="S80">
        <v>28.07</v>
      </c>
      <c r="T80">
        <v>-4</v>
      </c>
      <c r="U80">
        <v>-2.3717000000000001</v>
      </c>
      <c r="V80">
        <v>-2.3001999999999998</v>
      </c>
      <c r="W80">
        <v>4.0169000000000003E-3</v>
      </c>
      <c r="X80">
        <v>-4.5087000000000002</v>
      </c>
      <c r="Y80">
        <v>-4.1761999999999997</v>
      </c>
      <c r="Z80">
        <v>6.9994000000000002E-3</v>
      </c>
      <c r="AA80">
        <v>9.4543999999999997</v>
      </c>
      <c r="AB80">
        <v>6.7223000000000005E-2</v>
      </c>
      <c r="AC80">
        <v>0.60607</v>
      </c>
      <c r="AD80">
        <v>8.5243000000000003E-3</v>
      </c>
      <c r="AE80" t="s">
        <v>300</v>
      </c>
      <c r="AF80" t="s">
        <v>250</v>
      </c>
      <c r="AG80">
        <v>3.8176999999999999</v>
      </c>
      <c r="AH80">
        <v>0.2616</v>
      </c>
      <c r="AI80">
        <v>-0.10544000000000001</v>
      </c>
      <c r="AJ80">
        <v>3.3870999999999998E-2</v>
      </c>
      <c r="AK80">
        <v>61.0182</v>
      </c>
      <c r="AL80">
        <v>22.622900000000001</v>
      </c>
      <c r="AM80">
        <v>48.470799999999997</v>
      </c>
      <c r="AN80">
        <v>2.8856999999999999</v>
      </c>
      <c r="AO80">
        <v>60</v>
      </c>
      <c r="AP80" t="s">
        <v>236</v>
      </c>
    </row>
    <row r="81" spans="2:42" x14ac:dyDescent="0.25">
      <c r="B81" t="s">
        <v>426</v>
      </c>
      <c r="C81" t="s">
        <v>427</v>
      </c>
      <c r="D81">
        <v>8.0850000000000009</v>
      </c>
      <c r="E81">
        <v>90.025199999999998</v>
      </c>
      <c r="F81">
        <v>600</v>
      </c>
      <c r="G81">
        <v>1.0684</v>
      </c>
      <c r="H81">
        <v>12.0806</v>
      </c>
      <c r="I81">
        <v>-21.813700000000001</v>
      </c>
      <c r="J81">
        <v>1200</v>
      </c>
      <c r="K81">
        <v>58.805</v>
      </c>
      <c r="L81">
        <v>7.2732999999999999</v>
      </c>
      <c r="N81" t="s">
        <v>297</v>
      </c>
      <c r="O81" t="s">
        <v>428</v>
      </c>
      <c r="P81">
        <v>64640</v>
      </c>
      <c r="Q81" t="s">
        <v>299</v>
      </c>
      <c r="R81">
        <v>122.8</v>
      </c>
      <c r="S81">
        <v>27.47</v>
      </c>
      <c r="T81">
        <v>-5.3</v>
      </c>
      <c r="U81">
        <v>-2.3260999999999998</v>
      </c>
      <c r="V81">
        <v>-2.2541000000000002</v>
      </c>
      <c r="W81">
        <v>4.3541999999999999E-3</v>
      </c>
      <c r="X81">
        <v>-4.5736999999999997</v>
      </c>
      <c r="Y81">
        <v>-4.2404999999999999</v>
      </c>
      <c r="Z81">
        <v>6.1517999999999998E-3</v>
      </c>
      <c r="AA81">
        <v>9.4589999999999996</v>
      </c>
      <c r="AB81">
        <v>5.6104000000000001E-2</v>
      </c>
      <c r="AC81">
        <v>0.63392000000000004</v>
      </c>
      <c r="AD81">
        <v>7.2601000000000002E-3</v>
      </c>
      <c r="AE81" t="s">
        <v>300</v>
      </c>
      <c r="AF81" t="s">
        <v>250</v>
      </c>
      <c r="AG81">
        <v>3.7572999999999999</v>
      </c>
      <c r="AH81">
        <v>0.26471</v>
      </c>
      <c r="AI81">
        <v>-3.5348999999999998E-2</v>
      </c>
      <c r="AJ81">
        <v>3.4119999999999998E-2</v>
      </c>
      <c r="AK81">
        <v>78.706299999999999</v>
      </c>
      <c r="AL81">
        <v>17.322299999999998</v>
      </c>
      <c r="AM81">
        <v>66.040499999999994</v>
      </c>
      <c r="AN81">
        <v>2.2099000000000002</v>
      </c>
      <c r="AO81">
        <v>60</v>
      </c>
      <c r="AP81" t="s">
        <v>236</v>
      </c>
    </row>
    <row r="82" spans="2:42" x14ac:dyDescent="0.25">
      <c r="B82" t="s">
        <v>429</v>
      </c>
      <c r="C82" t="s">
        <v>317</v>
      </c>
      <c r="D82">
        <v>8.3520000000000003</v>
      </c>
      <c r="E82">
        <v>90.124399999999994</v>
      </c>
      <c r="F82">
        <v>600</v>
      </c>
      <c r="G82">
        <v>-1.6533</v>
      </c>
      <c r="H82">
        <v>9.2142999999999997</v>
      </c>
      <c r="I82">
        <v>-21.785</v>
      </c>
      <c r="J82">
        <v>1200</v>
      </c>
      <c r="K82">
        <v>61.276000000000003</v>
      </c>
      <c r="L82">
        <v>7.3367000000000004</v>
      </c>
      <c r="N82" t="s">
        <v>297</v>
      </c>
      <c r="O82" t="s">
        <v>430</v>
      </c>
      <c r="P82">
        <v>64757</v>
      </c>
      <c r="Q82" t="s">
        <v>299</v>
      </c>
      <c r="R82">
        <v>122.72</v>
      </c>
      <c r="S82">
        <v>27.82</v>
      </c>
      <c r="T82">
        <v>-13.3</v>
      </c>
      <c r="U82">
        <v>-2.3035999999999999</v>
      </c>
      <c r="V82">
        <v>-2.2313000000000001</v>
      </c>
      <c r="W82">
        <v>4.7153000000000004E-3</v>
      </c>
      <c r="X82">
        <v>-4.6759000000000004</v>
      </c>
      <c r="Y82">
        <v>-4.3414999999999999</v>
      </c>
      <c r="Z82">
        <v>6.7812999999999997E-3</v>
      </c>
      <c r="AA82">
        <v>9.3573000000000004</v>
      </c>
      <c r="AB82">
        <v>6.9374000000000005E-2</v>
      </c>
      <c r="AC82">
        <v>0.61455000000000004</v>
      </c>
      <c r="AD82">
        <v>9.0185999999999999E-3</v>
      </c>
      <c r="AE82" t="s">
        <v>300</v>
      </c>
      <c r="AF82" t="s">
        <v>250</v>
      </c>
      <c r="AG82">
        <v>3.6038000000000001</v>
      </c>
      <c r="AH82">
        <v>0.23946999999999999</v>
      </c>
      <c r="AI82">
        <v>1.6775999999999999E-2</v>
      </c>
      <c r="AJ82">
        <v>3.0686000000000001E-2</v>
      </c>
      <c r="AK82">
        <v>79.882900000000006</v>
      </c>
      <c r="AL82">
        <v>20.639099999999999</v>
      </c>
      <c r="AM82">
        <v>67.398099999999999</v>
      </c>
      <c r="AN82">
        <v>2.6341000000000001</v>
      </c>
      <c r="AO82">
        <v>60</v>
      </c>
      <c r="AP82" t="s">
        <v>236</v>
      </c>
    </row>
    <row r="83" spans="2:42" x14ac:dyDescent="0.25">
      <c r="B83" t="s">
        <v>431</v>
      </c>
      <c r="C83" t="s">
        <v>308</v>
      </c>
      <c r="D83">
        <v>7.79</v>
      </c>
      <c r="E83">
        <v>90.379499999999993</v>
      </c>
      <c r="F83">
        <v>600</v>
      </c>
      <c r="G83">
        <v>-2.7113</v>
      </c>
      <c r="H83">
        <v>73.018799999999999</v>
      </c>
      <c r="I83">
        <v>-21.4635</v>
      </c>
      <c r="J83">
        <v>1200</v>
      </c>
      <c r="K83">
        <v>56.48</v>
      </c>
      <c r="L83">
        <v>7.2503000000000002</v>
      </c>
      <c r="M83" t="s">
        <v>332</v>
      </c>
      <c r="N83" t="s">
        <v>297</v>
      </c>
      <c r="O83" t="s">
        <v>432</v>
      </c>
      <c r="P83">
        <v>65288</v>
      </c>
      <c r="Q83" t="s">
        <v>299</v>
      </c>
      <c r="R83">
        <v>114.16</v>
      </c>
      <c r="S83">
        <v>26.11</v>
      </c>
      <c r="T83">
        <v>-16.600000000000001</v>
      </c>
      <c r="U83">
        <v>-2.4500999999999999</v>
      </c>
      <c r="V83">
        <v>-2.3795999999999999</v>
      </c>
      <c r="W83">
        <v>3.4253E-3</v>
      </c>
      <c r="X83">
        <v>-4.4861000000000004</v>
      </c>
      <c r="Y83">
        <v>-4.1539000000000001</v>
      </c>
      <c r="Z83">
        <v>6.6670000000000002E-3</v>
      </c>
      <c r="AA83">
        <v>9.3993000000000002</v>
      </c>
      <c r="AB83">
        <v>6.2093000000000002E-2</v>
      </c>
      <c r="AC83">
        <v>0.60475999999999996</v>
      </c>
      <c r="AD83">
        <v>8.0184000000000002E-3</v>
      </c>
      <c r="AE83" t="s">
        <v>300</v>
      </c>
      <c r="AF83" t="s">
        <v>250</v>
      </c>
      <c r="AG83">
        <v>3.9483999999999999</v>
      </c>
      <c r="AH83">
        <v>0.26915</v>
      </c>
      <c r="AI83">
        <v>-2.0112999999999999E-2</v>
      </c>
      <c r="AJ83">
        <v>3.4380000000000001E-2</v>
      </c>
      <c r="AK83">
        <v>93.623900000000006</v>
      </c>
      <c r="AL83">
        <v>16.695699999999999</v>
      </c>
      <c r="AM83">
        <v>80.728399999999993</v>
      </c>
      <c r="AN83">
        <v>2.1295000000000002</v>
      </c>
      <c r="AO83">
        <v>60</v>
      </c>
      <c r="AP83" t="s">
        <v>236</v>
      </c>
    </row>
    <row r="84" spans="2:42" x14ac:dyDescent="0.25">
      <c r="B84" t="s">
        <v>433</v>
      </c>
      <c r="C84" t="s">
        <v>308</v>
      </c>
      <c r="D84">
        <v>9.0009999999999994</v>
      </c>
      <c r="E84">
        <v>90.277100000000004</v>
      </c>
      <c r="F84">
        <v>600</v>
      </c>
      <c r="G84">
        <v>-7.7694999999999999</v>
      </c>
      <c r="H84">
        <v>8.8436000000000003</v>
      </c>
      <c r="I84">
        <v>-21.7254</v>
      </c>
      <c r="J84">
        <v>1200</v>
      </c>
      <c r="K84">
        <v>63.4</v>
      </c>
      <c r="L84">
        <v>7.0437000000000003</v>
      </c>
      <c r="N84" t="s">
        <v>345</v>
      </c>
      <c r="O84" t="s">
        <v>434</v>
      </c>
      <c r="P84">
        <v>67875</v>
      </c>
      <c r="Q84" t="s">
        <v>299</v>
      </c>
      <c r="R84">
        <v>133.47999999999999</v>
      </c>
      <c r="S84">
        <v>30.81</v>
      </c>
      <c r="T84">
        <v>-32.299999999999997</v>
      </c>
      <c r="U84">
        <v>-2.335</v>
      </c>
      <c r="V84">
        <v>-2.2631000000000001</v>
      </c>
      <c r="W84">
        <v>4.0174E-3</v>
      </c>
      <c r="X84">
        <v>-4.7466999999999997</v>
      </c>
      <c r="Y84">
        <v>-4.4115000000000002</v>
      </c>
      <c r="Z84">
        <v>6.3658999999999999E-3</v>
      </c>
      <c r="AA84">
        <v>9.2445000000000004</v>
      </c>
      <c r="AB84">
        <v>6.1407000000000003E-2</v>
      </c>
      <c r="AC84">
        <v>0.60504000000000002</v>
      </c>
      <c r="AD84">
        <v>7.7159000000000004E-3</v>
      </c>
      <c r="AE84" t="s">
        <v>300</v>
      </c>
      <c r="AF84" t="s">
        <v>250</v>
      </c>
      <c r="AG84">
        <v>3.4685000000000001</v>
      </c>
      <c r="AH84">
        <v>0.24792</v>
      </c>
      <c r="AI84">
        <v>2.4274E-2</v>
      </c>
      <c r="AJ84">
        <v>3.2176000000000003E-2</v>
      </c>
      <c r="AK84">
        <v>129.40729999999999</v>
      </c>
      <c r="AL84">
        <v>16.385000000000002</v>
      </c>
      <c r="AM84">
        <v>116.5455</v>
      </c>
      <c r="AN84">
        <v>2.0916000000000001</v>
      </c>
      <c r="AO84">
        <v>60</v>
      </c>
      <c r="AP84" t="s">
        <v>236</v>
      </c>
    </row>
    <row r="85" spans="2:42" x14ac:dyDescent="0.25">
      <c r="B85" t="s">
        <v>435</v>
      </c>
      <c r="C85" t="s">
        <v>337</v>
      </c>
      <c r="D85">
        <v>8.0030000000000001</v>
      </c>
      <c r="E85">
        <v>89.458399999999997</v>
      </c>
      <c r="F85">
        <v>600</v>
      </c>
      <c r="G85">
        <v>-4.2495000000000003</v>
      </c>
      <c r="H85">
        <v>6.6563999999999997</v>
      </c>
      <c r="I85">
        <v>-21.7486</v>
      </c>
      <c r="J85">
        <v>1200</v>
      </c>
      <c r="K85">
        <v>58.802999999999997</v>
      </c>
      <c r="L85">
        <v>7.3475999999999999</v>
      </c>
      <c r="N85" t="s">
        <v>345</v>
      </c>
      <c r="O85" t="s">
        <v>436</v>
      </c>
      <c r="P85">
        <v>68803</v>
      </c>
      <c r="Q85" t="s">
        <v>299</v>
      </c>
      <c r="R85">
        <v>119.89</v>
      </c>
      <c r="S85">
        <v>27.82</v>
      </c>
      <c r="T85">
        <v>24</v>
      </c>
      <c r="U85">
        <v>-2.1419999999999999</v>
      </c>
      <c r="V85">
        <v>-2.0676999999999999</v>
      </c>
      <c r="W85">
        <v>4.0683000000000004E-3</v>
      </c>
      <c r="X85">
        <v>-4.8704000000000001</v>
      </c>
      <c r="Y85">
        <v>-4.5338000000000003</v>
      </c>
      <c r="Z85">
        <v>7.2153E-3</v>
      </c>
      <c r="AA85">
        <v>9.3201000000000001</v>
      </c>
      <c r="AB85">
        <v>7.0622000000000004E-2</v>
      </c>
      <c r="AC85">
        <v>0.61914000000000002</v>
      </c>
      <c r="AD85">
        <v>9.2607999999999996E-3</v>
      </c>
      <c r="AE85" t="s">
        <v>300</v>
      </c>
      <c r="AF85" t="s">
        <v>250</v>
      </c>
      <c r="AG85">
        <v>3.226</v>
      </c>
      <c r="AH85">
        <v>0.26157000000000002</v>
      </c>
      <c r="AI85">
        <v>2.9885999999999999E-2</v>
      </c>
      <c r="AJ85">
        <v>3.3791000000000002E-2</v>
      </c>
      <c r="AK85">
        <v>84.861699999999999</v>
      </c>
      <c r="AL85">
        <v>22.090699999999998</v>
      </c>
      <c r="AM85">
        <v>72.563699999999997</v>
      </c>
      <c r="AN85">
        <v>2.8203</v>
      </c>
      <c r="AO85">
        <v>60</v>
      </c>
      <c r="AP85" t="s">
        <v>236</v>
      </c>
    </row>
    <row r="86" spans="2:42" x14ac:dyDescent="0.25">
      <c r="B86" t="s">
        <v>437</v>
      </c>
      <c r="C86" t="s">
        <v>325</v>
      </c>
      <c r="D86">
        <v>7.7220000000000004</v>
      </c>
      <c r="E86">
        <v>90.124099999999999</v>
      </c>
      <c r="F86">
        <v>600</v>
      </c>
      <c r="G86">
        <v>-8.6279000000000003</v>
      </c>
      <c r="H86">
        <v>26.1386</v>
      </c>
      <c r="I86">
        <v>-22.0962</v>
      </c>
      <c r="J86">
        <v>1200</v>
      </c>
      <c r="K86">
        <v>56.631999999999998</v>
      </c>
      <c r="L86">
        <v>7.3338999999999999</v>
      </c>
      <c r="N86" t="s">
        <v>345</v>
      </c>
      <c r="O86" t="s">
        <v>438</v>
      </c>
      <c r="P86">
        <v>69308</v>
      </c>
      <c r="Q86" t="s">
        <v>299</v>
      </c>
      <c r="R86">
        <v>118.48</v>
      </c>
      <c r="S86">
        <v>26.88</v>
      </c>
      <c r="T86">
        <v>29.8</v>
      </c>
      <c r="U86">
        <v>-2.2263999999999999</v>
      </c>
      <c r="V86">
        <v>-2.1532</v>
      </c>
      <c r="W86">
        <v>4.5621999999999998E-3</v>
      </c>
      <c r="X86">
        <v>-4.8535000000000004</v>
      </c>
      <c r="Y86">
        <v>-4.5171000000000001</v>
      </c>
      <c r="Z86">
        <v>6.0467999999999997E-3</v>
      </c>
      <c r="AA86">
        <v>9.2429000000000006</v>
      </c>
      <c r="AB86">
        <v>6.5088999999999994E-2</v>
      </c>
      <c r="AC86">
        <v>0.60682999999999998</v>
      </c>
      <c r="AD86">
        <v>8.2936999999999993E-3</v>
      </c>
      <c r="AE86" t="s">
        <v>300</v>
      </c>
      <c r="AF86" t="s">
        <v>250</v>
      </c>
      <c r="AG86">
        <v>3.1522999999999999</v>
      </c>
      <c r="AH86">
        <v>0.23755999999999999</v>
      </c>
      <c r="AI86">
        <v>-7.6989000000000002E-2</v>
      </c>
      <c r="AJ86">
        <v>3.0446999999999998E-2</v>
      </c>
      <c r="AK86">
        <v>70.717399999999998</v>
      </c>
      <c r="AL86">
        <v>21.9071</v>
      </c>
      <c r="AM86">
        <v>58.633099999999999</v>
      </c>
      <c r="AN86">
        <v>2.7961</v>
      </c>
      <c r="AO86">
        <v>60</v>
      </c>
      <c r="AP86" t="s">
        <v>236</v>
      </c>
    </row>
    <row r="87" spans="2:42" x14ac:dyDescent="0.25">
      <c r="B87" t="s">
        <v>439</v>
      </c>
      <c r="C87" t="s">
        <v>337</v>
      </c>
      <c r="D87">
        <v>8.6</v>
      </c>
      <c r="E87">
        <v>90.873599999999996</v>
      </c>
      <c r="F87">
        <v>600</v>
      </c>
      <c r="G87">
        <v>-4.8609</v>
      </c>
      <c r="H87">
        <v>12.3034</v>
      </c>
      <c r="I87">
        <v>-22.011099999999999</v>
      </c>
      <c r="J87">
        <v>1200</v>
      </c>
      <c r="K87" t="s">
        <v>250</v>
      </c>
      <c r="L87" t="s">
        <v>250</v>
      </c>
      <c r="N87" t="s">
        <v>345</v>
      </c>
      <c r="O87" t="s">
        <v>440</v>
      </c>
      <c r="P87">
        <v>69763</v>
      </c>
      <c r="Q87" t="s">
        <v>299</v>
      </c>
      <c r="R87">
        <v>128.19</v>
      </c>
      <c r="S87">
        <v>29.95</v>
      </c>
      <c r="T87">
        <v>26.2</v>
      </c>
      <c r="U87">
        <v>-2.3624000000000001</v>
      </c>
      <c r="V87">
        <v>-2.2907999999999999</v>
      </c>
      <c r="W87">
        <v>4.9500999999999998E-3</v>
      </c>
      <c r="X87">
        <v>-4.7396000000000003</v>
      </c>
      <c r="Y87">
        <v>-4.4044999999999996</v>
      </c>
      <c r="Z87">
        <v>5.9624999999999999E-3</v>
      </c>
      <c r="AA87">
        <v>9.2677999999999994</v>
      </c>
      <c r="AB87">
        <v>5.2405E-2</v>
      </c>
      <c r="AC87">
        <v>0.64961999999999998</v>
      </c>
      <c r="AD87">
        <v>6.7036999999999999E-3</v>
      </c>
      <c r="AE87" t="s">
        <v>300</v>
      </c>
      <c r="AF87" t="s">
        <v>250</v>
      </c>
      <c r="AG87">
        <v>3.4502999999999999</v>
      </c>
      <c r="AH87">
        <v>0.22919</v>
      </c>
      <c r="AI87">
        <v>-7.9993000000000009E-3</v>
      </c>
      <c r="AJ87">
        <v>2.9354000000000002E-2</v>
      </c>
      <c r="AK87">
        <v>47.018099999999997</v>
      </c>
      <c r="AL87">
        <v>14.4168</v>
      </c>
      <c r="AM87">
        <v>35.105699999999999</v>
      </c>
      <c r="AN87">
        <v>1.8403</v>
      </c>
      <c r="AO87">
        <v>60</v>
      </c>
      <c r="AP87" t="s">
        <v>353</v>
      </c>
    </row>
    <row r="88" spans="2:42" x14ac:dyDescent="0.25">
      <c r="B88" t="s">
        <v>441</v>
      </c>
      <c r="C88" t="s">
        <v>317</v>
      </c>
      <c r="D88">
        <v>9.0169999999999995</v>
      </c>
      <c r="E88">
        <v>89.710899999999995</v>
      </c>
      <c r="F88">
        <v>600</v>
      </c>
      <c r="G88">
        <v>-2.5865</v>
      </c>
      <c r="H88">
        <v>23.2559</v>
      </c>
      <c r="I88">
        <v>-21.069199999999999</v>
      </c>
      <c r="J88">
        <v>1200</v>
      </c>
      <c r="K88">
        <v>64.954999999999998</v>
      </c>
      <c r="L88">
        <v>7.2035999999999998</v>
      </c>
      <c r="N88" t="s">
        <v>345</v>
      </c>
      <c r="O88" t="s">
        <v>442</v>
      </c>
      <c r="P88">
        <v>69784</v>
      </c>
      <c r="Q88" t="s">
        <v>299</v>
      </c>
      <c r="R88">
        <v>131.1</v>
      </c>
      <c r="S88">
        <v>31.06</v>
      </c>
      <c r="T88">
        <v>37.4</v>
      </c>
      <c r="U88">
        <v>-2.3435999999999999</v>
      </c>
      <c r="V88">
        <v>-2.2717999999999998</v>
      </c>
      <c r="W88">
        <v>4.3934000000000004E-3</v>
      </c>
      <c r="X88">
        <v>-4.6651999999999996</v>
      </c>
      <c r="Y88">
        <v>-4.3310000000000004</v>
      </c>
      <c r="Z88">
        <v>7.9798999999999998E-3</v>
      </c>
      <c r="AA88">
        <v>9.3472000000000008</v>
      </c>
      <c r="AB88">
        <v>5.3341E-2</v>
      </c>
      <c r="AC88">
        <v>0.63331000000000004</v>
      </c>
      <c r="AD88">
        <v>6.8958999999999999E-3</v>
      </c>
      <c r="AE88" t="s">
        <v>300</v>
      </c>
      <c r="AF88" t="s">
        <v>250</v>
      </c>
      <c r="AG88">
        <v>3.6958000000000002</v>
      </c>
      <c r="AH88">
        <v>0.26057000000000002</v>
      </c>
      <c r="AI88">
        <v>8.7124999999999994E-2</v>
      </c>
      <c r="AJ88">
        <v>3.3210999999999997E-2</v>
      </c>
      <c r="AK88">
        <v>146.09630000000001</v>
      </c>
      <c r="AL88">
        <v>19.548500000000001</v>
      </c>
      <c r="AM88">
        <v>132.86920000000001</v>
      </c>
      <c r="AN88">
        <v>2.4942000000000002</v>
      </c>
      <c r="AO88">
        <v>60</v>
      </c>
      <c r="AP88" t="s">
        <v>353</v>
      </c>
    </row>
    <row r="89" spans="2:42" x14ac:dyDescent="0.25">
      <c r="B89" t="s">
        <v>443</v>
      </c>
      <c r="C89" t="s">
        <v>351</v>
      </c>
      <c r="D89">
        <v>9.06</v>
      </c>
      <c r="E89">
        <v>89.994100000000003</v>
      </c>
      <c r="F89">
        <v>600</v>
      </c>
      <c r="G89">
        <v>1.7689999999999999</v>
      </c>
      <c r="H89">
        <v>110.38379999999999</v>
      </c>
      <c r="I89">
        <v>-22.2254</v>
      </c>
      <c r="J89">
        <v>1200</v>
      </c>
      <c r="K89" t="s">
        <v>250</v>
      </c>
      <c r="L89" t="s">
        <v>250</v>
      </c>
      <c r="N89" t="s">
        <v>345</v>
      </c>
      <c r="O89" t="s">
        <v>444</v>
      </c>
      <c r="P89">
        <v>70361</v>
      </c>
      <c r="Q89" t="s">
        <v>445</v>
      </c>
      <c r="R89" t="s">
        <v>250</v>
      </c>
      <c r="S89" t="s">
        <v>250</v>
      </c>
      <c r="T89">
        <v>-1</v>
      </c>
      <c r="U89">
        <v>-2.2458</v>
      </c>
      <c r="V89">
        <v>-2.1728000000000001</v>
      </c>
      <c r="W89">
        <v>4.8986000000000003E-3</v>
      </c>
      <c r="X89">
        <v>-4.8552999999999997</v>
      </c>
      <c r="Y89">
        <v>-4.5189000000000004</v>
      </c>
      <c r="Z89">
        <v>7.0508000000000003E-3</v>
      </c>
      <c r="AA89">
        <v>9.2910000000000004</v>
      </c>
      <c r="AB89">
        <v>6.3164999999999999E-2</v>
      </c>
      <c r="AC89">
        <v>0.67854999999999999</v>
      </c>
      <c r="AD89">
        <v>8.9961999999999993E-3</v>
      </c>
      <c r="AE89" t="s">
        <v>300</v>
      </c>
      <c r="AF89" t="s">
        <v>250</v>
      </c>
      <c r="AG89">
        <v>3.3081999999999998</v>
      </c>
      <c r="AH89">
        <v>0.26733000000000001</v>
      </c>
      <c r="AI89">
        <v>8.2180000000000003E-2</v>
      </c>
      <c r="AJ89">
        <v>3.7738000000000001E-2</v>
      </c>
      <c r="AK89">
        <v>36.438699999999997</v>
      </c>
      <c r="AL89">
        <v>21.858799999999999</v>
      </c>
      <c r="AM89">
        <v>24.7639</v>
      </c>
      <c r="AN89">
        <v>3.0558999999999998</v>
      </c>
      <c r="AO89">
        <v>50</v>
      </c>
      <c r="AP89" t="s">
        <v>446</v>
      </c>
    </row>
    <row r="90" spans="2:42" x14ac:dyDescent="0.25">
      <c r="B90" t="s">
        <v>447</v>
      </c>
      <c r="C90" t="s">
        <v>325</v>
      </c>
      <c r="D90">
        <v>8.0559999999999992</v>
      </c>
      <c r="E90">
        <v>89.585700000000003</v>
      </c>
      <c r="F90">
        <v>600</v>
      </c>
      <c r="G90">
        <v>-9.7871000000000006</v>
      </c>
      <c r="H90">
        <v>19.777699999999999</v>
      </c>
      <c r="I90">
        <v>-20.120200000000001</v>
      </c>
      <c r="J90">
        <v>1200</v>
      </c>
      <c r="K90">
        <v>59.66</v>
      </c>
      <c r="L90">
        <v>7.4057000000000004</v>
      </c>
      <c r="N90" t="s">
        <v>345</v>
      </c>
      <c r="O90" t="s">
        <v>448</v>
      </c>
      <c r="P90">
        <v>70739</v>
      </c>
      <c r="Q90" t="s">
        <v>299</v>
      </c>
      <c r="R90">
        <v>123.51</v>
      </c>
      <c r="S90">
        <v>28.5</v>
      </c>
      <c r="T90">
        <v>3.4</v>
      </c>
      <c r="U90">
        <v>-2.2709000000000001</v>
      </c>
      <c r="V90">
        <v>-2.1981999999999999</v>
      </c>
      <c r="W90">
        <v>3.7623000000000001E-3</v>
      </c>
      <c r="X90">
        <v>-4.8838999999999997</v>
      </c>
      <c r="Y90">
        <v>-4.5472000000000001</v>
      </c>
      <c r="Z90">
        <v>5.7404999999999999E-3</v>
      </c>
      <c r="AA90">
        <v>9.1592000000000002</v>
      </c>
      <c r="AB90">
        <v>6.0705000000000002E-2</v>
      </c>
      <c r="AC90">
        <v>0.59799000000000002</v>
      </c>
      <c r="AD90">
        <v>7.8849000000000002E-3</v>
      </c>
      <c r="AE90" t="s">
        <v>300</v>
      </c>
      <c r="AF90" t="s">
        <v>250</v>
      </c>
      <c r="AG90">
        <v>3.2097000000000002</v>
      </c>
      <c r="AH90">
        <v>0.20729</v>
      </c>
      <c r="AI90">
        <v>4.1454999999999999E-2</v>
      </c>
      <c r="AJ90">
        <v>2.6721999999999999E-2</v>
      </c>
      <c r="AK90">
        <v>110.7415</v>
      </c>
      <c r="AL90">
        <v>16.880800000000001</v>
      </c>
      <c r="AM90">
        <v>98.323300000000003</v>
      </c>
      <c r="AN90">
        <v>2.1549</v>
      </c>
      <c r="AO90">
        <v>60</v>
      </c>
      <c r="AP90" t="s">
        <v>353</v>
      </c>
    </row>
    <row r="91" spans="2:42" x14ac:dyDescent="0.25">
      <c r="B91" t="s">
        <v>449</v>
      </c>
      <c r="C91" t="s">
        <v>361</v>
      </c>
      <c r="D91">
        <v>7.8550000000000004</v>
      </c>
      <c r="E91">
        <v>90.935100000000006</v>
      </c>
      <c r="F91">
        <v>600</v>
      </c>
      <c r="G91">
        <v>-4.8070000000000004</v>
      </c>
      <c r="H91">
        <v>7.8734000000000002</v>
      </c>
      <c r="I91">
        <v>-22.261800000000001</v>
      </c>
      <c r="J91">
        <v>1200</v>
      </c>
      <c r="K91">
        <v>57.555</v>
      </c>
      <c r="L91">
        <v>7.3272000000000004</v>
      </c>
      <c r="N91" t="s">
        <v>345</v>
      </c>
      <c r="O91" t="s">
        <v>450</v>
      </c>
      <c r="P91">
        <v>71186</v>
      </c>
      <c r="Q91" t="s">
        <v>299</v>
      </c>
      <c r="R91">
        <v>116.45</v>
      </c>
      <c r="S91">
        <v>27.47</v>
      </c>
      <c r="T91">
        <v>-16.100000000000001</v>
      </c>
      <c r="U91">
        <v>-2.2705000000000002</v>
      </c>
      <c r="V91">
        <v>-2.1978</v>
      </c>
      <c r="W91">
        <v>3.7231E-3</v>
      </c>
      <c r="X91">
        <v>-4.9882999999999997</v>
      </c>
      <c r="Y91">
        <v>-4.6504000000000003</v>
      </c>
      <c r="Z91">
        <v>8.2123000000000005E-3</v>
      </c>
      <c r="AA91">
        <v>9.0837000000000003</v>
      </c>
      <c r="AB91">
        <v>6.0975000000000001E-2</v>
      </c>
      <c r="AC91">
        <v>0.63065000000000004</v>
      </c>
      <c r="AD91">
        <v>7.9660000000000009E-3</v>
      </c>
      <c r="AE91" t="s">
        <v>300</v>
      </c>
      <c r="AF91" t="s">
        <v>250</v>
      </c>
      <c r="AG91">
        <v>2.8519000000000001</v>
      </c>
      <c r="AH91">
        <v>0.31265999999999999</v>
      </c>
      <c r="AI91">
        <v>-0.10574</v>
      </c>
      <c r="AJ91">
        <v>4.0330999999999999E-2</v>
      </c>
      <c r="AK91">
        <v>30.2926</v>
      </c>
      <c r="AL91">
        <v>24.015599999999999</v>
      </c>
      <c r="AM91">
        <v>18.984200000000001</v>
      </c>
      <c r="AN91">
        <v>3.0661999999999998</v>
      </c>
      <c r="AO91">
        <v>60</v>
      </c>
      <c r="AP91" t="s">
        <v>353</v>
      </c>
    </row>
    <row r="92" spans="2:42" x14ac:dyDescent="0.25">
      <c r="B92" t="s">
        <v>451</v>
      </c>
      <c r="C92" t="s">
        <v>317</v>
      </c>
      <c r="D92">
        <v>9.0909999999999993</v>
      </c>
      <c r="E92">
        <v>89.932000000000002</v>
      </c>
      <c r="F92">
        <v>600</v>
      </c>
      <c r="G92">
        <v>3.0749</v>
      </c>
      <c r="H92">
        <v>436.1096</v>
      </c>
      <c r="I92">
        <v>-22.327200000000001</v>
      </c>
      <c r="J92">
        <v>1200</v>
      </c>
      <c r="K92">
        <v>62.555</v>
      </c>
      <c r="L92">
        <v>6.8810000000000002</v>
      </c>
      <c r="N92" t="s">
        <v>345</v>
      </c>
      <c r="O92" t="s">
        <v>452</v>
      </c>
      <c r="P92">
        <v>71998</v>
      </c>
      <c r="Q92" t="s">
        <v>299</v>
      </c>
      <c r="R92">
        <v>127.13</v>
      </c>
      <c r="S92">
        <v>29.35</v>
      </c>
      <c r="T92">
        <v>15.4</v>
      </c>
      <c r="U92">
        <v>-2.4070999999999998</v>
      </c>
      <c r="V92">
        <v>-2.3361000000000001</v>
      </c>
      <c r="W92">
        <v>3.6584999999999999E-3</v>
      </c>
      <c r="X92">
        <v>-5.2709000000000001</v>
      </c>
      <c r="Y92">
        <v>-4.9298000000000002</v>
      </c>
      <c r="Z92">
        <v>5.4987999999999999E-3</v>
      </c>
      <c r="AA92">
        <v>8.6981000000000002</v>
      </c>
      <c r="AB92">
        <v>5.9084999999999999E-2</v>
      </c>
      <c r="AC92">
        <v>0.67164000000000001</v>
      </c>
      <c r="AD92">
        <v>7.5944999999999997E-3</v>
      </c>
      <c r="AE92" t="s">
        <v>300</v>
      </c>
      <c r="AF92" t="s">
        <v>250</v>
      </c>
      <c r="AG92">
        <v>2.8382000000000001</v>
      </c>
      <c r="AH92">
        <v>0.31950000000000001</v>
      </c>
      <c r="AI92">
        <v>0.44896999999999998</v>
      </c>
      <c r="AJ92">
        <v>4.1177999999999999E-2</v>
      </c>
      <c r="AK92">
        <v>194.33369999999999</v>
      </c>
      <c r="AL92">
        <v>21.309899999999999</v>
      </c>
      <c r="AM92">
        <v>182.06399999999999</v>
      </c>
      <c r="AN92">
        <v>2.7229999999999999</v>
      </c>
      <c r="AO92">
        <v>60</v>
      </c>
      <c r="AP92" t="s">
        <v>353</v>
      </c>
    </row>
    <row r="93" spans="2:42" x14ac:dyDescent="0.25">
      <c r="B93" t="s">
        <v>453</v>
      </c>
      <c r="C93" t="s">
        <v>337</v>
      </c>
      <c r="D93">
        <v>8.5879999999999992</v>
      </c>
      <c r="E93">
        <v>89.065799999999996</v>
      </c>
      <c r="F93">
        <v>600</v>
      </c>
      <c r="G93">
        <v>-10.0108</v>
      </c>
      <c r="H93">
        <v>42.729700000000001</v>
      </c>
      <c r="I93">
        <v>-20.880199999999999</v>
      </c>
      <c r="J93">
        <v>1200</v>
      </c>
      <c r="K93">
        <v>62</v>
      </c>
      <c r="L93">
        <v>7.2194000000000003</v>
      </c>
      <c r="N93" t="s">
        <v>345</v>
      </c>
      <c r="O93" t="s">
        <v>454</v>
      </c>
      <c r="P93">
        <v>73007</v>
      </c>
      <c r="Q93" t="s">
        <v>299</v>
      </c>
      <c r="R93">
        <v>126.16</v>
      </c>
      <c r="S93">
        <v>28.33</v>
      </c>
      <c r="T93">
        <v>1.9</v>
      </c>
      <c r="U93">
        <v>-2.3740000000000001</v>
      </c>
      <c r="V93">
        <v>-2.3026</v>
      </c>
      <c r="W93">
        <v>4.4516E-3</v>
      </c>
      <c r="X93">
        <v>-4.7647000000000004</v>
      </c>
      <c r="Y93">
        <v>-4.4292999999999996</v>
      </c>
      <c r="Z93">
        <v>7.2914E-3</v>
      </c>
      <c r="AA93">
        <v>9.1923999999999992</v>
      </c>
      <c r="AB93">
        <v>6.5892999999999993E-2</v>
      </c>
      <c r="AC93">
        <v>0.61007</v>
      </c>
      <c r="AD93">
        <v>8.4428000000000003E-3</v>
      </c>
      <c r="AE93" t="s">
        <v>300</v>
      </c>
      <c r="AF93" t="s">
        <v>250</v>
      </c>
      <c r="AG93">
        <v>3.4630000000000001</v>
      </c>
      <c r="AH93">
        <v>0.20074</v>
      </c>
      <c r="AI93">
        <v>5.5107999999999997E-2</v>
      </c>
      <c r="AJ93">
        <v>2.5975999999999999E-2</v>
      </c>
      <c r="AK93">
        <v>129.85980000000001</v>
      </c>
      <c r="AL93">
        <v>19.210799999999999</v>
      </c>
      <c r="AM93">
        <v>117.0771</v>
      </c>
      <c r="AN93">
        <v>2.4519000000000002</v>
      </c>
      <c r="AO93">
        <v>60</v>
      </c>
      <c r="AP93" t="s">
        <v>353</v>
      </c>
    </row>
    <row r="94" spans="2:42" x14ac:dyDescent="0.25">
      <c r="B94" t="s">
        <v>455</v>
      </c>
      <c r="C94" t="s">
        <v>348</v>
      </c>
      <c r="D94">
        <v>6.4930000000000003</v>
      </c>
      <c r="E94">
        <v>90.316299999999998</v>
      </c>
      <c r="F94">
        <v>600</v>
      </c>
      <c r="G94">
        <v>-1.4802999999999999</v>
      </c>
      <c r="H94">
        <v>10.568899999999999</v>
      </c>
      <c r="I94">
        <v>-22.322399999999998</v>
      </c>
      <c r="J94">
        <v>1200</v>
      </c>
      <c r="K94">
        <v>48.107999999999997</v>
      </c>
      <c r="L94">
        <v>7.4092000000000002</v>
      </c>
      <c r="N94" t="s">
        <v>345</v>
      </c>
      <c r="O94" t="s">
        <v>456</v>
      </c>
      <c r="P94">
        <v>73223</v>
      </c>
      <c r="Q94" t="s">
        <v>299</v>
      </c>
      <c r="R94">
        <v>96.7</v>
      </c>
      <c r="S94">
        <v>22.09</v>
      </c>
      <c r="T94">
        <v>29.2</v>
      </c>
      <c r="U94">
        <v>-2.2490999999999999</v>
      </c>
      <c r="V94">
        <v>-2.1760999999999999</v>
      </c>
      <c r="W94">
        <v>3.9435E-3</v>
      </c>
      <c r="X94">
        <v>-4.9027000000000003</v>
      </c>
      <c r="Y94">
        <v>-4.5658000000000003</v>
      </c>
      <c r="Z94">
        <v>5.8418999999999997E-3</v>
      </c>
      <c r="AA94">
        <v>9.1966999999999999</v>
      </c>
      <c r="AB94">
        <v>6.3311000000000006E-2</v>
      </c>
      <c r="AC94">
        <v>0.63468000000000002</v>
      </c>
      <c r="AD94">
        <v>8.0870000000000004E-3</v>
      </c>
      <c r="AE94" t="s">
        <v>300</v>
      </c>
      <c r="AF94" t="s">
        <v>250</v>
      </c>
      <c r="AG94">
        <v>3.101</v>
      </c>
      <c r="AH94">
        <v>0.28128999999999998</v>
      </c>
      <c r="AI94">
        <v>-2.9374999999999998E-2</v>
      </c>
      <c r="AJ94">
        <v>3.6332000000000003E-2</v>
      </c>
      <c r="AK94">
        <v>54.702300000000001</v>
      </c>
      <c r="AL94">
        <v>19.185199999999998</v>
      </c>
      <c r="AM94">
        <v>42.925199999999997</v>
      </c>
      <c r="AN94">
        <v>2.4491999999999998</v>
      </c>
      <c r="AO94">
        <v>60</v>
      </c>
      <c r="AP94" t="s">
        <v>353</v>
      </c>
    </row>
    <row r="95" spans="2:42" x14ac:dyDescent="0.25">
      <c r="B95" t="s">
        <v>457</v>
      </c>
      <c r="C95" t="s">
        <v>348</v>
      </c>
      <c r="D95">
        <v>7.13</v>
      </c>
      <c r="E95">
        <v>90.685400000000001</v>
      </c>
      <c r="F95">
        <v>600</v>
      </c>
      <c r="G95">
        <v>2.4820000000000002</v>
      </c>
      <c r="H95">
        <v>13.194800000000001</v>
      </c>
      <c r="I95">
        <v>-21.746700000000001</v>
      </c>
      <c r="J95">
        <v>1200</v>
      </c>
      <c r="K95">
        <v>52.491</v>
      </c>
      <c r="L95">
        <v>7.3620000000000001</v>
      </c>
      <c r="N95" t="s">
        <v>297</v>
      </c>
      <c r="O95" t="s">
        <v>458</v>
      </c>
      <c r="P95">
        <v>74130</v>
      </c>
      <c r="Q95" t="s">
        <v>299</v>
      </c>
      <c r="R95">
        <v>105.78</v>
      </c>
      <c r="S95">
        <v>24.91</v>
      </c>
      <c r="T95">
        <v>22</v>
      </c>
      <c r="U95">
        <v>-2.2067000000000001</v>
      </c>
      <c r="V95">
        <v>-2.1332</v>
      </c>
      <c r="W95">
        <v>4.2268000000000002E-3</v>
      </c>
      <c r="X95">
        <v>-4.8807999999999998</v>
      </c>
      <c r="Y95">
        <v>-4.5441000000000003</v>
      </c>
      <c r="Z95">
        <v>7.0384000000000002E-3</v>
      </c>
      <c r="AA95">
        <v>9.2652000000000001</v>
      </c>
      <c r="AB95">
        <v>5.8653999999999998E-2</v>
      </c>
      <c r="AC95">
        <v>0.63915</v>
      </c>
      <c r="AD95">
        <v>7.6937999999999998E-3</v>
      </c>
      <c r="AE95" t="s">
        <v>300</v>
      </c>
      <c r="AF95" t="s">
        <v>250</v>
      </c>
      <c r="AG95">
        <v>3.2622</v>
      </c>
      <c r="AH95">
        <v>0.32635999999999998</v>
      </c>
      <c r="AI95">
        <v>8.7216000000000002E-2</v>
      </c>
      <c r="AJ95">
        <v>4.2194000000000002E-2</v>
      </c>
      <c r="AK95">
        <v>74.792900000000003</v>
      </c>
      <c r="AL95">
        <v>23.9252</v>
      </c>
      <c r="AM95">
        <v>62.7</v>
      </c>
      <c r="AN95">
        <v>3.0796000000000001</v>
      </c>
      <c r="AO95">
        <v>59</v>
      </c>
      <c r="AP95" t="s">
        <v>459</v>
      </c>
    </row>
    <row r="96" spans="2:42" x14ac:dyDescent="0.25">
      <c r="B96" t="s">
        <v>460</v>
      </c>
      <c r="C96" t="s">
        <v>372</v>
      </c>
      <c r="D96">
        <v>8.8550000000000004</v>
      </c>
      <c r="E96">
        <v>91.024100000000004</v>
      </c>
      <c r="F96">
        <v>600</v>
      </c>
      <c r="G96">
        <v>-4.7946999999999997</v>
      </c>
      <c r="H96">
        <v>13.915699999999999</v>
      </c>
      <c r="I96">
        <v>-22.324300000000001</v>
      </c>
      <c r="J96">
        <v>1200</v>
      </c>
      <c r="K96">
        <v>65.117999999999995</v>
      </c>
      <c r="L96">
        <v>7.3537999999999997</v>
      </c>
      <c r="N96" t="s">
        <v>297</v>
      </c>
      <c r="O96" t="s">
        <v>461</v>
      </c>
      <c r="P96">
        <v>74598</v>
      </c>
      <c r="Q96" t="s">
        <v>299</v>
      </c>
      <c r="R96">
        <v>128.71</v>
      </c>
      <c r="S96">
        <v>30.47</v>
      </c>
      <c r="T96">
        <v>19.8</v>
      </c>
      <c r="U96">
        <v>-2.2945000000000002</v>
      </c>
      <c r="V96">
        <v>-2.2221000000000002</v>
      </c>
      <c r="W96">
        <v>4.0837E-3</v>
      </c>
      <c r="X96">
        <v>-4.8894000000000002</v>
      </c>
      <c r="Y96">
        <v>-4.5526</v>
      </c>
      <c r="Z96">
        <v>6.4887E-3</v>
      </c>
      <c r="AA96">
        <v>9.1655999999999995</v>
      </c>
      <c r="AB96">
        <v>5.5593999999999998E-2</v>
      </c>
      <c r="AC96">
        <v>0.63456000000000001</v>
      </c>
      <c r="AD96">
        <v>6.8494000000000003E-3</v>
      </c>
      <c r="AE96" t="s">
        <v>300</v>
      </c>
      <c r="AF96" t="s">
        <v>250</v>
      </c>
      <c r="AG96">
        <v>3.1133999999999999</v>
      </c>
      <c r="AH96">
        <v>0.26530999999999999</v>
      </c>
      <c r="AI96">
        <v>-4.3319999999999997E-2</v>
      </c>
      <c r="AJ96">
        <v>3.3642999999999999E-2</v>
      </c>
      <c r="AK96">
        <v>33.147300000000001</v>
      </c>
      <c r="AL96">
        <v>14.349399999999999</v>
      </c>
      <c r="AM96">
        <v>21.6297</v>
      </c>
      <c r="AN96">
        <v>1.8312999999999999</v>
      </c>
      <c r="AO96">
        <v>60</v>
      </c>
      <c r="AP96" t="s">
        <v>375</v>
      </c>
    </row>
    <row r="97" spans="1:42" x14ac:dyDescent="0.25">
      <c r="B97" t="s">
        <v>462</v>
      </c>
      <c r="C97" t="s">
        <v>317</v>
      </c>
      <c r="D97">
        <v>8.4380000000000006</v>
      </c>
      <c r="E97">
        <v>90.8506</v>
      </c>
      <c r="F97">
        <v>600</v>
      </c>
      <c r="G97">
        <v>-20.8706</v>
      </c>
      <c r="H97">
        <v>-0.29098000000000002</v>
      </c>
      <c r="I97">
        <v>-22.121300000000002</v>
      </c>
      <c r="J97">
        <v>1200</v>
      </c>
      <c r="K97">
        <v>61.567999999999998</v>
      </c>
      <c r="L97">
        <v>7.2965</v>
      </c>
      <c r="N97" t="s">
        <v>297</v>
      </c>
      <c r="O97" t="s">
        <v>463</v>
      </c>
      <c r="P97">
        <v>75562</v>
      </c>
      <c r="Q97" t="s">
        <v>299</v>
      </c>
      <c r="R97">
        <v>123.25</v>
      </c>
      <c r="S97">
        <v>29.18</v>
      </c>
      <c r="T97">
        <v>26.5</v>
      </c>
      <c r="U97">
        <v>-2.2486000000000002</v>
      </c>
      <c r="V97">
        <v>-2.1756000000000002</v>
      </c>
      <c r="W97">
        <v>3.6526000000000002E-3</v>
      </c>
      <c r="X97">
        <v>-5.0574000000000003</v>
      </c>
      <c r="Y97">
        <v>-4.7187000000000001</v>
      </c>
      <c r="Z97">
        <v>6.4606000000000004E-3</v>
      </c>
      <c r="AA97">
        <v>9.0111000000000008</v>
      </c>
      <c r="AB97">
        <v>7.0522000000000001E-2</v>
      </c>
      <c r="AC97">
        <v>0.60684000000000005</v>
      </c>
      <c r="AD97">
        <v>9.0804000000000006E-3</v>
      </c>
      <c r="AE97" t="s">
        <v>300</v>
      </c>
      <c r="AF97" t="s">
        <v>250</v>
      </c>
      <c r="AG97">
        <v>2.6015999999999999</v>
      </c>
      <c r="AH97">
        <v>0.23017000000000001</v>
      </c>
      <c r="AI97">
        <v>-0.21667</v>
      </c>
      <c r="AJ97">
        <v>2.9751E-2</v>
      </c>
      <c r="AK97">
        <v>29.703099999999999</v>
      </c>
      <c r="AL97">
        <v>15.457100000000001</v>
      </c>
      <c r="AM97">
        <v>18.520099999999999</v>
      </c>
      <c r="AN97">
        <v>1.9741</v>
      </c>
      <c r="AO97">
        <v>60</v>
      </c>
      <c r="AP97" t="s">
        <v>236</v>
      </c>
    </row>
    <row r="98" spans="1:42" x14ac:dyDescent="0.25">
      <c r="A98" t="s">
        <v>180</v>
      </c>
      <c r="AC98" s="78">
        <f>AVERAGE(AC74:AC97)</f>
        <v>0.62194749999999999</v>
      </c>
      <c r="AE98" s="79">
        <f>STDEV(AC74:AC97)/2</f>
        <v>1.1681964010909037E-2</v>
      </c>
    </row>
    <row r="99" spans="1:42" x14ac:dyDescent="0.25">
      <c r="B99" t="s">
        <v>464</v>
      </c>
      <c r="C99" t="s">
        <v>296</v>
      </c>
      <c r="D99">
        <v>8.9670000000000005</v>
      </c>
      <c r="E99">
        <v>90.383200000000002</v>
      </c>
      <c r="F99">
        <v>600</v>
      </c>
      <c r="G99">
        <v>-6.7331000000000003</v>
      </c>
      <c r="H99">
        <v>25.0169</v>
      </c>
      <c r="I99">
        <v>-21.898099999999999</v>
      </c>
      <c r="J99">
        <v>1200</v>
      </c>
      <c r="K99">
        <v>66.897000000000006</v>
      </c>
      <c r="L99">
        <v>7.4603999999999999</v>
      </c>
      <c r="N99" t="s">
        <v>297</v>
      </c>
      <c r="O99" t="s">
        <v>465</v>
      </c>
      <c r="P99">
        <v>59601</v>
      </c>
      <c r="Q99" t="s">
        <v>299</v>
      </c>
      <c r="R99">
        <v>135.86000000000001</v>
      </c>
      <c r="S99">
        <v>30.72</v>
      </c>
      <c r="T99">
        <v>-6.8</v>
      </c>
      <c r="U99">
        <v>-48.444499999999998</v>
      </c>
      <c r="V99">
        <v>-48.940600000000003</v>
      </c>
      <c r="W99">
        <v>4.2804999999999996E-3</v>
      </c>
      <c r="X99">
        <v>-17.150700000000001</v>
      </c>
      <c r="Y99">
        <v>-16.674700000000001</v>
      </c>
      <c r="Z99">
        <v>6.3489999999999996E-3</v>
      </c>
      <c r="AA99">
        <v>-48.331200000000003</v>
      </c>
      <c r="AB99">
        <v>4.8064000000000003E-2</v>
      </c>
      <c r="AC99">
        <v>0.49126999999999998</v>
      </c>
      <c r="AD99">
        <v>6.7575999999999999E-3</v>
      </c>
      <c r="AE99" t="s">
        <v>300</v>
      </c>
      <c r="AF99" t="s">
        <v>250</v>
      </c>
      <c r="AG99">
        <v>-21.244599999999998</v>
      </c>
      <c r="AH99">
        <v>0.25503999999999999</v>
      </c>
      <c r="AI99">
        <v>0.35532999999999998</v>
      </c>
      <c r="AJ99">
        <v>3.3798000000000002E-2</v>
      </c>
      <c r="AK99">
        <v>25.7117</v>
      </c>
      <c r="AL99">
        <v>19.742899999999999</v>
      </c>
      <c r="AM99">
        <v>90.378600000000006</v>
      </c>
      <c r="AN99">
        <v>2.7090000000000001</v>
      </c>
      <c r="AO99">
        <v>60</v>
      </c>
      <c r="AP99" t="s">
        <v>236</v>
      </c>
    </row>
    <row r="100" spans="1:42" x14ac:dyDescent="0.25">
      <c r="B100" t="s">
        <v>466</v>
      </c>
      <c r="C100" t="s">
        <v>308</v>
      </c>
      <c r="D100">
        <v>8.14</v>
      </c>
      <c r="E100">
        <v>90.277600000000007</v>
      </c>
      <c r="F100">
        <v>600</v>
      </c>
      <c r="G100">
        <v>0.34553</v>
      </c>
      <c r="H100">
        <v>6.1275000000000004</v>
      </c>
      <c r="I100">
        <v>-21.9298</v>
      </c>
      <c r="J100">
        <v>1200</v>
      </c>
      <c r="K100">
        <v>60.557000000000002</v>
      </c>
      <c r="L100">
        <v>7.4394</v>
      </c>
      <c r="N100" t="s">
        <v>297</v>
      </c>
      <c r="O100" t="s">
        <v>467</v>
      </c>
      <c r="P100">
        <v>60178</v>
      </c>
      <c r="Q100" t="s">
        <v>299</v>
      </c>
      <c r="R100">
        <v>124.04</v>
      </c>
      <c r="S100">
        <v>29.53</v>
      </c>
      <c r="T100">
        <v>-76.3</v>
      </c>
      <c r="U100">
        <v>-48.322800000000001</v>
      </c>
      <c r="V100">
        <v>-48.817399999999999</v>
      </c>
      <c r="W100">
        <v>3.9583999999999999E-3</v>
      </c>
      <c r="X100">
        <v>-17.161000000000001</v>
      </c>
      <c r="Y100">
        <v>-16.684799999999999</v>
      </c>
      <c r="Z100">
        <v>5.9635000000000001E-3</v>
      </c>
      <c r="AA100">
        <v>-48.222299999999997</v>
      </c>
      <c r="AB100">
        <v>5.3093000000000001E-2</v>
      </c>
      <c r="AC100">
        <v>0.49214000000000002</v>
      </c>
      <c r="AD100">
        <v>7.1598E-3</v>
      </c>
      <c r="AE100" t="s">
        <v>300</v>
      </c>
      <c r="AF100" t="s">
        <v>250</v>
      </c>
      <c r="AG100">
        <v>-21.3748</v>
      </c>
      <c r="AH100">
        <v>0.24037</v>
      </c>
      <c r="AI100">
        <v>0.24254000000000001</v>
      </c>
      <c r="AJ100">
        <v>3.1878999999999998E-2</v>
      </c>
      <c r="AK100">
        <v>-32.374699999999997</v>
      </c>
      <c r="AL100">
        <v>18.508199999999999</v>
      </c>
      <c r="AM100">
        <v>28.5289</v>
      </c>
      <c r="AN100">
        <v>2.5396000000000001</v>
      </c>
      <c r="AO100">
        <v>60</v>
      </c>
      <c r="AP100" t="s">
        <v>236</v>
      </c>
    </row>
    <row r="101" spans="1:42" x14ac:dyDescent="0.25">
      <c r="B101" t="s">
        <v>468</v>
      </c>
      <c r="C101" t="s">
        <v>325</v>
      </c>
      <c r="D101">
        <v>8.016</v>
      </c>
      <c r="E101">
        <v>90.233500000000006</v>
      </c>
      <c r="F101">
        <v>600</v>
      </c>
      <c r="G101">
        <v>-2.8252999999999999</v>
      </c>
      <c r="H101">
        <v>8.2538999999999998</v>
      </c>
      <c r="I101">
        <v>-21.869700000000002</v>
      </c>
      <c r="J101">
        <v>1200</v>
      </c>
      <c r="K101">
        <v>60.457999999999998</v>
      </c>
      <c r="L101">
        <v>7.5422000000000002</v>
      </c>
      <c r="N101" t="s">
        <v>297</v>
      </c>
      <c r="O101" t="s">
        <v>469</v>
      </c>
      <c r="P101">
        <v>62966</v>
      </c>
      <c r="Q101" t="s">
        <v>299</v>
      </c>
      <c r="R101">
        <v>122.45</v>
      </c>
      <c r="S101">
        <v>28.59</v>
      </c>
      <c r="T101">
        <v>36</v>
      </c>
      <c r="U101">
        <v>-48.4694</v>
      </c>
      <c r="V101">
        <v>-48.965800000000002</v>
      </c>
      <c r="W101">
        <v>3.9975000000000002E-3</v>
      </c>
      <c r="X101">
        <v>-16.9404</v>
      </c>
      <c r="Y101">
        <v>-16.466699999999999</v>
      </c>
      <c r="Z101">
        <v>6.5011000000000001E-3</v>
      </c>
      <c r="AA101">
        <v>-48.1374</v>
      </c>
      <c r="AB101">
        <v>7.1470000000000006E-2</v>
      </c>
      <c r="AC101">
        <v>0.50378000000000001</v>
      </c>
      <c r="AD101">
        <v>9.9237000000000006E-3</v>
      </c>
      <c r="AE101" t="s">
        <v>300</v>
      </c>
      <c r="AF101" t="s">
        <v>250</v>
      </c>
      <c r="AG101">
        <v>-20.749500000000001</v>
      </c>
      <c r="AH101">
        <v>0.25491999999999998</v>
      </c>
      <c r="AI101">
        <v>0.43386999999999998</v>
      </c>
      <c r="AJ101">
        <v>3.3591999999999997E-2</v>
      </c>
      <c r="AK101">
        <v>-26.289100000000001</v>
      </c>
      <c r="AL101">
        <v>20.7669</v>
      </c>
      <c r="AM101">
        <v>34.693300000000001</v>
      </c>
      <c r="AN101">
        <v>2.8483000000000001</v>
      </c>
      <c r="AO101">
        <v>60</v>
      </c>
      <c r="AP101" t="s">
        <v>236</v>
      </c>
    </row>
    <row r="102" spans="1:42" x14ac:dyDescent="0.25">
      <c r="B102" t="s">
        <v>470</v>
      </c>
      <c r="C102" t="s">
        <v>348</v>
      </c>
      <c r="D102">
        <v>8.2620000000000005</v>
      </c>
      <c r="E102">
        <v>89.951700000000002</v>
      </c>
      <c r="F102">
        <v>600</v>
      </c>
      <c r="G102">
        <v>-6.7165999999999997</v>
      </c>
      <c r="H102">
        <v>166.88310000000001</v>
      </c>
      <c r="I102">
        <v>-22.087900000000001</v>
      </c>
      <c r="J102">
        <v>1200</v>
      </c>
      <c r="K102">
        <v>57.665999999999997</v>
      </c>
      <c r="L102">
        <v>6.9797000000000002</v>
      </c>
      <c r="N102" t="s">
        <v>297</v>
      </c>
      <c r="O102" t="s">
        <v>471</v>
      </c>
      <c r="P102">
        <v>63391</v>
      </c>
      <c r="Q102" t="s">
        <v>299</v>
      </c>
      <c r="R102">
        <v>118.39</v>
      </c>
      <c r="S102">
        <v>27.3</v>
      </c>
      <c r="T102">
        <v>-3.6</v>
      </c>
      <c r="U102">
        <v>-48.591500000000003</v>
      </c>
      <c r="V102">
        <v>-49.089399999999998</v>
      </c>
      <c r="W102">
        <v>5.6346E-3</v>
      </c>
      <c r="X102">
        <v>-16.425999999999998</v>
      </c>
      <c r="Y102">
        <v>-15.9582</v>
      </c>
      <c r="Z102">
        <v>1.2385999999999999E-2</v>
      </c>
      <c r="AA102">
        <v>-47.7378</v>
      </c>
      <c r="AB102">
        <v>0.12717000000000001</v>
      </c>
      <c r="AC102">
        <v>0.51739999999999997</v>
      </c>
      <c r="AD102">
        <v>1.6434000000000001E-2</v>
      </c>
      <c r="AE102" t="s">
        <v>300</v>
      </c>
      <c r="AF102" t="s">
        <v>250</v>
      </c>
      <c r="AG102">
        <v>-19.674800000000001</v>
      </c>
      <c r="AH102">
        <v>1.4535</v>
      </c>
      <c r="AI102">
        <v>0.48602000000000001</v>
      </c>
      <c r="AJ102">
        <v>0.19384000000000001</v>
      </c>
      <c r="AK102">
        <v>18.073</v>
      </c>
      <c r="AL102">
        <v>29.035799999999998</v>
      </c>
      <c r="AM102">
        <v>80.836200000000005</v>
      </c>
      <c r="AN102">
        <v>3.9803000000000002</v>
      </c>
      <c r="AO102">
        <v>60</v>
      </c>
      <c r="AP102" t="s">
        <v>236</v>
      </c>
    </row>
    <row r="103" spans="1:42" x14ac:dyDescent="0.25">
      <c r="B103" t="s">
        <v>472</v>
      </c>
      <c r="C103" t="s">
        <v>308</v>
      </c>
      <c r="D103">
        <v>8.1069999999999993</v>
      </c>
      <c r="E103">
        <v>90.165099999999995</v>
      </c>
      <c r="F103">
        <v>600</v>
      </c>
      <c r="G103">
        <v>-9.4187999999999992</v>
      </c>
      <c r="H103">
        <v>0.71850000000000003</v>
      </c>
      <c r="I103">
        <v>-21.445799999999998</v>
      </c>
      <c r="J103">
        <v>1200</v>
      </c>
      <c r="K103">
        <v>60.52</v>
      </c>
      <c r="L103">
        <v>7.4652000000000003</v>
      </c>
      <c r="M103" t="s">
        <v>473</v>
      </c>
      <c r="N103" t="s">
        <v>297</v>
      </c>
      <c r="O103" t="s">
        <v>474</v>
      </c>
      <c r="P103">
        <v>63929</v>
      </c>
      <c r="Q103" t="s">
        <v>299</v>
      </c>
      <c r="R103">
        <v>122.89</v>
      </c>
      <c r="S103">
        <v>27.99</v>
      </c>
      <c r="T103">
        <v>34.700000000000003</v>
      </c>
      <c r="U103">
        <v>-48.559699999999999</v>
      </c>
      <c r="V103">
        <v>-49.057200000000002</v>
      </c>
      <c r="W103">
        <v>4.3616000000000002E-3</v>
      </c>
      <c r="X103">
        <v>-16.781500000000001</v>
      </c>
      <c r="Y103">
        <v>-16.309699999999999</v>
      </c>
      <c r="Z103">
        <v>7.2838E-3</v>
      </c>
      <c r="AA103">
        <v>-48.082799999999999</v>
      </c>
      <c r="AB103">
        <v>6.1738000000000001E-2</v>
      </c>
      <c r="AC103">
        <v>0.48864999999999997</v>
      </c>
      <c r="AD103">
        <v>8.3776000000000007E-3</v>
      </c>
      <c r="AE103" t="s">
        <v>300</v>
      </c>
      <c r="AF103" t="s">
        <v>250</v>
      </c>
      <c r="AG103">
        <v>-20.449300000000001</v>
      </c>
      <c r="AH103">
        <v>0.22201000000000001</v>
      </c>
      <c r="AI103">
        <v>0.41776999999999997</v>
      </c>
      <c r="AJ103">
        <v>2.9065000000000001E-2</v>
      </c>
      <c r="AK103">
        <v>-10.9672</v>
      </c>
      <c r="AL103">
        <v>19.817299999999999</v>
      </c>
      <c r="AM103">
        <v>50.733499999999999</v>
      </c>
      <c r="AN103">
        <v>2.7174999999999998</v>
      </c>
      <c r="AO103">
        <v>60</v>
      </c>
      <c r="AP103" t="s">
        <v>236</v>
      </c>
    </row>
    <row r="104" spans="1:42" x14ac:dyDescent="0.25">
      <c r="B104" t="s">
        <v>475</v>
      </c>
      <c r="C104" t="s">
        <v>308</v>
      </c>
      <c r="D104">
        <v>7.8410000000000002</v>
      </c>
      <c r="E104">
        <v>90.352800000000002</v>
      </c>
      <c r="F104">
        <v>600</v>
      </c>
      <c r="G104">
        <v>-3.9495</v>
      </c>
      <c r="H104">
        <v>5.6577000000000002</v>
      </c>
      <c r="I104">
        <v>-21.9268</v>
      </c>
      <c r="J104">
        <v>1200</v>
      </c>
      <c r="K104">
        <v>57.247999999999998</v>
      </c>
      <c r="L104">
        <v>7.3010999999999999</v>
      </c>
      <c r="M104" t="s">
        <v>332</v>
      </c>
      <c r="N104" t="s">
        <v>297</v>
      </c>
      <c r="O104" t="s">
        <v>476</v>
      </c>
      <c r="P104">
        <v>64421</v>
      </c>
      <c r="Q104" t="s">
        <v>299</v>
      </c>
      <c r="R104">
        <v>115.92</v>
      </c>
      <c r="S104">
        <v>27.22</v>
      </c>
      <c r="T104">
        <v>23.9</v>
      </c>
      <c r="U104">
        <v>-48.5779</v>
      </c>
      <c r="V104">
        <v>-49.075699999999998</v>
      </c>
      <c r="W104">
        <v>4.6627999999999999E-3</v>
      </c>
      <c r="X104">
        <v>-16.728400000000001</v>
      </c>
      <c r="Y104">
        <v>-16.257200000000001</v>
      </c>
      <c r="Z104">
        <v>5.0049999999999999E-3</v>
      </c>
      <c r="AA104">
        <v>-48.0032</v>
      </c>
      <c r="AB104">
        <v>5.6281999999999999E-2</v>
      </c>
      <c r="AC104">
        <v>0.53822000000000003</v>
      </c>
      <c r="AD104">
        <v>7.6927999999999996E-3</v>
      </c>
      <c r="AE104" t="s">
        <v>300</v>
      </c>
      <c r="AF104" t="s">
        <v>250</v>
      </c>
      <c r="AG104">
        <v>-20.416899999999998</v>
      </c>
      <c r="AH104">
        <v>0.25308000000000003</v>
      </c>
      <c r="AI104">
        <v>0.34305000000000002</v>
      </c>
      <c r="AJ104">
        <v>3.3202000000000002E-2</v>
      </c>
      <c r="AK104">
        <v>-18.150700000000001</v>
      </c>
      <c r="AL104">
        <v>19.818100000000001</v>
      </c>
      <c r="AM104">
        <v>43.0107</v>
      </c>
      <c r="AN104">
        <v>2.7172000000000001</v>
      </c>
      <c r="AO104">
        <v>60</v>
      </c>
      <c r="AP104" t="s">
        <v>236</v>
      </c>
    </row>
    <row r="105" spans="1:42" x14ac:dyDescent="0.25">
      <c r="B105" t="s">
        <v>477</v>
      </c>
      <c r="C105" t="s">
        <v>478</v>
      </c>
      <c r="D105">
        <v>8</v>
      </c>
      <c r="E105">
        <v>90.022499999999994</v>
      </c>
      <c r="F105">
        <v>600</v>
      </c>
      <c r="G105">
        <v>-3.6080999999999999</v>
      </c>
      <c r="H105">
        <v>8.6416000000000004</v>
      </c>
      <c r="I105">
        <v>-21.747699999999998</v>
      </c>
      <c r="J105">
        <v>1200</v>
      </c>
      <c r="K105">
        <v>59.7</v>
      </c>
      <c r="L105">
        <v>7.4625000000000004</v>
      </c>
      <c r="N105" t="s">
        <v>297</v>
      </c>
      <c r="O105" t="s">
        <v>479</v>
      </c>
      <c r="P105">
        <v>64876</v>
      </c>
      <c r="Q105" t="s">
        <v>299</v>
      </c>
      <c r="R105">
        <v>122.1</v>
      </c>
      <c r="S105">
        <v>27.9</v>
      </c>
      <c r="T105">
        <v>24.6</v>
      </c>
      <c r="U105">
        <v>-48.530999999999999</v>
      </c>
      <c r="V105">
        <v>-49.028199999999998</v>
      </c>
      <c r="W105">
        <v>4.3371E-3</v>
      </c>
      <c r="X105">
        <v>-16.7254</v>
      </c>
      <c r="Y105">
        <v>-16.254200000000001</v>
      </c>
      <c r="Z105">
        <v>6.2357000000000003E-3</v>
      </c>
      <c r="AA105">
        <v>-47.9878</v>
      </c>
      <c r="AB105">
        <v>5.3658999999999998E-2</v>
      </c>
      <c r="AC105">
        <v>0.50173000000000001</v>
      </c>
      <c r="AD105">
        <v>7.084E-3</v>
      </c>
      <c r="AE105" t="s">
        <v>300</v>
      </c>
      <c r="AF105" t="s">
        <v>250</v>
      </c>
      <c r="AG105">
        <v>-20.436900000000001</v>
      </c>
      <c r="AH105">
        <v>0.30277999999999999</v>
      </c>
      <c r="AI105">
        <v>0.31620999999999999</v>
      </c>
      <c r="AJ105">
        <v>3.9713999999999999E-2</v>
      </c>
      <c r="AK105">
        <v>-27.698499999999999</v>
      </c>
      <c r="AL105">
        <v>17.007000000000001</v>
      </c>
      <c r="AM105">
        <v>32.812199999999997</v>
      </c>
      <c r="AN105">
        <v>2.3319000000000001</v>
      </c>
      <c r="AO105">
        <v>60</v>
      </c>
      <c r="AP105" t="s">
        <v>236</v>
      </c>
    </row>
    <row r="106" spans="1:42" x14ac:dyDescent="0.25">
      <c r="B106" t="s">
        <v>480</v>
      </c>
      <c r="C106" t="s">
        <v>337</v>
      </c>
      <c r="D106">
        <v>7.9889999999999999</v>
      </c>
      <c r="E106">
        <v>90.142899999999997</v>
      </c>
      <c r="F106">
        <v>1200</v>
      </c>
      <c r="G106">
        <v>1.2444999999999999</v>
      </c>
      <c r="H106">
        <v>36.826599999999999</v>
      </c>
      <c r="I106">
        <v>-21.0627</v>
      </c>
      <c r="J106">
        <v>1200</v>
      </c>
      <c r="K106">
        <v>60.845999999999997</v>
      </c>
      <c r="L106">
        <v>7.6162000000000001</v>
      </c>
      <c r="M106" t="s">
        <v>481</v>
      </c>
      <c r="N106" t="s">
        <v>297</v>
      </c>
      <c r="O106" t="s">
        <v>482</v>
      </c>
      <c r="P106">
        <v>67285</v>
      </c>
      <c r="Q106" t="s">
        <v>299</v>
      </c>
      <c r="R106">
        <v>124.48</v>
      </c>
      <c r="S106">
        <v>28.67</v>
      </c>
      <c r="T106">
        <v>25.9</v>
      </c>
      <c r="U106">
        <v>-48.388300000000001</v>
      </c>
      <c r="V106">
        <v>-48.883699999999997</v>
      </c>
      <c r="W106">
        <v>2.6925000000000001E-2</v>
      </c>
      <c r="X106">
        <v>-16.792899999999999</v>
      </c>
      <c r="Y106">
        <v>-16.320900000000002</v>
      </c>
      <c r="Z106">
        <v>4.4764999999999999E-2</v>
      </c>
      <c r="AA106">
        <v>-47.930900000000001</v>
      </c>
      <c r="AB106">
        <v>0.13095999999999999</v>
      </c>
      <c r="AC106">
        <v>0.48513000000000001</v>
      </c>
      <c r="AD106">
        <v>1.0322E-2</v>
      </c>
      <c r="AE106" t="s">
        <v>300</v>
      </c>
      <c r="AF106" t="s">
        <v>250</v>
      </c>
      <c r="AG106">
        <v>-20.703900000000001</v>
      </c>
      <c r="AH106">
        <v>1.0033000000000001</v>
      </c>
      <c r="AI106">
        <v>0.18003</v>
      </c>
      <c r="AJ106">
        <v>0.12125</v>
      </c>
      <c r="AK106">
        <v>-17.61</v>
      </c>
      <c r="AL106">
        <v>61.536299999999997</v>
      </c>
      <c r="AM106">
        <v>43.505299999999998</v>
      </c>
      <c r="AN106">
        <v>8.4228000000000005</v>
      </c>
      <c r="AO106">
        <v>60</v>
      </c>
      <c r="AP106" t="s">
        <v>236</v>
      </c>
    </row>
    <row r="107" spans="1:42" x14ac:dyDescent="0.25">
      <c r="B107" t="s">
        <v>483</v>
      </c>
      <c r="C107" t="s">
        <v>308</v>
      </c>
      <c r="D107">
        <v>8.5259999999999998</v>
      </c>
      <c r="E107">
        <v>90.137</v>
      </c>
      <c r="F107">
        <v>600</v>
      </c>
      <c r="G107">
        <v>-6.1540999999999997</v>
      </c>
      <c r="H107">
        <v>37.548299999999998</v>
      </c>
      <c r="I107">
        <v>-21.2485</v>
      </c>
      <c r="J107">
        <v>1200</v>
      </c>
      <c r="K107">
        <v>62.917999999999999</v>
      </c>
      <c r="L107">
        <v>7.3795000000000002</v>
      </c>
      <c r="N107" t="s">
        <v>297</v>
      </c>
      <c r="O107" t="s">
        <v>484</v>
      </c>
      <c r="P107">
        <v>67517</v>
      </c>
      <c r="Q107" t="s">
        <v>299</v>
      </c>
      <c r="R107">
        <v>126.69</v>
      </c>
      <c r="S107">
        <v>29.61</v>
      </c>
      <c r="T107">
        <v>8.1999999999999993</v>
      </c>
      <c r="U107">
        <v>-48.5456</v>
      </c>
      <c r="V107">
        <v>-49.042999999999999</v>
      </c>
      <c r="W107">
        <v>4.8317000000000004E-3</v>
      </c>
      <c r="X107">
        <v>-16.578499999999998</v>
      </c>
      <c r="Y107">
        <v>-16.109000000000002</v>
      </c>
      <c r="Z107">
        <v>7.0737999999999999E-3</v>
      </c>
      <c r="AA107">
        <v>-47.847999999999999</v>
      </c>
      <c r="AB107">
        <v>6.1433000000000001E-2</v>
      </c>
      <c r="AC107">
        <v>0.51227</v>
      </c>
      <c r="AD107">
        <v>8.3552999999999995E-3</v>
      </c>
      <c r="AE107" t="s">
        <v>300</v>
      </c>
      <c r="AF107" t="s">
        <v>250</v>
      </c>
      <c r="AG107">
        <v>-20.065999999999999</v>
      </c>
      <c r="AH107">
        <v>0.24696000000000001</v>
      </c>
      <c r="AI107">
        <v>0.39652999999999999</v>
      </c>
      <c r="AJ107">
        <v>3.2308999999999997E-2</v>
      </c>
      <c r="AK107">
        <v>35.5274</v>
      </c>
      <c r="AL107">
        <v>19.8126</v>
      </c>
      <c r="AM107">
        <v>99.650800000000004</v>
      </c>
      <c r="AN107">
        <v>2.7162000000000002</v>
      </c>
      <c r="AO107">
        <v>60</v>
      </c>
      <c r="AP107" t="s">
        <v>236</v>
      </c>
    </row>
    <row r="108" spans="1:42" x14ac:dyDescent="0.25">
      <c r="B108" t="s">
        <v>485</v>
      </c>
      <c r="C108" t="s">
        <v>325</v>
      </c>
      <c r="D108">
        <v>8.5489999999999995</v>
      </c>
      <c r="E108">
        <v>89.802999999999997</v>
      </c>
      <c r="F108">
        <v>600</v>
      </c>
      <c r="G108">
        <v>-4.0144000000000002</v>
      </c>
      <c r="H108">
        <v>19.009599999999999</v>
      </c>
      <c r="I108">
        <v>-20.797000000000001</v>
      </c>
      <c r="J108">
        <v>1200</v>
      </c>
      <c r="K108">
        <v>48.534999999999997</v>
      </c>
      <c r="L108">
        <v>5.6772999999999998</v>
      </c>
      <c r="N108" t="s">
        <v>345</v>
      </c>
      <c r="O108" t="s">
        <v>486</v>
      </c>
      <c r="P108">
        <v>68303</v>
      </c>
      <c r="Q108" t="s">
        <v>299</v>
      </c>
      <c r="R108">
        <v>97.75</v>
      </c>
      <c r="S108">
        <v>22.69</v>
      </c>
      <c r="T108">
        <v>-1.4</v>
      </c>
      <c r="U108">
        <v>-48.7318</v>
      </c>
      <c r="V108">
        <v>-49.231499999999997</v>
      </c>
      <c r="W108">
        <v>6.8500999999999996E-3</v>
      </c>
      <c r="X108">
        <v>-16.952999999999999</v>
      </c>
      <c r="Y108">
        <v>-16.479199999999999</v>
      </c>
      <c r="Z108">
        <v>7.0514999999999996E-3</v>
      </c>
      <c r="AA108">
        <v>-48.4026</v>
      </c>
      <c r="AB108">
        <v>5.4883000000000001E-2</v>
      </c>
      <c r="AC108">
        <v>0.50543000000000005</v>
      </c>
      <c r="AD108">
        <v>7.2405000000000004E-3</v>
      </c>
      <c r="AE108" t="s">
        <v>300</v>
      </c>
      <c r="AF108" t="s">
        <v>250</v>
      </c>
      <c r="AG108">
        <v>-20.697500000000002</v>
      </c>
      <c r="AH108">
        <v>0.22928999999999999</v>
      </c>
      <c r="AI108">
        <v>0.51368999999999998</v>
      </c>
      <c r="AJ108">
        <v>3.0053E-2</v>
      </c>
      <c r="AK108">
        <v>57.960599999999999</v>
      </c>
      <c r="AL108">
        <v>12.265000000000001</v>
      </c>
      <c r="AM108">
        <v>124.54470000000001</v>
      </c>
      <c r="AN108">
        <v>1.6823999999999999</v>
      </c>
      <c r="AO108">
        <v>60</v>
      </c>
      <c r="AP108" t="s">
        <v>236</v>
      </c>
    </row>
    <row r="109" spans="1:42" x14ac:dyDescent="0.25">
      <c r="B109" t="s">
        <v>487</v>
      </c>
      <c r="C109" t="s">
        <v>348</v>
      </c>
      <c r="D109">
        <v>8.3040000000000003</v>
      </c>
      <c r="E109">
        <v>90.098200000000006</v>
      </c>
      <c r="F109">
        <v>600</v>
      </c>
      <c r="G109">
        <v>-6.9565999999999999</v>
      </c>
      <c r="H109">
        <v>16.0444</v>
      </c>
      <c r="I109">
        <v>-21.461300000000001</v>
      </c>
      <c r="J109">
        <v>1200</v>
      </c>
      <c r="K109">
        <v>61.268000000000001</v>
      </c>
      <c r="L109">
        <v>7.3780999999999999</v>
      </c>
      <c r="N109" t="s">
        <v>345</v>
      </c>
      <c r="O109" t="s">
        <v>488</v>
      </c>
      <c r="P109">
        <v>68904</v>
      </c>
      <c r="Q109" t="s">
        <v>299</v>
      </c>
      <c r="R109">
        <v>123.51</v>
      </c>
      <c r="S109">
        <v>29.01</v>
      </c>
      <c r="T109">
        <v>34.9</v>
      </c>
      <c r="U109">
        <v>-48.259399999999999</v>
      </c>
      <c r="V109">
        <v>-48.7532</v>
      </c>
      <c r="W109">
        <v>3.7391E-3</v>
      </c>
      <c r="X109">
        <v>-17.067</v>
      </c>
      <c r="Y109">
        <v>-16.591899999999999</v>
      </c>
      <c r="Z109">
        <v>5.679E-3</v>
      </c>
      <c r="AA109">
        <v>-48.064599999999999</v>
      </c>
      <c r="AB109">
        <v>6.0897E-2</v>
      </c>
      <c r="AC109">
        <v>0.49654999999999999</v>
      </c>
      <c r="AD109">
        <v>8.1385999999999993E-3</v>
      </c>
      <c r="AE109" t="s">
        <v>300</v>
      </c>
      <c r="AF109" t="s">
        <v>250</v>
      </c>
      <c r="AG109">
        <v>-21.177700000000002</v>
      </c>
      <c r="AH109">
        <v>0.25507999999999997</v>
      </c>
      <c r="AI109">
        <v>0.25269000000000003</v>
      </c>
      <c r="AJ109">
        <v>3.3728000000000001E-2</v>
      </c>
      <c r="AK109">
        <v>-32.1282</v>
      </c>
      <c r="AL109">
        <v>19.6678</v>
      </c>
      <c r="AM109">
        <v>28.5259</v>
      </c>
      <c r="AN109">
        <v>2.6978</v>
      </c>
      <c r="AO109">
        <v>60</v>
      </c>
      <c r="AP109" t="s">
        <v>236</v>
      </c>
    </row>
    <row r="110" spans="1:42" x14ac:dyDescent="0.25">
      <c r="B110" t="s">
        <v>489</v>
      </c>
      <c r="C110" t="s">
        <v>317</v>
      </c>
      <c r="D110">
        <v>8.3339999999999996</v>
      </c>
      <c r="E110">
        <v>89.676299999999998</v>
      </c>
      <c r="F110">
        <v>600</v>
      </c>
      <c r="G110">
        <v>4.0567000000000002</v>
      </c>
      <c r="H110">
        <v>88.140799999999999</v>
      </c>
      <c r="I110">
        <v>-22.1418</v>
      </c>
      <c r="J110">
        <v>1200</v>
      </c>
      <c r="K110">
        <v>62.841999999999999</v>
      </c>
      <c r="L110">
        <v>7.5404</v>
      </c>
      <c r="N110" t="s">
        <v>345</v>
      </c>
      <c r="O110" t="s">
        <v>490</v>
      </c>
      <c r="P110">
        <v>69541</v>
      </c>
      <c r="Q110" t="s">
        <v>299</v>
      </c>
      <c r="R110">
        <v>128.1</v>
      </c>
      <c r="S110">
        <v>29.95</v>
      </c>
      <c r="T110">
        <v>10.6</v>
      </c>
      <c r="U110">
        <v>-48.677500000000002</v>
      </c>
      <c r="V110">
        <v>-49.176499999999997</v>
      </c>
      <c r="W110">
        <v>4.2535999999999997E-3</v>
      </c>
      <c r="X110">
        <v>-16.940100000000001</v>
      </c>
      <c r="Y110">
        <v>-16.4665</v>
      </c>
      <c r="Z110">
        <v>6.7945999999999996E-3</v>
      </c>
      <c r="AA110">
        <v>-48.3489</v>
      </c>
      <c r="AB110">
        <v>5.5251000000000001E-2</v>
      </c>
      <c r="AC110">
        <v>0.49321999999999999</v>
      </c>
      <c r="AD110">
        <v>7.2884999999999998E-3</v>
      </c>
      <c r="AE110" t="s">
        <v>300</v>
      </c>
      <c r="AF110" t="s">
        <v>250</v>
      </c>
      <c r="AG110">
        <v>-20.754899999999999</v>
      </c>
      <c r="AH110">
        <v>0.20469000000000001</v>
      </c>
      <c r="AI110">
        <v>0.42856</v>
      </c>
      <c r="AJ110">
        <v>2.7087E-2</v>
      </c>
      <c r="AK110">
        <v>61.481900000000003</v>
      </c>
      <c r="AL110">
        <v>23.613600000000002</v>
      </c>
      <c r="AM110">
        <v>128.1934</v>
      </c>
      <c r="AN110">
        <v>3.2395</v>
      </c>
      <c r="AO110">
        <v>60</v>
      </c>
      <c r="AP110" t="s">
        <v>236</v>
      </c>
    </row>
    <row r="111" spans="1:42" x14ac:dyDescent="0.25">
      <c r="B111" t="s">
        <v>491</v>
      </c>
      <c r="C111" t="s">
        <v>407</v>
      </c>
      <c r="D111">
        <v>8</v>
      </c>
      <c r="E111">
        <v>89.387900000000002</v>
      </c>
      <c r="F111">
        <v>600</v>
      </c>
      <c r="G111">
        <v>3.4883999999999999</v>
      </c>
      <c r="H111">
        <v>49.838000000000001</v>
      </c>
      <c r="I111">
        <v>-21.933199999999999</v>
      </c>
      <c r="J111">
        <v>1200</v>
      </c>
      <c r="K111">
        <v>60.3</v>
      </c>
      <c r="L111">
        <v>7.5374999999999996</v>
      </c>
      <c r="N111" t="s">
        <v>345</v>
      </c>
      <c r="O111" t="s">
        <v>492</v>
      </c>
      <c r="P111">
        <v>69943</v>
      </c>
      <c r="Q111" t="s">
        <v>299</v>
      </c>
      <c r="R111">
        <v>120.51</v>
      </c>
      <c r="S111">
        <v>29.1</v>
      </c>
      <c r="T111">
        <v>16.100000000000001</v>
      </c>
      <c r="U111">
        <v>-48.463299999999997</v>
      </c>
      <c r="V111">
        <v>-48.959699999999998</v>
      </c>
      <c r="W111">
        <v>4.7745000000000001E-3</v>
      </c>
      <c r="X111">
        <v>-17.007400000000001</v>
      </c>
      <c r="Y111">
        <v>-16.533000000000001</v>
      </c>
      <c r="Z111">
        <v>6.5487000000000002E-3</v>
      </c>
      <c r="AA111">
        <v>-48.198099999999997</v>
      </c>
      <c r="AB111">
        <v>5.6707E-2</v>
      </c>
      <c r="AC111">
        <v>0.50304000000000004</v>
      </c>
      <c r="AD111">
        <v>7.5548000000000004E-3</v>
      </c>
      <c r="AE111" t="s">
        <v>300</v>
      </c>
      <c r="AF111" t="s">
        <v>250</v>
      </c>
      <c r="AG111">
        <v>-20.8079</v>
      </c>
      <c r="AH111">
        <v>0.25816</v>
      </c>
      <c r="AI111">
        <v>0.51021000000000005</v>
      </c>
      <c r="AJ111">
        <v>3.3856999999999998E-2</v>
      </c>
      <c r="AK111">
        <v>46.300800000000002</v>
      </c>
      <c r="AL111">
        <v>14.6732</v>
      </c>
      <c r="AM111">
        <v>111.9609</v>
      </c>
      <c r="AN111">
        <v>2.0129999999999999</v>
      </c>
      <c r="AO111">
        <v>60</v>
      </c>
      <c r="AP111" t="s">
        <v>353</v>
      </c>
    </row>
    <row r="112" spans="1:42" x14ac:dyDescent="0.25">
      <c r="B112" t="s">
        <v>493</v>
      </c>
      <c r="C112" t="s">
        <v>337</v>
      </c>
      <c r="D112">
        <v>8.06</v>
      </c>
      <c r="E112">
        <v>90.510400000000004</v>
      </c>
      <c r="F112">
        <v>600</v>
      </c>
      <c r="G112">
        <v>-1.5754999999999999</v>
      </c>
      <c r="H112">
        <v>13.573499999999999</v>
      </c>
      <c r="I112">
        <v>-22.251899999999999</v>
      </c>
      <c r="J112">
        <v>1200</v>
      </c>
      <c r="K112">
        <v>60.604999999999997</v>
      </c>
      <c r="L112">
        <v>7.5191999999999997</v>
      </c>
      <c r="N112" t="s">
        <v>345</v>
      </c>
      <c r="O112" t="s">
        <v>494</v>
      </c>
      <c r="P112">
        <v>70466</v>
      </c>
      <c r="Q112" t="s">
        <v>299</v>
      </c>
      <c r="R112">
        <v>121.92</v>
      </c>
      <c r="S112">
        <v>29.44</v>
      </c>
      <c r="T112">
        <v>-20.399999999999999</v>
      </c>
      <c r="U112">
        <v>-48.528199999999998</v>
      </c>
      <c r="V112">
        <v>-49.025399999999998</v>
      </c>
      <c r="W112">
        <v>5.1844999999999999E-3</v>
      </c>
      <c r="X112">
        <v>-17.011700000000001</v>
      </c>
      <c r="Y112">
        <v>-16.537199999999999</v>
      </c>
      <c r="Z112">
        <v>7.5700999999999997E-3</v>
      </c>
      <c r="AA112">
        <v>-48.229599999999998</v>
      </c>
      <c r="AB112">
        <v>6.6368999999999997E-2</v>
      </c>
      <c r="AC112">
        <v>0.5423</v>
      </c>
      <c r="AD112">
        <v>8.8681000000000003E-3</v>
      </c>
      <c r="AE112" t="s">
        <v>300</v>
      </c>
      <c r="AF112" t="s">
        <v>250</v>
      </c>
      <c r="AG112">
        <v>-20.857600000000001</v>
      </c>
      <c r="AH112">
        <v>0.26737</v>
      </c>
      <c r="AI112">
        <v>0.46850999999999998</v>
      </c>
      <c r="AJ112">
        <v>3.5123000000000001E-2</v>
      </c>
      <c r="AK112">
        <v>10.507999999999999</v>
      </c>
      <c r="AL112">
        <v>15.964399999999999</v>
      </c>
      <c r="AM112">
        <v>74.010800000000003</v>
      </c>
      <c r="AN112">
        <v>2.1898</v>
      </c>
      <c r="AO112">
        <v>60</v>
      </c>
      <c r="AP112" t="s">
        <v>356</v>
      </c>
    </row>
    <row r="113" spans="1:42" x14ac:dyDescent="0.25">
      <c r="B113" t="s">
        <v>495</v>
      </c>
      <c r="C113" t="s">
        <v>351</v>
      </c>
      <c r="D113">
        <v>9.8949999999999996</v>
      </c>
      <c r="E113">
        <v>89.678899999999999</v>
      </c>
      <c r="F113">
        <v>600</v>
      </c>
      <c r="G113">
        <v>2.0861000000000001</v>
      </c>
      <c r="H113">
        <v>27.976299999999998</v>
      </c>
      <c r="I113">
        <v>-22.321000000000002</v>
      </c>
      <c r="J113">
        <v>1200</v>
      </c>
      <c r="K113">
        <v>73.418999999999997</v>
      </c>
      <c r="L113">
        <v>7.4198000000000004</v>
      </c>
      <c r="N113" t="s">
        <v>345</v>
      </c>
      <c r="O113" t="s">
        <v>496</v>
      </c>
      <c r="P113">
        <v>70623</v>
      </c>
      <c r="Q113" t="s">
        <v>299</v>
      </c>
      <c r="R113">
        <v>147.33000000000001</v>
      </c>
      <c r="S113">
        <v>35.340000000000003</v>
      </c>
      <c r="T113">
        <v>0.6</v>
      </c>
      <c r="U113">
        <v>-48.466700000000003</v>
      </c>
      <c r="V113">
        <v>-48.963099999999997</v>
      </c>
      <c r="W113">
        <v>5.8111999999999999E-3</v>
      </c>
      <c r="X113">
        <v>-17.000499999999999</v>
      </c>
      <c r="Y113">
        <v>-16.526199999999999</v>
      </c>
      <c r="Z113">
        <v>7.2724E-3</v>
      </c>
      <c r="AA113">
        <v>-48.182699999999997</v>
      </c>
      <c r="AB113">
        <v>5.9263000000000003E-2</v>
      </c>
      <c r="AC113">
        <v>0.51622000000000001</v>
      </c>
      <c r="AD113">
        <v>7.9471000000000003E-3</v>
      </c>
      <c r="AE113" t="s">
        <v>300</v>
      </c>
      <c r="AF113" t="s">
        <v>250</v>
      </c>
      <c r="AG113">
        <v>-20.805299999999999</v>
      </c>
      <c r="AH113">
        <v>0.24167</v>
      </c>
      <c r="AI113">
        <v>0.49907000000000001</v>
      </c>
      <c r="AJ113">
        <v>3.2328999999999997E-2</v>
      </c>
      <c r="AK113">
        <v>58.533900000000003</v>
      </c>
      <c r="AL113">
        <v>16.354800000000001</v>
      </c>
      <c r="AM113">
        <v>124.9481</v>
      </c>
      <c r="AN113">
        <v>2.2441</v>
      </c>
      <c r="AO113">
        <v>60</v>
      </c>
      <c r="AP113" t="s">
        <v>353</v>
      </c>
    </row>
    <row r="114" spans="1:42" x14ac:dyDescent="0.25">
      <c r="B114" t="s">
        <v>497</v>
      </c>
      <c r="C114" t="s">
        <v>361</v>
      </c>
      <c r="D114">
        <v>7.625</v>
      </c>
      <c r="E114">
        <v>88.855500000000006</v>
      </c>
      <c r="F114">
        <v>600</v>
      </c>
      <c r="G114">
        <v>-5.9568000000000003</v>
      </c>
      <c r="H114">
        <v>0.88682000000000005</v>
      </c>
      <c r="I114">
        <v>-21.545200000000001</v>
      </c>
      <c r="J114">
        <v>1200</v>
      </c>
      <c r="K114">
        <v>57.604999999999997</v>
      </c>
      <c r="L114">
        <v>7.5548000000000002</v>
      </c>
      <c r="N114" t="s">
        <v>345</v>
      </c>
      <c r="O114" t="s">
        <v>498</v>
      </c>
      <c r="P114">
        <v>70988</v>
      </c>
      <c r="Q114" t="s">
        <v>299</v>
      </c>
      <c r="R114">
        <v>117.34</v>
      </c>
      <c r="S114">
        <v>27.73</v>
      </c>
      <c r="T114">
        <v>-2.2999999999999998</v>
      </c>
      <c r="U114">
        <v>-48.421599999999998</v>
      </c>
      <c r="V114">
        <v>-48.917400000000001</v>
      </c>
      <c r="W114">
        <v>4.6582000000000004E-3</v>
      </c>
      <c r="X114">
        <v>-17.057400000000001</v>
      </c>
      <c r="Y114">
        <v>-16.5824</v>
      </c>
      <c r="Z114">
        <v>7.6652999999999999E-3</v>
      </c>
      <c r="AA114">
        <v>-48.165999999999997</v>
      </c>
      <c r="AB114">
        <v>6.2616000000000005E-2</v>
      </c>
      <c r="AC114">
        <v>0.54784999999999995</v>
      </c>
      <c r="AD114">
        <v>8.2489E-3</v>
      </c>
      <c r="AE114" t="s">
        <v>300</v>
      </c>
      <c r="AF114" t="s">
        <v>250</v>
      </c>
      <c r="AG114">
        <v>-21.069199999999999</v>
      </c>
      <c r="AH114">
        <v>0.26855000000000001</v>
      </c>
      <c r="AI114">
        <v>0.34483999999999998</v>
      </c>
      <c r="AJ114">
        <v>3.5657000000000001E-2</v>
      </c>
      <c r="AK114">
        <v>-46.632800000000003</v>
      </c>
      <c r="AL114">
        <v>29.252600000000001</v>
      </c>
      <c r="AM114">
        <v>13.268700000000001</v>
      </c>
      <c r="AN114">
        <v>4.0125000000000002</v>
      </c>
      <c r="AO114">
        <v>60</v>
      </c>
      <c r="AP114" t="s">
        <v>353</v>
      </c>
    </row>
    <row r="115" spans="1:42" x14ac:dyDescent="0.25">
      <c r="B115" t="s">
        <v>499</v>
      </c>
      <c r="C115" t="s">
        <v>407</v>
      </c>
      <c r="D115">
        <v>8.1999999999999993</v>
      </c>
      <c r="E115">
        <v>89.644400000000005</v>
      </c>
      <c r="F115">
        <v>600</v>
      </c>
      <c r="G115">
        <v>-5.8209</v>
      </c>
      <c r="H115">
        <v>4.5266000000000002</v>
      </c>
      <c r="I115">
        <v>-21.176200000000001</v>
      </c>
      <c r="J115">
        <v>1200</v>
      </c>
      <c r="K115">
        <v>61.5</v>
      </c>
      <c r="L115">
        <v>7.5</v>
      </c>
      <c r="N115" t="s">
        <v>345</v>
      </c>
      <c r="O115" t="s">
        <v>500</v>
      </c>
      <c r="P115">
        <v>71372</v>
      </c>
      <c r="Q115" t="s">
        <v>299</v>
      </c>
      <c r="R115">
        <v>126.6</v>
      </c>
      <c r="S115">
        <v>29.78</v>
      </c>
      <c r="T115">
        <v>14.3</v>
      </c>
      <c r="U115">
        <v>-48.4422</v>
      </c>
      <c r="V115">
        <v>-48.938299999999998</v>
      </c>
      <c r="W115">
        <v>3.9588000000000002E-3</v>
      </c>
      <c r="X115">
        <v>-17.218900000000001</v>
      </c>
      <c r="Y115">
        <v>-16.742100000000001</v>
      </c>
      <c r="Z115">
        <v>5.3448000000000002E-3</v>
      </c>
      <c r="AA115">
        <v>-48.332700000000003</v>
      </c>
      <c r="AB115">
        <v>6.3827999999999996E-2</v>
      </c>
      <c r="AC115">
        <v>0.56103999999999998</v>
      </c>
      <c r="AD115">
        <v>8.5416999999999993E-3</v>
      </c>
      <c r="AE115" t="s">
        <v>300</v>
      </c>
      <c r="AF115" t="s">
        <v>250</v>
      </c>
      <c r="AG115">
        <v>-21.435400000000001</v>
      </c>
      <c r="AH115">
        <v>0.23888999999999999</v>
      </c>
      <c r="AI115">
        <v>0.29894999999999999</v>
      </c>
      <c r="AJ115">
        <v>3.1824999999999999E-2</v>
      </c>
      <c r="AK115">
        <v>-46.341200000000001</v>
      </c>
      <c r="AL115">
        <v>19.7685</v>
      </c>
      <c r="AM115">
        <v>13.933199999999999</v>
      </c>
      <c r="AN115">
        <v>2.7132999999999998</v>
      </c>
      <c r="AO115">
        <v>60</v>
      </c>
      <c r="AP115" t="s">
        <v>353</v>
      </c>
    </row>
    <row r="116" spans="1:42" x14ac:dyDescent="0.25">
      <c r="B116" t="s">
        <v>501</v>
      </c>
      <c r="C116" t="s">
        <v>317</v>
      </c>
      <c r="D116">
        <v>8.1690000000000005</v>
      </c>
      <c r="E116">
        <v>89.854299999999995</v>
      </c>
      <c r="F116">
        <v>600</v>
      </c>
      <c r="G116">
        <v>-5.2009999999999996</v>
      </c>
      <c r="H116">
        <v>185.43860000000001</v>
      </c>
      <c r="I116">
        <v>-21.356000000000002</v>
      </c>
      <c r="J116">
        <v>1200</v>
      </c>
      <c r="K116">
        <v>61.546999999999997</v>
      </c>
      <c r="L116">
        <v>7.5342000000000002</v>
      </c>
      <c r="N116" t="s">
        <v>345</v>
      </c>
      <c r="O116" t="s">
        <v>502</v>
      </c>
      <c r="P116">
        <v>72365</v>
      </c>
      <c r="Q116" t="s">
        <v>299</v>
      </c>
      <c r="R116">
        <v>123.25</v>
      </c>
      <c r="S116">
        <v>28.67</v>
      </c>
      <c r="T116">
        <v>46.5</v>
      </c>
      <c r="U116">
        <v>-48.443300000000001</v>
      </c>
      <c r="V116">
        <v>-48.939399999999999</v>
      </c>
      <c r="W116">
        <v>5.2734000000000001E-3</v>
      </c>
      <c r="X116">
        <v>-17.291799999999999</v>
      </c>
      <c r="Y116">
        <v>-16.8142</v>
      </c>
      <c r="Z116">
        <v>7.3632000000000003E-3</v>
      </c>
      <c r="AA116">
        <v>-48.456099999999999</v>
      </c>
      <c r="AB116">
        <v>6.4213999999999993E-2</v>
      </c>
      <c r="AC116">
        <v>0.50519000000000003</v>
      </c>
      <c r="AD116">
        <v>8.8608999999999997E-3</v>
      </c>
      <c r="AE116" t="s">
        <v>300</v>
      </c>
      <c r="AF116" t="s">
        <v>250</v>
      </c>
      <c r="AG116">
        <v>-21.6065</v>
      </c>
      <c r="AH116">
        <v>0.24171000000000001</v>
      </c>
      <c r="AI116">
        <v>0.27222000000000002</v>
      </c>
      <c r="AJ116">
        <v>3.1824999999999999E-2</v>
      </c>
      <c r="AK116">
        <v>-39.667499999999997</v>
      </c>
      <c r="AL116">
        <v>16.645299999999999</v>
      </c>
      <c r="AM116">
        <v>21.1798</v>
      </c>
      <c r="AN116">
        <v>2.2848000000000002</v>
      </c>
      <c r="AO116">
        <v>60</v>
      </c>
      <c r="AP116" t="s">
        <v>353</v>
      </c>
    </row>
    <row r="117" spans="1:42" x14ac:dyDescent="0.25">
      <c r="B117" t="s">
        <v>503</v>
      </c>
      <c r="C117" t="s">
        <v>337</v>
      </c>
      <c r="D117">
        <v>7.6189999999999998</v>
      </c>
      <c r="E117">
        <v>89.030900000000003</v>
      </c>
      <c r="F117">
        <v>600</v>
      </c>
      <c r="G117">
        <v>-4.0054999999999996</v>
      </c>
      <c r="H117">
        <v>7.5804</v>
      </c>
      <c r="I117">
        <v>-22.5212</v>
      </c>
      <c r="J117">
        <v>1200</v>
      </c>
      <c r="K117">
        <v>57.7</v>
      </c>
      <c r="L117">
        <v>7.5731999999999999</v>
      </c>
      <c r="N117" t="s">
        <v>345</v>
      </c>
      <c r="O117" t="s">
        <v>504</v>
      </c>
      <c r="P117">
        <v>73021</v>
      </c>
      <c r="Q117" t="s">
        <v>299</v>
      </c>
      <c r="R117">
        <v>116.37</v>
      </c>
      <c r="S117">
        <v>26.28</v>
      </c>
      <c r="T117">
        <v>0.5</v>
      </c>
      <c r="U117">
        <v>-48.540300000000002</v>
      </c>
      <c r="V117">
        <v>-49.037599999999998</v>
      </c>
      <c r="W117">
        <v>5.0355E-3</v>
      </c>
      <c r="X117">
        <v>-16.957999999999998</v>
      </c>
      <c r="Y117">
        <v>-16.484100000000002</v>
      </c>
      <c r="Z117">
        <v>6.1900999999999996E-3</v>
      </c>
      <c r="AA117">
        <v>-48.166200000000003</v>
      </c>
      <c r="AB117">
        <v>5.5162999999999997E-2</v>
      </c>
      <c r="AC117">
        <v>0.56708999999999998</v>
      </c>
      <c r="AD117">
        <v>7.8059000000000002E-3</v>
      </c>
      <c r="AE117" t="s">
        <v>300</v>
      </c>
      <c r="AF117" t="s">
        <v>250</v>
      </c>
      <c r="AG117">
        <v>-20.858799999999999</v>
      </c>
      <c r="AH117">
        <v>0.25989000000000001</v>
      </c>
      <c r="AI117">
        <v>0.35824</v>
      </c>
      <c r="AJ117">
        <v>3.4243000000000003E-2</v>
      </c>
      <c r="AK117">
        <v>-26.799099999999999</v>
      </c>
      <c r="AL117">
        <v>17.7545</v>
      </c>
      <c r="AM117">
        <v>34.266199999999998</v>
      </c>
      <c r="AN117">
        <v>2.4352999999999998</v>
      </c>
      <c r="AO117">
        <v>60</v>
      </c>
      <c r="AP117" t="s">
        <v>353</v>
      </c>
    </row>
    <row r="118" spans="1:42" x14ac:dyDescent="0.25">
      <c r="B118" t="s">
        <v>505</v>
      </c>
      <c r="C118" t="s">
        <v>366</v>
      </c>
      <c r="D118">
        <v>8.74</v>
      </c>
      <c r="E118">
        <v>88.761600000000001</v>
      </c>
      <c r="F118">
        <v>600</v>
      </c>
      <c r="G118">
        <v>-6.4954999999999998</v>
      </c>
      <c r="H118">
        <v>1.929</v>
      </c>
      <c r="I118">
        <v>-22.286200000000001</v>
      </c>
      <c r="J118">
        <v>1200</v>
      </c>
      <c r="K118">
        <v>65.227999999999994</v>
      </c>
      <c r="L118">
        <v>7.4631999999999996</v>
      </c>
      <c r="N118" t="s">
        <v>297</v>
      </c>
      <c r="O118" t="s">
        <v>506</v>
      </c>
      <c r="P118">
        <v>73728</v>
      </c>
      <c r="Q118" t="s">
        <v>299</v>
      </c>
      <c r="R118">
        <v>133.74</v>
      </c>
      <c r="S118">
        <v>29.95</v>
      </c>
      <c r="T118">
        <v>-4.5</v>
      </c>
      <c r="U118">
        <v>-48.460500000000003</v>
      </c>
      <c r="V118">
        <v>-48.956800000000001</v>
      </c>
      <c r="W118">
        <v>4.4409999999999996E-3</v>
      </c>
      <c r="X118">
        <v>-17.083200000000001</v>
      </c>
      <c r="Y118">
        <v>-16.607900000000001</v>
      </c>
      <c r="Z118">
        <v>6.5931000000000002E-3</v>
      </c>
      <c r="AA118">
        <v>-48.201900000000002</v>
      </c>
      <c r="AB118">
        <v>5.9525000000000002E-2</v>
      </c>
      <c r="AC118">
        <v>0.57767999999999997</v>
      </c>
      <c r="AD118">
        <v>7.9699000000000002E-3</v>
      </c>
      <c r="AE118" t="s">
        <v>300</v>
      </c>
      <c r="AF118" t="s">
        <v>250</v>
      </c>
      <c r="AG118">
        <v>-21.213699999999999</v>
      </c>
      <c r="AH118">
        <v>0.22600000000000001</v>
      </c>
      <c r="AI118">
        <v>0.24970999999999999</v>
      </c>
      <c r="AJ118">
        <v>2.9508E-2</v>
      </c>
      <c r="AK118">
        <v>-49.415100000000002</v>
      </c>
      <c r="AL118">
        <v>14.7948</v>
      </c>
      <c r="AM118">
        <v>10.406599999999999</v>
      </c>
      <c r="AN118">
        <v>2.0301</v>
      </c>
      <c r="AO118">
        <v>60</v>
      </c>
      <c r="AP118" t="s">
        <v>353</v>
      </c>
    </row>
    <row r="119" spans="1:42" x14ac:dyDescent="0.25">
      <c r="A119" t="s">
        <v>181</v>
      </c>
      <c r="AC119" s="78">
        <f>AVERAGE(AC99:AC118)</f>
        <v>0.51730999999999994</v>
      </c>
      <c r="AE119" s="79">
        <f>STDEV(AC99:AC118)/2</f>
        <v>1.4120365564821982E-2</v>
      </c>
    </row>
    <row r="120" spans="1:42" x14ac:dyDescent="0.25">
      <c r="B120" t="s">
        <v>507</v>
      </c>
      <c r="C120" t="s">
        <v>308</v>
      </c>
      <c r="D120">
        <v>9.8970000000000002</v>
      </c>
      <c r="E120">
        <v>90.024600000000007</v>
      </c>
      <c r="F120">
        <v>600</v>
      </c>
      <c r="G120">
        <v>-6.5683999999999996</v>
      </c>
      <c r="H120">
        <v>16.241599999999998</v>
      </c>
      <c r="I120">
        <v>-21.68</v>
      </c>
      <c r="J120">
        <v>1200</v>
      </c>
      <c r="K120">
        <v>71.501000000000005</v>
      </c>
      <c r="L120">
        <v>7.2244999999999999</v>
      </c>
      <c r="N120" t="s">
        <v>297</v>
      </c>
      <c r="O120" t="s">
        <v>508</v>
      </c>
      <c r="P120">
        <v>60094</v>
      </c>
      <c r="Q120" t="s">
        <v>299</v>
      </c>
      <c r="R120">
        <v>146.44</v>
      </c>
      <c r="S120">
        <v>33.03</v>
      </c>
      <c r="T120">
        <v>9.4</v>
      </c>
      <c r="U120">
        <v>2.0670000000000002</v>
      </c>
      <c r="V120">
        <v>2.1930999999999998</v>
      </c>
      <c r="W120">
        <v>4.9997000000000002E-3</v>
      </c>
      <c r="X120">
        <v>-2.8753000000000002</v>
      </c>
      <c r="Y120">
        <v>-2.5613999999999999</v>
      </c>
      <c r="Z120">
        <v>6.8509E-3</v>
      </c>
      <c r="AA120">
        <v>15.096299999999999</v>
      </c>
      <c r="AB120">
        <v>7.5268000000000002E-2</v>
      </c>
      <c r="AC120">
        <v>0.18826999999999999</v>
      </c>
      <c r="AD120">
        <v>9.7706000000000008E-3</v>
      </c>
      <c r="AE120" t="s">
        <v>300</v>
      </c>
      <c r="AF120" t="s">
        <v>250</v>
      </c>
      <c r="AG120">
        <v>7.0900999999999996</v>
      </c>
      <c r="AH120">
        <v>0.30886999999999998</v>
      </c>
      <c r="AI120">
        <v>-0.14616999999999999</v>
      </c>
      <c r="AJ120">
        <v>3.9718000000000003E-2</v>
      </c>
      <c r="AK120">
        <v>69.128299999999996</v>
      </c>
      <c r="AL120">
        <v>20.917200000000001</v>
      </c>
      <c r="AM120">
        <v>48.344499999999996</v>
      </c>
      <c r="AN120">
        <v>2.6484000000000001</v>
      </c>
      <c r="AO120">
        <v>60</v>
      </c>
      <c r="AP120" t="s">
        <v>236</v>
      </c>
    </row>
    <row r="121" spans="1:42" x14ac:dyDescent="0.25">
      <c r="B121" t="s">
        <v>509</v>
      </c>
      <c r="C121" t="s">
        <v>308</v>
      </c>
      <c r="D121">
        <v>9.0969999999999995</v>
      </c>
      <c r="E121">
        <v>90.25</v>
      </c>
      <c r="F121">
        <v>600</v>
      </c>
      <c r="G121">
        <v>-8.7028999999999996</v>
      </c>
      <c r="H121">
        <v>1.1662999999999999</v>
      </c>
      <c r="I121">
        <v>-21.871200000000002</v>
      </c>
      <c r="J121">
        <v>1200</v>
      </c>
      <c r="K121">
        <v>66.707999999999998</v>
      </c>
      <c r="L121">
        <v>7.3330000000000002</v>
      </c>
      <c r="N121" t="s">
        <v>297</v>
      </c>
      <c r="O121" t="s">
        <v>510</v>
      </c>
      <c r="P121">
        <v>60538</v>
      </c>
      <c r="Q121" t="s">
        <v>299</v>
      </c>
      <c r="R121">
        <v>135.41999999999999</v>
      </c>
      <c r="S121">
        <v>30.89</v>
      </c>
      <c r="T121">
        <v>11.3</v>
      </c>
      <c r="U121">
        <v>1.9636</v>
      </c>
      <c r="V121">
        <v>2.0884999999999998</v>
      </c>
      <c r="W121">
        <v>4.4771999999999998E-3</v>
      </c>
      <c r="X121">
        <v>-2.8683000000000001</v>
      </c>
      <c r="Y121">
        <v>-2.5545</v>
      </c>
      <c r="Z121">
        <v>6.9078000000000004E-3</v>
      </c>
      <c r="AA121">
        <v>15.0131</v>
      </c>
      <c r="AB121">
        <v>6.0359999999999997E-2</v>
      </c>
      <c r="AC121">
        <v>0.19972000000000001</v>
      </c>
      <c r="AD121">
        <v>7.5630999999999997E-3</v>
      </c>
      <c r="AE121" t="s">
        <v>300</v>
      </c>
      <c r="AF121" t="s">
        <v>250</v>
      </c>
      <c r="AG121">
        <v>6.9484000000000004</v>
      </c>
      <c r="AH121">
        <v>0.24912000000000001</v>
      </c>
      <c r="AI121">
        <v>-0.30041000000000001</v>
      </c>
      <c r="AJ121">
        <v>3.1756E-2</v>
      </c>
      <c r="AK121">
        <v>42.030700000000003</v>
      </c>
      <c r="AL121">
        <v>18.395099999999999</v>
      </c>
      <c r="AM121">
        <v>21.863900000000001</v>
      </c>
      <c r="AN121">
        <v>2.3287</v>
      </c>
      <c r="AO121">
        <v>60</v>
      </c>
      <c r="AP121" t="s">
        <v>236</v>
      </c>
    </row>
    <row r="122" spans="1:42" x14ac:dyDescent="0.25">
      <c r="B122" t="s">
        <v>511</v>
      </c>
      <c r="C122" t="s">
        <v>325</v>
      </c>
      <c r="D122">
        <v>9.8629999999999995</v>
      </c>
      <c r="E122">
        <v>90.7042</v>
      </c>
      <c r="F122">
        <v>600</v>
      </c>
      <c r="G122">
        <v>-6.6612</v>
      </c>
      <c r="H122">
        <v>17.869499999999999</v>
      </c>
      <c r="I122">
        <v>-21.9604</v>
      </c>
      <c r="J122">
        <v>1200</v>
      </c>
      <c r="K122">
        <v>73.171999999999997</v>
      </c>
      <c r="L122">
        <v>7.4188000000000001</v>
      </c>
      <c r="N122" t="s">
        <v>297</v>
      </c>
      <c r="O122" t="s">
        <v>512</v>
      </c>
      <c r="P122">
        <v>62629</v>
      </c>
      <c r="Q122" t="s">
        <v>299</v>
      </c>
      <c r="R122">
        <v>150.5</v>
      </c>
      <c r="S122">
        <v>35.25</v>
      </c>
      <c r="T122">
        <v>37</v>
      </c>
      <c r="U122">
        <v>1.8974</v>
      </c>
      <c r="V122">
        <v>2.0215000000000001</v>
      </c>
      <c r="W122">
        <v>5.1051999999999998E-3</v>
      </c>
      <c r="X122">
        <v>-2.7201</v>
      </c>
      <c r="Y122">
        <v>-2.4079999999999999</v>
      </c>
      <c r="Z122">
        <v>6.9216E-3</v>
      </c>
      <c r="AA122">
        <v>15.0854</v>
      </c>
      <c r="AB122">
        <v>6.7530000000000007E-2</v>
      </c>
      <c r="AC122">
        <v>0.18340000000000001</v>
      </c>
      <c r="AD122">
        <v>8.633E-3</v>
      </c>
      <c r="AE122" t="s">
        <v>300</v>
      </c>
      <c r="AF122" t="s">
        <v>250</v>
      </c>
      <c r="AG122">
        <v>7.4972000000000003</v>
      </c>
      <c r="AH122">
        <v>0.27862999999999999</v>
      </c>
      <c r="AI122">
        <v>-5.2283999999999997E-2</v>
      </c>
      <c r="AJ122">
        <v>3.5446999999999999E-2</v>
      </c>
      <c r="AK122">
        <v>99.636399999999995</v>
      </c>
      <c r="AL122">
        <v>20.599599999999999</v>
      </c>
      <c r="AM122">
        <v>78.108999999999995</v>
      </c>
      <c r="AN122">
        <v>2.6074999999999999</v>
      </c>
      <c r="AO122">
        <v>60</v>
      </c>
      <c r="AP122" t="s">
        <v>236</v>
      </c>
    </row>
    <row r="123" spans="1:42" x14ac:dyDescent="0.25">
      <c r="B123" t="s">
        <v>513</v>
      </c>
      <c r="C123" t="s">
        <v>325</v>
      </c>
      <c r="D123">
        <v>8.4670000000000005</v>
      </c>
      <c r="E123">
        <v>90.367400000000004</v>
      </c>
      <c r="F123">
        <v>600</v>
      </c>
      <c r="G123">
        <v>-4.0418000000000003</v>
      </c>
      <c r="H123">
        <v>7.3802000000000003</v>
      </c>
      <c r="I123">
        <v>-21.608899999999998</v>
      </c>
      <c r="J123">
        <v>1200</v>
      </c>
      <c r="K123">
        <v>62.414000000000001</v>
      </c>
      <c r="L123">
        <v>7.3714000000000004</v>
      </c>
      <c r="N123" t="s">
        <v>297</v>
      </c>
      <c r="O123" t="s">
        <v>514</v>
      </c>
      <c r="P123">
        <v>62664</v>
      </c>
      <c r="Q123" t="s">
        <v>299</v>
      </c>
      <c r="R123">
        <v>126.33</v>
      </c>
      <c r="S123">
        <v>29.95</v>
      </c>
      <c r="T123">
        <v>17</v>
      </c>
      <c r="U123">
        <v>1.9174</v>
      </c>
      <c r="V123">
        <v>2.0417000000000001</v>
      </c>
      <c r="W123">
        <v>3.8051999999999999E-3</v>
      </c>
      <c r="X123">
        <v>-2.6795</v>
      </c>
      <c r="Y123">
        <v>-2.3677999999999999</v>
      </c>
      <c r="Z123">
        <v>5.4530000000000004E-3</v>
      </c>
      <c r="AA123">
        <v>15.1576</v>
      </c>
      <c r="AB123">
        <v>5.3044000000000001E-2</v>
      </c>
      <c r="AC123">
        <v>0.19428000000000001</v>
      </c>
      <c r="AD123">
        <v>6.8002999999999996E-3</v>
      </c>
      <c r="AE123" t="s">
        <v>300</v>
      </c>
      <c r="AF123" t="s">
        <v>250</v>
      </c>
      <c r="AG123">
        <v>7.5412999999999997</v>
      </c>
      <c r="AH123">
        <v>0.23785000000000001</v>
      </c>
      <c r="AI123">
        <v>-9.0000999999999998E-2</v>
      </c>
      <c r="AJ123">
        <v>3.0602000000000001E-2</v>
      </c>
      <c r="AK123">
        <v>45.872</v>
      </c>
      <c r="AL123">
        <v>22.263500000000001</v>
      </c>
      <c r="AM123">
        <v>25.290500000000002</v>
      </c>
      <c r="AN123">
        <v>2.8178999999999998</v>
      </c>
      <c r="AO123">
        <v>60</v>
      </c>
      <c r="AP123" t="s">
        <v>236</v>
      </c>
    </row>
    <row r="124" spans="1:42" x14ac:dyDescent="0.25">
      <c r="B124" t="s">
        <v>515</v>
      </c>
      <c r="C124" t="s">
        <v>308</v>
      </c>
      <c r="D124">
        <v>8.202</v>
      </c>
      <c r="E124">
        <v>90.291399999999996</v>
      </c>
      <c r="F124">
        <v>600</v>
      </c>
      <c r="G124">
        <v>-9.9117999999999995</v>
      </c>
      <c r="H124">
        <v>4.4695</v>
      </c>
      <c r="I124">
        <v>-21.744700000000002</v>
      </c>
      <c r="J124">
        <v>1200</v>
      </c>
      <c r="K124">
        <v>60.28</v>
      </c>
      <c r="L124">
        <v>7.3494000000000002</v>
      </c>
      <c r="M124" t="s">
        <v>516</v>
      </c>
      <c r="N124" t="s">
        <v>297</v>
      </c>
      <c r="O124" t="s">
        <v>517</v>
      </c>
      <c r="P124">
        <v>63908</v>
      </c>
      <c r="Q124" t="s">
        <v>299</v>
      </c>
      <c r="R124">
        <v>121.92</v>
      </c>
      <c r="S124">
        <v>27.9</v>
      </c>
      <c r="T124">
        <v>-7.3</v>
      </c>
      <c r="U124">
        <v>1.9016</v>
      </c>
      <c r="V124">
        <v>2.0257000000000001</v>
      </c>
      <c r="W124">
        <v>4.3023999999999996E-3</v>
      </c>
      <c r="X124">
        <v>-2.4331999999999998</v>
      </c>
      <c r="Y124">
        <v>-2.1242999999999999</v>
      </c>
      <c r="Z124">
        <v>5.5474000000000001E-3</v>
      </c>
      <c r="AA124">
        <v>15.400499999999999</v>
      </c>
      <c r="AB124">
        <v>5.9872000000000002E-2</v>
      </c>
      <c r="AC124">
        <v>0.19832</v>
      </c>
      <c r="AD124">
        <v>7.5811999999999997E-3</v>
      </c>
      <c r="AE124" t="s">
        <v>300</v>
      </c>
      <c r="AF124" t="s">
        <v>250</v>
      </c>
      <c r="AG124">
        <v>7.8551000000000002</v>
      </c>
      <c r="AH124">
        <v>0.24365000000000001</v>
      </c>
      <c r="AI124">
        <v>-0.27181</v>
      </c>
      <c r="AJ124">
        <v>3.1482999999999997E-2</v>
      </c>
      <c r="AK124">
        <v>44.177700000000002</v>
      </c>
      <c r="AL124">
        <v>19.0822</v>
      </c>
      <c r="AM124">
        <v>23.140899999999998</v>
      </c>
      <c r="AN124">
        <v>2.4140000000000001</v>
      </c>
      <c r="AO124">
        <v>60</v>
      </c>
      <c r="AP124" t="s">
        <v>236</v>
      </c>
    </row>
    <row r="125" spans="1:42" x14ac:dyDescent="0.25">
      <c r="B125" t="s">
        <v>518</v>
      </c>
      <c r="C125" t="s">
        <v>308</v>
      </c>
      <c r="D125">
        <v>8.1449999999999996</v>
      </c>
      <c r="E125">
        <v>90.208600000000004</v>
      </c>
      <c r="F125">
        <v>600</v>
      </c>
      <c r="G125">
        <v>-6.8278999999999996</v>
      </c>
      <c r="H125">
        <v>8.2767999999999997</v>
      </c>
      <c r="I125">
        <v>-22.0075</v>
      </c>
      <c r="J125">
        <v>1200</v>
      </c>
      <c r="K125">
        <v>60.119</v>
      </c>
      <c r="L125">
        <v>7.3811</v>
      </c>
      <c r="M125" t="s">
        <v>332</v>
      </c>
      <c r="N125" t="s">
        <v>297</v>
      </c>
      <c r="O125" t="s">
        <v>519</v>
      </c>
      <c r="P125">
        <v>64386</v>
      </c>
      <c r="Q125" t="s">
        <v>299</v>
      </c>
      <c r="R125">
        <v>121.83</v>
      </c>
      <c r="S125">
        <v>28.67</v>
      </c>
      <c r="T125">
        <v>-16.2</v>
      </c>
      <c r="U125">
        <v>1.8653999999999999</v>
      </c>
      <c r="V125">
        <v>1.9891000000000001</v>
      </c>
      <c r="W125">
        <v>4.0676000000000002E-3</v>
      </c>
      <c r="X125">
        <v>-2.3401999999999998</v>
      </c>
      <c r="Y125">
        <v>-2.0324</v>
      </c>
      <c r="Z125">
        <v>6.7364E-3</v>
      </c>
      <c r="AA125">
        <v>15.4544</v>
      </c>
      <c r="AB125">
        <v>5.9296000000000001E-2</v>
      </c>
      <c r="AC125">
        <v>0.19162000000000001</v>
      </c>
      <c r="AD125">
        <v>7.5282999999999999E-3</v>
      </c>
      <c r="AE125" t="s">
        <v>300</v>
      </c>
      <c r="AF125" t="s">
        <v>250</v>
      </c>
      <c r="AG125">
        <v>8.1796000000000006</v>
      </c>
      <c r="AH125">
        <v>0.28056999999999999</v>
      </c>
      <c r="AI125">
        <v>-0.13589000000000001</v>
      </c>
      <c r="AJ125">
        <v>3.5601000000000001E-2</v>
      </c>
      <c r="AK125">
        <v>72.633600000000001</v>
      </c>
      <c r="AL125">
        <v>22.141100000000002</v>
      </c>
      <c r="AM125">
        <v>50.867400000000004</v>
      </c>
      <c r="AN125">
        <v>2.8001999999999998</v>
      </c>
      <c r="AO125">
        <v>60</v>
      </c>
      <c r="AP125" t="s">
        <v>236</v>
      </c>
    </row>
    <row r="126" spans="1:42" x14ac:dyDescent="0.25">
      <c r="B126" t="s">
        <v>520</v>
      </c>
      <c r="C126" t="s">
        <v>478</v>
      </c>
      <c r="D126">
        <v>8.0299999999999994</v>
      </c>
      <c r="E126">
        <v>90.140500000000003</v>
      </c>
      <c r="F126">
        <v>600</v>
      </c>
      <c r="G126">
        <v>-1.9625999999999999</v>
      </c>
      <c r="H126">
        <v>13.378299999999999</v>
      </c>
      <c r="I126">
        <v>-21.958200000000001</v>
      </c>
      <c r="J126">
        <v>1200</v>
      </c>
      <c r="K126">
        <v>56.1</v>
      </c>
      <c r="L126">
        <v>6.9863</v>
      </c>
      <c r="N126" t="s">
        <v>297</v>
      </c>
      <c r="O126" t="s">
        <v>521</v>
      </c>
      <c r="P126">
        <v>64807</v>
      </c>
      <c r="Q126" t="s">
        <v>299</v>
      </c>
      <c r="R126">
        <v>112.93</v>
      </c>
      <c r="S126">
        <v>25.94</v>
      </c>
      <c r="T126">
        <v>-24.6</v>
      </c>
      <c r="U126">
        <v>1.7769999999999999</v>
      </c>
      <c r="V126">
        <v>1.8996</v>
      </c>
      <c r="W126">
        <v>4.4114000000000002E-3</v>
      </c>
      <c r="X126">
        <v>-2.4258000000000002</v>
      </c>
      <c r="Y126">
        <v>-2.117</v>
      </c>
      <c r="Z126">
        <v>7.5576999999999997E-3</v>
      </c>
      <c r="AA126">
        <v>15.3188</v>
      </c>
      <c r="AB126">
        <v>5.7507999999999997E-2</v>
      </c>
      <c r="AC126">
        <v>0.23272000000000001</v>
      </c>
      <c r="AD126">
        <v>7.5135999999999996E-3</v>
      </c>
      <c r="AE126" t="s">
        <v>300</v>
      </c>
      <c r="AF126" t="s">
        <v>250</v>
      </c>
      <c r="AG126">
        <v>8.0471000000000004</v>
      </c>
      <c r="AH126">
        <v>0.25197999999999998</v>
      </c>
      <c r="AI126">
        <v>-9.5638000000000001E-2</v>
      </c>
      <c r="AJ126">
        <v>3.1988999999999997E-2</v>
      </c>
      <c r="AK126">
        <v>77.978300000000004</v>
      </c>
      <c r="AL126">
        <v>16.911000000000001</v>
      </c>
      <c r="AM126">
        <v>56.378500000000003</v>
      </c>
      <c r="AN126">
        <v>2.1394000000000002</v>
      </c>
      <c r="AO126">
        <v>60</v>
      </c>
      <c r="AP126" t="s">
        <v>236</v>
      </c>
    </row>
    <row r="127" spans="1:42" x14ac:dyDescent="0.25">
      <c r="B127" t="s">
        <v>522</v>
      </c>
      <c r="C127" t="s">
        <v>523</v>
      </c>
      <c r="D127">
        <v>8.0299999999999994</v>
      </c>
      <c r="E127">
        <v>90.479399999999998</v>
      </c>
      <c r="F127">
        <v>1800</v>
      </c>
      <c r="G127">
        <v>0.86726999999999999</v>
      </c>
      <c r="H127">
        <v>179.0872</v>
      </c>
      <c r="I127">
        <v>-20.8813</v>
      </c>
      <c r="J127">
        <v>1200</v>
      </c>
      <c r="K127">
        <v>62.061999999999998</v>
      </c>
      <c r="L127">
        <v>7.7287999999999997</v>
      </c>
      <c r="M127" t="s">
        <v>524</v>
      </c>
      <c r="N127" t="s">
        <v>297</v>
      </c>
      <c r="O127" t="s">
        <v>525</v>
      </c>
      <c r="P127">
        <v>66328</v>
      </c>
      <c r="Q127" t="s">
        <v>299</v>
      </c>
      <c r="R127">
        <v>126.24</v>
      </c>
      <c r="S127">
        <v>29.61</v>
      </c>
      <c r="T127">
        <v>-32</v>
      </c>
      <c r="U127">
        <v>1.3698999999999999</v>
      </c>
      <c r="V127">
        <v>1.4875</v>
      </c>
      <c r="W127">
        <v>4.3353000000000003E-3</v>
      </c>
      <c r="X127">
        <v>-2.3037999999999998</v>
      </c>
      <c r="Y127">
        <v>-1.9964</v>
      </c>
      <c r="Z127">
        <v>6.9144000000000002E-3</v>
      </c>
      <c r="AA127">
        <v>15.0352</v>
      </c>
      <c r="AB127">
        <v>7.7536999999999995E-2</v>
      </c>
      <c r="AC127">
        <v>0.22320000000000001</v>
      </c>
      <c r="AD127">
        <v>9.9436999999999998E-3</v>
      </c>
      <c r="AE127" t="s">
        <v>300</v>
      </c>
      <c r="AF127" t="s">
        <v>250</v>
      </c>
      <c r="AG127">
        <v>8.2024000000000008</v>
      </c>
      <c r="AH127">
        <v>0.25311</v>
      </c>
      <c r="AI127">
        <v>-0.18411</v>
      </c>
      <c r="AJ127">
        <v>3.2321000000000003E-2</v>
      </c>
      <c r="AK127">
        <v>97.042699999999996</v>
      </c>
      <c r="AL127">
        <v>16.591899999999999</v>
      </c>
      <c r="AM127">
        <v>75.238100000000003</v>
      </c>
      <c r="AN127">
        <v>2.0994000000000002</v>
      </c>
      <c r="AO127">
        <v>60</v>
      </c>
      <c r="AP127" t="s">
        <v>236</v>
      </c>
    </row>
    <row r="128" spans="1:42" x14ac:dyDescent="0.25">
      <c r="B128" t="s">
        <v>526</v>
      </c>
      <c r="C128" t="s">
        <v>337</v>
      </c>
      <c r="D128">
        <v>8.1989999999999998</v>
      </c>
      <c r="E128">
        <v>90.335700000000003</v>
      </c>
      <c r="F128">
        <v>1200</v>
      </c>
      <c r="G128">
        <v>-1.9732000000000001</v>
      </c>
      <c r="H128">
        <v>18.476500000000001</v>
      </c>
      <c r="I128">
        <v>-21.455300000000001</v>
      </c>
      <c r="J128">
        <v>1200</v>
      </c>
      <c r="K128">
        <v>62.69</v>
      </c>
      <c r="L128">
        <v>7.6460999999999997</v>
      </c>
      <c r="M128" t="s">
        <v>481</v>
      </c>
      <c r="N128" t="s">
        <v>297</v>
      </c>
      <c r="O128" t="s">
        <v>527</v>
      </c>
      <c r="P128">
        <v>67271</v>
      </c>
      <c r="Q128" t="s">
        <v>299</v>
      </c>
      <c r="R128">
        <v>128.01</v>
      </c>
      <c r="S128">
        <v>29.7</v>
      </c>
      <c r="T128">
        <v>15.9</v>
      </c>
      <c r="U128">
        <v>2.0581</v>
      </c>
      <c r="V128">
        <v>2.1840999999999999</v>
      </c>
      <c r="W128">
        <v>4.4789000000000001E-3</v>
      </c>
      <c r="X128">
        <v>-2.4958</v>
      </c>
      <c r="Y128">
        <v>-2.1861999999999999</v>
      </c>
      <c r="Z128">
        <v>8.1712E-3</v>
      </c>
      <c r="AA128">
        <v>15.552300000000001</v>
      </c>
      <c r="AB128">
        <v>6.3037999999999997E-2</v>
      </c>
      <c r="AC128">
        <v>0.26289000000000001</v>
      </c>
      <c r="AD128">
        <v>7.8189000000000002E-3</v>
      </c>
      <c r="AE128" t="s">
        <v>300</v>
      </c>
      <c r="AF128" t="s">
        <v>250</v>
      </c>
      <c r="AG128">
        <v>7.7823000000000002</v>
      </c>
      <c r="AH128">
        <v>0.43719999999999998</v>
      </c>
      <c r="AI128">
        <v>-0.21931</v>
      </c>
      <c r="AJ128">
        <v>5.5280000000000003E-2</v>
      </c>
      <c r="AK128">
        <v>49.9679</v>
      </c>
      <c r="AL128">
        <v>18.731300000000001</v>
      </c>
      <c r="AM128">
        <v>28.7822</v>
      </c>
      <c r="AN128">
        <v>2.3683000000000001</v>
      </c>
      <c r="AO128">
        <v>60</v>
      </c>
      <c r="AP128" t="s">
        <v>528</v>
      </c>
    </row>
    <row r="129" spans="1:42" x14ac:dyDescent="0.25">
      <c r="B129" t="s">
        <v>529</v>
      </c>
      <c r="C129" t="s">
        <v>325</v>
      </c>
      <c r="D129">
        <v>8.6359999999999992</v>
      </c>
      <c r="E129">
        <v>89.924300000000002</v>
      </c>
      <c r="F129">
        <v>600</v>
      </c>
      <c r="G129">
        <v>-5.5471000000000004</v>
      </c>
      <c r="H129">
        <v>16.451899999999998</v>
      </c>
      <c r="I129">
        <v>-21.852699999999999</v>
      </c>
      <c r="J129">
        <v>1200</v>
      </c>
      <c r="K129">
        <v>63.783000000000001</v>
      </c>
      <c r="L129">
        <v>7.3856999999999999</v>
      </c>
      <c r="N129" t="s">
        <v>345</v>
      </c>
      <c r="O129" t="s">
        <v>530</v>
      </c>
      <c r="P129">
        <v>68331</v>
      </c>
      <c r="Q129" t="s">
        <v>299</v>
      </c>
      <c r="R129">
        <v>128.19</v>
      </c>
      <c r="S129">
        <v>29.44</v>
      </c>
      <c r="T129">
        <v>8.5</v>
      </c>
      <c r="U129">
        <v>1.9457</v>
      </c>
      <c r="V129">
        <v>2.0703</v>
      </c>
      <c r="W129">
        <v>1.2662E-2</v>
      </c>
      <c r="X129">
        <v>-2.6604999999999999</v>
      </c>
      <c r="Y129">
        <v>-2.3490000000000002</v>
      </c>
      <c r="Z129">
        <v>2.5250999999999999E-2</v>
      </c>
      <c r="AA129">
        <v>15.202199999999999</v>
      </c>
      <c r="AB129">
        <v>0.10456</v>
      </c>
      <c r="AC129">
        <v>0.19145999999999999</v>
      </c>
      <c r="AD129">
        <v>1.0437E-2</v>
      </c>
      <c r="AE129" t="s">
        <v>300</v>
      </c>
      <c r="AF129" t="s">
        <v>250</v>
      </c>
      <c r="AG129">
        <v>7.4166999999999996</v>
      </c>
      <c r="AH129">
        <v>0.63846999999999998</v>
      </c>
      <c r="AI129">
        <v>-0.25180000000000002</v>
      </c>
      <c r="AJ129">
        <v>7.6579999999999995E-2</v>
      </c>
      <c r="AK129">
        <v>61.146700000000003</v>
      </c>
      <c r="AL129">
        <v>22.025700000000001</v>
      </c>
      <c r="AM129">
        <v>40.195500000000003</v>
      </c>
      <c r="AN129">
        <v>2.7818999999999998</v>
      </c>
      <c r="AO129">
        <v>60</v>
      </c>
      <c r="AP129" t="s">
        <v>236</v>
      </c>
    </row>
    <row r="130" spans="1:42" x14ac:dyDescent="0.25">
      <c r="B130" t="s">
        <v>531</v>
      </c>
      <c r="C130" t="s">
        <v>348</v>
      </c>
      <c r="D130">
        <v>8.6579999999999995</v>
      </c>
      <c r="E130">
        <v>91.137500000000003</v>
      </c>
      <c r="F130">
        <v>600</v>
      </c>
      <c r="G130">
        <v>-6.1996000000000002</v>
      </c>
      <c r="H130">
        <v>11.741300000000001</v>
      </c>
      <c r="I130">
        <v>-21.180299999999999</v>
      </c>
      <c r="J130">
        <v>1200</v>
      </c>
      <c r="K130">
        <v>64.558000000000007</v>
      </c>
      <c r="L130">
        <v>7.4565000000000001</v>
      </c>
      <c r="N130" t="s">
        <v>345</v>
      </c>
      <c r="O130" t="s">
        <v>532</v>
      </c>
      <c r="P130">
        <v>68874</v>
      </c>
      <c r="Q130" t="s">
        <v>299</v>
      </c>
      <c r="R130">
        <v>128.36000000000001</v>
      </c>
      <c r="S130">
        <v>30.21</v>
      </c>
      <c r="T130">
        <v>22.2</v>
      </c>
      <c r="U130">
        <v>2.0792999999999999</v>
      </c>
      <c r="V130">
        <v>2.2056</v>
      </c>
      <c r="W130">
        <v>4.5079999999999999E-3</v>
      </c>
      <c r="X130">
        <v>-2.9106999999999998</v>
      </c>
      <c r="Y130">
        <v>-2.5964</v>
      </c>
      <c r="Z130">
        <v>4.9611000000000004E-3</v>
      </c>
      <c r="AA130">
        <v>15.1341</v>
      </c>
      <c r="AB130">
        <v>6.9212999999999997E-2</v>
      </c>
      <c r="AC130">
        <v>0.25241000000000002</v>
      </c>
      <c r="AD130">
        <v>8.9695E-3</v>
      </c>
      <c r="AE130" t="s">
        <v>300</v>
      </c>
      <c r="AF130" t="s">
        <v>250</v>
      </c>
      <c r="AG130">
        <v>7.0095000000000001</v>
      </c>
      <c r="AH130">
        <v>0.22264</v>
      </c>
      <c r="AI130">
        <v>-0.15545</v>
      </c>
      <c r="AJ130">
        <v>2.8506E-2</v>
      </c>
      <c r="AK130">
        <v>43.505400000000002</v>
      </c>
      <c r="AL130">
        <v>15.7197</v>
      </c>
      <c r="AM130">
        <v>23.278300000000002</v>
      </c>
      <c r="AN130">
        <v>1.9899</v>
      </c>
      <c r="AO130">
        <v>60</v>
      </c>
      <c r="AP130" t="s">
        <v>533</v>
      </c>
    </row>
    <row r="131" spans="1:42" x14ac:dyDescent="0.25">
      <c r="B131" t="s">
        <v>534</v>
      </c>
      <c r="C131" t="s">
        <v>325</v>
      </c>
      <c r="D131">
        <v>7.6390000000000002</v>
      </c>
      <c r="E131">
        <v>90.343000000000004</v>
      </c>
      <c r="F131">
        <v>600</v>
      </c>
      <c r="G131">
        <v>-2.8075999999999999</v>
      </c>
      <c r="H131">
        <v>17.903400000000001</v>
      </c>
      <c r="I131">
        <v>-21.445599999999999</v>
      </c>
      <c r="J131">
        <v>1200</v>
      </c>
      <c r="K131">
        <v>57.95</v>
      </c>
      <c r="L131">
        <v>7.5861000000000001</v>
      </c>
      <c r="N131" t="s">
        <v>345</v>
      </c>
      <c r="O131" t="s">
        <v>535</v>
      </c>
      <c r="P131">
        <v>69438</v>
      </c>
      <c r="Q131" t="s">
        <v>299</v>
      </c>
      <c r="R131">
        <v>116.89</v>
      </c>
      <c r="S131">
        <v>27.47</v>
      </c>
      <c r="T131">
        <v>-4.0999999999999996</v>
      </c>
      <c r="U131">
        <v>1.859</v>
      </c>
      <c r="V131">
        <v>1.9825999999999999</v>
      </c>
      <c r="W131">
        <v>3.6797000000000002E-3</v>
      </c>
      <c r="X131">
        <v>-2.5971000000000002</v>
      </c>
      <c r="Y131">
        <v>-2.2864</v>
      </c>
      <c r="Z131">
        <v>6.8038999999999999E-3</v>
      </c>
      <c r="AA131">
        <v>15.180400000000001</v>
      </c>
      <c r="AB131">
        <v>6.6350000000000006E-2</v>
      </c>
      <c r="AC131">
        <v>0.18923000000000001</v>
      </c>
      <c r="AD131">
        <v>8.5164999999999998E-3</v>
      </c>
      <c r="AE131" t="s">
        <v>300</v>
      </c>
      <c r="AF131" t="s">
        <v>250</v>
      </c>
      <c r="AG131">
        <v>7.6532</v>
      </c>
      <c r="AH131">
        <v>0.27026</v>
      </c>
      <c r="AI131">
        <v>-0.14366000000000001</v>
      </c>
      <c r="AJ131">
        <v>3.4306999999999997E-2</v>
      </c>
      <c r="AK131">
        <v>102.4025</v>
      </c>
      <c r="AL131">
        <v>22.297499999999999</v>
      </c>
      <c r="AM131">
        <v>80.596299999999999</v>
      </c>
      <c r="AN131">
        <v>2.8214000000000001</v>
      </c>
      <c r="AO131">
        <v>60</v>
      </c>
      <c r="AP131" t="s">
        <v>236</v>
      </c>
    </row>
    <row r="132" spans="1:42" x14ac:dyDescent="0.25">
      <c r="B132" t="s">
        <v>536</v>
      </c>
      <c r="C132" t="s">
        <v>351</v>
      </c>
      <c r="D132">
        <v>9.0299999999999994</v>
      </c>
      <c r="E132">
        <v>89.665700000000001</v>
      </c>
      <c r="F132">
        <v>600</v>
      </c>
      <c r="G132">
        <v>8.5307999999999993</v>
      </c>
      <c r="H132">
        <v>18.0791</v>
      </c>
      <c r="I132">
        <v>-21.769600000000001</v>
      </c>
      <c r="J132">
        <v>1200</v>
      </c>
      <c r="K132">
        <v>68.5</v>
      </c>
      <c r="L132">
        <v>7.5857999999999999</v>
      </c>
      <c r="M132" t="s">
        <v>537</v>
      </c>
      <c r="N132" t="s">
        <v>345</v>
      </c>
      <c r="O132" t="s">
        <v>538</v>
      </c>
      <c r="P132">
        <v>70452</v>
      </c>
      <c r="Q132" t="s">
        <v>299</v>
      </c>
      <c r="R132">
        <v>138.77000000000001</v>
      </c>
      <c r="S132">
        <v>33.03</v>
      </c>
      <c r="T132">
        <v>1.9</v>
      </c>
      <c r="U132">
        <v>1.8959999999999999</v>
      </c>
      <c r="V132">
        <v>2.02</v>
      </c>
      <c r="W132">
        <v>4.2759E-3</v>
      </c>
      <c r="X132">
        <v>-2.9434999999999998</v>
      </c>
      <c r="Y132">
        <v>-2.6288</v>
      </c>
      <c r="Z132">
        <v>6.2068999999999996E-3</v>
      </c>
      <c r="AA132">
        <v>14.9877</v>
      </c>
      <c r="AB132">
        <v>6.5406000000000006E-2</v>
      </c>
      <c r="AC132">
        <v>0.32202999999999998</v>
      </c>
      <c r="AD132">
        <v>8.3578000000000003E-3</v>
      </c>
      <c r="AE132" t="s">
        <v>300</v>
      </c>
      <c r="AF132" t="s">
        <v>250</v>
      </c>
      <c r="AG132">
        <v>6.94</v>
      </c>
      <c r="AH132">
        <v>0.26843</v>
      </c>
      <c r="AI132">
        <v>-0.158</v>
      </c>
      <c r="AJ132">
        <v>3.4417999999999997E-2</v>
      </c>
      <c r="AK132">
        <v>34.304099999999998</v>
      </c>
      <c r="AL132">
        <v>18.3293</v>
      </c>
      <c r="AM132">
        <v>14.507899999999999</v>
      </c>
      <c r="AN132">
        <v>2.3212000000000002</v>
      </c>
      <c r="AO132">
        <v>60</v>
      </c>
      <c r="AP132" t="s">
        <v>356</v>
      </c>
    </row>
    <row r="133" spans="1:42" x14ac:dyDescent="0.25">
      <c r="B133" t="s">
        <v>539</v>
      </c>
      <c r="C133" t="s">
        <v>337</v>
      </c>
      <c r="D133">
        <v>8.8610000000000007</v>
      </c>
      <c r="E133">
        <v>90.110100000000003</v>
      </c>
      <c r="F133">
        <v>600</v>
      </c>
      <c r="G133">
        <v>3.5760000000000001</v>
      </c>
      <c r="H133">
        <v>32.760300000000001</v>
      </c>
      <c r="I133">
        <v>-22.2117</v>
      </c>
      <c r="J133">
        <v>1200</v>
      </c>
      <c r="K133">
        <v>64.320999999999998</v>
      </c>
      <c r="L133">
        <v>7.2588999999999997</v>
      </c>
      <c r="N133" t="s">
        <v>345</v>
      </c>
      <c r="O133" t="s">
        <v>540</v>
      </c>
      <c r="P133">
        <v>70459</v>
      </c>
      <c r="Q133" t="s">
        <v>299</v>
      </c>
      <c r="R133">
        <v>134.62</v>
      </c>
      <c r="S133">
        <v>31.24</v>
      </c>
      <c r="T133">
        <v>-12.4</v>
      </c>
      <c r="U133">
        <v>1.9433</v>
      </c>
      <c r="V133">
        <v>2.0678999999999998</v>
      </c>
      <c r="W133">
        <v>4.5510999999999998E-3</v>
      </c>
      <c r="X133">
        <v>-2.6667000000000001</v>
      </c>
      <c r="Y133">
        <v>-2.3552</v>
      </c>
      <c r="Z133">
        <v>6.0559999999999998E-3</v>
      </c>
      <c r="AA133">
        <v>15.242800000000001</v>
      </c>
      <c r="AB133">
        <v>6.6156999999999994E-2</v>
      </c>
      <c r="AC133">
        <v>0.24229999999999999</v>
      </c>
      <c r="AD133">
        <v>8.6595999999999999E-3</v>
      </c>
      <c r="AE133" t="s">
        <v>300</v>
      </c>
      <c r="AF133" t="s">
        <v>250</v>
      </c>
      <c r="AG133">
        <v>7.9006999999999996</v>
      </c>
      <c r="AH133">
        <v>0.28774</v>
      </c>
      <c r="AI133">
        <v>0.24093999999999999</v>
      </c>
      <c r="AJ133">
        <v>3.6830000000000002E-2</v>
      </c>
      <c r="AK133">
        <v>263.99130000000002</v>
      </c>
      <c r="AL133">
        <v>25.198399999999999</v>
      </c>
      <c r="AM133">
        <v>239.06440000000001</v>
      </c>
      <c r="AN133">
        <v>3.1888000000000001</v>
      </c>
      <c r="AO133">
        <v>60</v>
      </c>
      <c r="AP133" t="s">
        <v>356</v>
      </c>
    </row>
    <row r="134" spans="1:42" x14ac:dyDescent="0.25">
      <c r="B134" t="s">
        <v>541</v>
      </c>
      <c r="C134" t="s">
        <v>361</v>
      </c>
      <c r="D134">
        <v>7.9390000000000001</v>
      </c>
      <c r="E134">
        <v>89.140299999999996</v>
      </c>
      <c r="F134">
        <v>600</v>
      </c>
      <c r="G134">
        <v>-8.0452999999999992</v>
      </c>
      <c r="H134">
        <v>28.230799999999999</v>
      </c>
      <c r="I134">
        <v>-21.8385</v>
      </c>
      <c r="J134">
        <v>1200</v>
      </c>
      <c r="K134">
        <v>56.335999999999999</v>
      </c>
      <c r="L134">
        <v>7.0960999999999999</v>
      </c>
      <c r="N134" t="s">
        <v>345</v>
      </c>
      <c r="O134" t="s">
        <v>542</v>
      </c>
      <c r="P134">
        <v>70903</v>
      </c>
      <c r="Q134" t="s">
        <v>299</v>
      </c>
      <c r="R134">
        <v>113.45</v>
      </c>
      <c r="S134">
        <v>26.88</v>
      </c>
      <c r="T134">
        <v>-23.7</v>
      </c>
      <c r="U134">
        <v>1.9763999999999999</v>
      </c>
      <c r="V134">
        <v>2.1013999999999999</v>
      </c>
      <c r="W134">
        <v>4.3962000000000003E-3</v>
      </c>
      <c r="X134">
        <v>-2.7770999999999999</v>
      </c>
      <c r="Y134">
        <v>-2.4643000000000002</v>
      </c>
      <c r="Z134">
        <v>6.169E-3</v>
      </c>
      <c r="AA134">
        <v>15.1153</v>
      </c>
      <c r="AB134">
        <v>6.2247999999999998E-2</v>
      </c>
      <c r="AC134">
        <v>0.19500000000000001</v>
      </c>
      <c r="AD134">
        <v>7.8659000000000003E-3</v>
      </c>
      <c r="AE134" t="s">
        <v>300</v>
      </c>
      <c r="AF134" t="s">
        <v>250</v>
      </c>
      <c r="AG134">
        <v>7.3992000000000004</v>
      </c>
      <c r="AH134">
        <v>0.21648000000000001</v>
      </c>
      <c r="AI134">
        <v>-3.5657000000000001E-2</v>
      </c>
      <c r="AJ134">
        <v>2.7997999999999999E-2</v>
      </c>
      <c r="AK134">
        <v>106.7991</v>
      </c>
      <c r="AL134">
        <v>18.773900000000001</v>
      </c>
      <c r="AM134">
        <v>85.169799999999995</v>
      </c>
      <c r="AN134">
        <v>2.3765000000000001</v>
      </c>
      <c r="AO134">
        <v>60</v>
      </c>
      <c r="AP134" t="s">
        <v>353</v>
      </c>
    </row>
    <row r="135" spans="1:42" x14ac:dyDescent="0.25">
      <c r="B135" t="s">
        <v>543</v>
      </c>
      <c r="C135" t="s">
        <v>407</v>
      </c>
      <c r="D135">
        <v>8.2200000000000006</v>
      </c>
      <c r="E135">
        <v>90.039900000000003</v>
      </c>
      <c r="F135">
        <v>600</v>
      </c>
      <c r="G135">
        <v>-11.0771</v>
      </c>
      <c r="H135">
        <v>51.382300000000001</v>
      </c>
      <c r="I135">
        <v>-21.837</v>
      </c>
      <c r="J135">
        <v>1200</v>
      </c>
      <c r="K135">
        <v>57</v>
      </c>
      <c r="L135">
        <v>6.9343000000000004</v>
      </c>
      <c r="N135" t="s">
        <v>345</v>
      </c>
      <c r="O135" t="s">
        <v>544</v>
      </c>
      <c r="P135">
        <v>71271</v>
      </c>
      <c r="Q135" t="s">
        <v>299</v>
      </c>
      <c r="R135">
        <v>117.51</v>
      </c>
      <c r="S135">
        <v>27.3</v>
      </c>
      <c r="T135">
        <v>8</v>
      </c>
      <c r="U135">
        <v>1.8494999999999999</v>
      </c>
      <c r="V135">
        <v>1.9730000000000001</v>
      </c>
      <c r="W135">
        <v>4.1987999999999999E-3</v>
      </c>
      <c r="X135">
        <v>-2.9113000000000002</v>
      </c>
      <c r="Y135">
        <v>-2.597</v>
      </c>
      <c r="Z135">
        <v>5.0902999999999999E-3</v>
      </c>
      <c r="AA135">
        <v>14.8903</v>
      </c>
      <c r="AB135">
        <v>6.4582000000000001E-2</v>
      </c>
      <c r="AC135">
        <v>0.23449999999999999</v>
      </c>
      <c r="AD135">
        <v>8.2115999999999995E-3</v>
      </c>
      <c r="AE135" t="s">
        <v>300</v>
      </c>
      <c r="AF135" t="s">
        <v>250</v>
      </c>
      <c r="AG135">
        <v>7.1372</v>
      </c>
      <c r="AH135">
        <v>0.29582999999999998</v>
      </c>
      <c r="AI135">
        <v>-2.6527999999999999E-2</v>
      </c>
      <c r="AJ135">
        <v>3.7818999999999998E-2</v>
      </c>
      <c r="AK135">
        <v>132.26339999999999</v>
      </c>
      <c r="AL135">
        <v>17.1372</v>
      </c>
      <c r="AM135">
        <v>110.5774</v>
      </c>
      <c r="AN135">
        <v>2.1703999999999999</v>
      </c>
      <c r="AO135">
        <v>60</v>
      </c>
      <c r="AP135" t="s">
        <v>353</v>
      </c>
    </row>
    <row r="136" spans="1:42" x14ac:dyDescent="0.25">
      <c r="B136" t="s">
        <v>545</v>
      </c>
      <c r="C136" t="s">
        <v>317</v>
      </c>
      <c r="D136">
        <v>8.9269999999999996</v>
      </c>
      <c r="E136">
        <v>89.909199999999998</v>
      </c>
      <c r="F136">
        <v>600</v>
      </c>
      <c r="G136">
        <v>0.25507000000000002</v>
      </c>
      <c r="H136">
        <v>372.22219999999999</v>
      </c>
      <c r="I136">
        <v>-22.2669</v>
      </c>
      <c r="J136">
        <v>1200</v>
      </c>
      <c r="K136">
        <v>64.534999999999997</v>
      </c>
      <c r="L136">
        <v>7.2291999999999996</v>
      </c>
      <c r="M136" t="s">
        <v>546</v>
      </c>
      <c r="N136" t="s">
        <v>345</v>
      </c>
      <c r="O136" t="s">
        <v>547</v>
      </c>
      <c r="P136">
        <v>72315</v>
      </c>
      <c r="Q136" t="s">
        <v>299</v>
      </c>
      <c r="R136">
        <v>128.97999999999999</v>
      </c>
      <c r="S136">
        <v>29.7</v>
      </c>
      <c r="T136">
        <v>2.1</v>
      </c>
      <c r="U136">
        <v>1.9111</v>
      </c>
      <c r="V136">
        <v>2.0352999999999999</v>
      </c>
      <c r="W136">
        <v>4.1421000000000001E-3</v>
      </c>
      <c r="X136">
        <v>-3.1562000000000001</v>
      </c>
      <c r="Y136">
        <v>-2.8391000000000002</v>
      </c>
      <c r="Z136">
        <v>7.7971000000000004E-3</v>
      </c>
      <c r="AA136">
        <v>14.6584</v>
      </c>
      <c r="AB136">
        <v>6.8075999999999998E-2</v>
      </c>
      <c r="AC136">
        <v>0.19389999999999999</v>
      </c>
      <c r="AD136">
        <v>8.6952999999999996E-3</v>
      </c>
      <c r="AE136" t="s">
        <v>300</v>
      </c>
      <c r="AF136" t="s">
        <v>250</v>
      </c>
      <c r="AG136">
        <v>6.5858999999999996</v>
      </c>
      <c r="AH136">
        <v>0.2772</v>
      </c>
      <c r="AI136">
        <v>-8.3553000000000002E-2</v>
      </c>
      <c r="AJ136">
        <v>3.5498000000000002E-2</v>
      </c>
      <c r="AK136">
        <v>80.966899999999995</v>
      </c>
      <c r="AL136">
        <v>18.569400000000002</v>
      </c>
      <c r="AM136">
        <v>60.716099999999997</v>
      </c>
      <c r="AN136">
        <v>2.3527</v>
      </c>
      <c r="AO136">
        <v>60</v>
      </c>
      <c r="AP136" t="s">
        <v>353</v>
      </c>
    </row>
    <row r="137" spans="1:42" x14ac:dyDescent="0.25">
      <c r="B137" t="s">
        <v>548</v>
      </c>
      <c r="C137" t="s">
        <v>348</v>
      </c>
      <c r="D137">
        <v>8.7710000000000008</v>
      </c>
      <c r="E137">
        <v>89.830399999999997</v>
      </c>
      <c r="F137">
        <v>600</v>
      </c>
      <c r="G137">
        <v>-1.8158000000000001</v>
      </c>
      <c r="H137">
        <v>9.2411999999999992</v>
      </c>
      <c r="I137">
        <v>-22.309899999999999</v>
      </c>
      <c r="J137">
        <v>1200</v>
      </c>
      <c r="K137">
        <v>62.012999999999998</v>
      </c>
      <c r="L137">
        <v>7.0701999999999998</v>
      </c>
      <c r="N137" t="s">
        <v>345</v>
      </c>
      <c r="O137" t="s">
        <v>549</v>
      </c>
      <c r="P137">
        <v>73299</v>
      </c>
      <c r="Q137" t="s">
        <v>299</v>
      </c>
      <c r="R137">
        <v>124.75</v>
      </c>
      <c r="S137">
        <v>28.41</v>
      </c>
      <c r="T137">
        <v>39.9</v>
      </c>
      <c r="U137">
        <v>1.9087000000000001</v>
      </c>
      <c r="V137">
        <v>2.0329000000000002</v>
      </c>
      <c r="W137">
        <v>5.012E-3</v>
      </c>
      <c r="X137">
        <v>-2.754</v>
      </c>
      <c r="Y137">
        <v>-2.4415</v>
      </c>
      <c r="Z137">
        <v>6.1682999999999998E-3</v>
      </c>
      <c r="AA137">
        <v>15.1937</v>
      </c>
      <c r="AB137">
        <v>6.1744E-2</v>
      </c>
      <c r="AC137">
        <v>0.31972</v>
      </c>
      <c r="AD137">
        <v>7.8867999999999994E-3</v>
      </c>
      <c r="AE137" t="s">
        <v>300</v>
      </c>
      <c r="AF137" t="s">
        <v>250</v>
      </c>
      <c r="AG137">
        <v>7.2907999999999999</v>
      </c>
      <c r="AH137">
        <v>0.31757000000000002</v>
      </c>
      <c r="AI137">
        <v>-0.18936</v>
      </c>
      <c r="AJ137">
        <v>4.0348000000000002E-2</v>
      </c>
      <c r="AK137">
        <v>31.619499999999999</v>
      </c>
      <c r="AL137">
        <v>25.281300000000002</v>
      </c>
      <c r="AM137">
        <v>11.477600000000001</v>
      </c>
      <c r="AN137">
        <v>3.1998000000000002</v>
      </c>
      <c r="AO137">
        <v>60</v>
      </c>
      <c r="AP137" t="s">
        <v>353</v>
      </c>
    </row>
    <row r="138" spans="1:42" x14ac:dyDescent="0.25">
      <c r="B138" t="s">
        <v>550</v>
      </c>
      <c r="C138" t="s">
        <v>317</v>
      </c>
      <c r="D138">
        <v>9.1349999999999998</v>
      </c>
      <c r="E138">
        <v>89.327600000000004</v>
      </c>
      <c r="F138">
        <v>600</v>
      </c>
      <c r="G138">
        <v>-1.1951000000000001</v>
      </c>
      <c r="H138">
        <v>10.8765</v>
      </c>
      <c r="I138">
        <v>-22.378</v>
      </c>
      <c r="J138">
        <v>1200</v>
      </c>
      <c r="K138">
        <v>67.896000000000001</v>
      </c>
      <c r="L138">
        <v>7.4325000000000001</v>
      </c>
      <c r="N138" t="s">
        <v>297</v>
      </c>
      <c r="O138" t="s">
        <v>551</v>
      </c>
      <c r="P138">
        <v>73636</v>
      </c>
      <c r="Q138" t="s">
        <v>299</v>
      </c>
      <c r="R138">
        <v>137.62</v>
      </c>
      <c r="S138">
        <v>31.06</v>
      </c>
      <c r="T138">
        <v>22.7</v>
      </c>
      <c r="U138">
        <v>1.9864999999999999</v>
      </c>
      <c r="V138">
        <v>2.1116000000000001</v>
      </c>
      <c r="W138">
        <v>4.4565000000000004E-3</v>
      </c>
      <c r="X138">
        <v>-2.8363999999999998</v>
      </c>
      <c r="Y138">
        <v>-2.5228999999999999</v>
      </c>
      <c r="Z138">
        <v>6.2848000000000001E-3</v>
      </c>
      <c r="AA138">
        <v>15.1158</v>
      </c>
      <c r="AB138">
        <v>6.8037E-2</v>
      </c>
      <c r="AC138">
        <v>0.24831</v>
      </c>
      <c r="AD138">
        <v>8.5246000000000002E-3</v>
      </c>
      <c r="AE138" t="s">
        <v>300</v>
      </c>
      <c r="AF138" t="s">
        <v>250</v>
      </c>
      <c r="AG138">
        <v>7.1017000000000001</v>
      </c>
      <c r="AH138">
        <v>0.25622</v>
      </c>
      <c r="AI138">
        <v>-0.21232000000000001</v>
      </c>
      <c r="AJ138">
        <v>3.2747999999999999E-2</v>
      </c>
      <c r="AK138">
        <v>21.8706</v>
      </c>
      <c r="AL138">
        <v>19.069800000000001</v>
      </c>
      <c r="AM138">
        <v>2.0057999999999998</v>
      </c>
      <c r="AN138">
        <v>2.4140000000000001</v>
      </c>
      <c r="AO138">
        <v>60</v>
      </c>
      <c r="AP138" t="s">
        <v>353</v>
      </c>
    </row>
    <row r="139" spans="1:42" x14ac:dyDescent="0.25">
      <c r="B139" t="s">
        <v>552</v>
      </c>
      <c r="C139" t="s">
        <v>372</v>
      </c>
      <c r="D139">
        <v>8.1920000000000002</v>
      </c>
      <c r="E139">
        <v>90.384299999999996</v>
      </c>
      <c r="F139">
        <v>600</v>
      </c>
      <c r="G139">
        <v>-22.091799999999999</v>
      </c>
      <c r="H139">
        <v>-8.4329999999999998</v>
      </c>
      <c r="I139">
        <v>-22.4739</v>
      </c>
      <c r="J139">
        <v>1200</v>
      </c>
      <c r="K139">
        <v>61.03</v>
      </c>
      <c r="L139">
        <v>7.45</v>
      </c>
      <c r="N139" t="s">
        <v>297</v>
      </c>
      <c r="O139" t="s">
        <v>553</v>
      </c>
      <c r="P139">
        <v>75683</v>
      </c>
      <c r="Q139" t="s">
        <v>299</v>
      </c>
      <c r="R139">
        <v>127.39</v>
      </c>
      <c r="S139">
        <v>29.27</v>
      </c>
      <c r="T139">
        <v>21.7</v>
      </c>
      <c r="U139">
        <v>1.9917</v>
      </c>
      <c r="V139">
        <v>2.1168999999999998</v>
      </c>
      <c r="W139">
        <v>4.548E-3</v>
      </c>
      <c r="X139">
        <v>-2.9026999999999998</v>
      </c>
      <c r="Y139">
        <v>-2.5884999999999998</v>
      </c>
      <c r="Z139">
        <v>6.3901000000000001E-3</v>
      </c>
      <c r="AA139">
        <v>14.988</v>
      </c>
      <c r="AB139">
        <v>6.0836000000000001E-2</v>
      </c>
      <c r="AC139">
        <v>0.18182000000000001</v>
      </c>
      <c r="AD139">
        <v>7.8694999999999998E-3</v>
      </c>
      <c r="AE139" t="s">
        <v>300</v>
      </c>
      <c r="AF139" t="s">
        <v>250</v>
      </c>
      <c r="AG139">
        <v>6.8091999999999997</v>
      </c>
      <c r="AH139">
        <v>0.24356</v>
      </c>
      <c r="AI139">
        <v>-0.37007000000000001</v>
      </c>
      <c r="AJ139">
        <v>3.1057999999999999E-2</v>
      </c>
      <c r="AK139">
        <v>30.6892</v>
      </c>
      <c r="AL139">
        <v>13.498100000000001</v>
      </c>
      <c r="AM139">
        <v>10.782299999999999</v>
      </c>
      <c r="AN139">
        <v>1.7089000000000001</v>
      </c>
      <c r="AO139">
        <v>60</v>
      </c>
      <c r="AP139" t="s">
        <v>236</v>
      </c>
    </row>
    <row r="140" spans="1:42" x14ac:dyDescent="0.25">
      <c r="A140" t="s">
        <v>183</v>
      </c>
      <c r="AC140" s="78">
        <f>AVERAGE(AC120:AC139)</f>
        <v>0.22225500000000004</v>
      </c>
      <c r="AE140" s="79">
        <f>STDEV(AC120:AC139)/2</f>
        <v>2.1164561025947302E-2</v>
      </c>
    </row>
    <row r="141" spans="1:42" x14ac:dyDescent="0.25">
      <c r="B141" t="s">
        <v>554</v>
      </c>
      <c r="C141" t="s">
        <v>308</v>
      </c>
      <c r="D141">
        <v>9.0280000000000005</v>
      </c>
      <c r="E141">
        <v>88.799599999999998</v>
      </c>
      <c r="F141">
        <v>600</v>
      </c>
      <c r="G141">
        <v>1.6836</v>
      </c>
      <c r="H141">
        <v>201.78219999999999</v>
      </c>
      <c r="I141">
        <v>-21.7728</v>
      </c>
      <c r="J141">
        <v>1200</v>
      </c>
      <c r="K141">
        <v>64.966999999999999</v>
      </c>
      <c r="L141">
        <v>7.1962000000000002</v>
      </c>
      <c r="M141" t="s">
        <v>555</v>
      </c>
      <c r="N141" t="s">
        <v>297</v>
      </c>
      <c r="O141" t="s">
        <v>556</v>
      </c>
      <c r="P141">
        <v>59278</v>
      </c>
      <c r="Q141" t="s">
        <v>299</v>
      </c>
      <c r="R141">
        <v>131.88999999999999</v>
      </c>
      <c r="S141">
        <v>29.87</v>
      </c>
      <c r="T141">
        <v>22.2</v>
      </c>
      <c r="U141">
        <v>-10.2888</v>
      </c>
      <c r="V141">
        <v>-10.3149</v>
      </c>
      <c r="W141">
        <v>4.0607999999999998E-3</v>
      </c>
      <c r="X141">
        <v>-19.313600000000001</v>
      </c>
      <c r="Y141">
        <v>-18.812999999999999</v>
      </c>
      <c r="Z141">
        <v>7.0320000000000001E-3</v>
      </c>
      <c r="AA141">
        <v>-13.841799999999999</v>
      </c>
      <c r="AB141">
        <v>5.4281000000000003E-2</v>
      </c>
      <c r="AC141">
        <v>0.18040999999999999</v>
      </c>
      <c r="AD141">
        <v>7.0799000000000001E-3</v>
      </c>
      <c r="AE141" t="s">
        <v>300</v>
      </c>
      <c r="AF141" t="s">
        <v>250</v>
      </c>
      <c r="AG141">
        <v>-25.379899999999999</v>
      </c>
      <c r="AH141">
        <v>0.26356000000000002</v>
      </c>
      <c r="AI141">
        <v>0.34809000000000001</v>
      </c>
      <c r="AJ141">
        <v>3.5150000000000001E-2</v>
      </c>
      <c r="AK141">
        <v>42.125999999999998</v>
      </c>
      <c r="AL141">
        <v>19.0899</v>
      </c>
      <c r="AM141">
        <v>69.619399999999999</v>
      </c>
      <c r="AN141">
        <v>2.5299</v>
      </c>
      <c r="AO141">
        <v>60</v>
      </c>
      <c r="AP141" t="s">
        <v>236</v>
      </c>
    </row>
    <row r="142" spans="1:42" x14ac:dyDescent="0.25">
      <c r="B142" t="s">
        <v>557</v>
      </c>
      <c r="C142" t="s">
        <v>308</v>
      </c>
      <c r="D142">
        <v>8.3439999999999994</v>
      </c>
      <c r="E142">
        <v>89.860799999999998</v>
      </c>
      <c r="F142">
        <v>600</v>
      </c>
      <c r="G142">
        <v>4.0894000000000004</v>
      </c>
      <c r="H142">
        <v>55.622999999999998</v>
      </c>
      <c r="I142">
        <v>-21.901399999999999</v>
      </c>
      <c r="J142">
        <v>1200</v>
      </c>
      <c r="K142">
        <v>62.320999999999998</v>
      </c>
      <c r="L142">
        <v>7.4690000000000003</v>
      </c>
      <c r="M142" t="s">
        <v>555</v>
      </c>
      <c r="N142" t="s">
        <v>297</v>
      </c>
      <c r="O142" t="s">
        <v>558</v>
      </c>
      <c r="P142">
        <v>59285</v>
      </c>
      <c r="Q142" t="s">
        <v>299</v>
      </c>
      <c r="R142">
        <v>124.13</v>
      </c>
      <c r="S142">
        <v>28.24</v>
      </c>
      <c r="T142">
        <v>-17.2</v>
      </c>
      <c r="U142">
        <v>-10.227</v>
      </c>
      <c r="V142">
        <v>-10.2523</v>
      </c>
      <c r="W142">
        <v>3.9734000000000002E-3</v>
      </c>
      <c r="X142">
        <v>-19.2102</v>
      </c>
      <c r="Y142">
        <v>-18.710799999999999</v>
      </c>
      <c r="Z142">
        <v>6.9210000000000001E-3</v>
      </c>
      <c r="AA142">
        <v>-13.690799999999999</v>
      </c>
      <c r="AB142">
        <v>5.5138E-2</v>
      </c>
      <c r="AC142">
        <v>0.16516</v>
      </c>
      <c r="AD142">
        <v>7.1592000000000001E-3</v>
      </c>
      <c r="AE142" t="s">
        <v>300</v>
      </c>
      <c r="AF142" t="s">
        <v>250</v>
      </c>
      <c r="AG142">
        <v>-25.292899999999999</v>
      </c>
      <c r="AH142">
        <v>0.27081</v>
      </c>
      <c r="AI142">
        <v>0.22641</v>
      </c>
      <c r="AJ142">
        <v>3.6055999999999998E-2</v>
      </c>
      <c r="AK142">
        <v>16.029199999999999</v>
      </c>
      <c r="AL142">
        <v>19.327000000000002</v>
      </c>
      <c r="AM142">
        <v>42.548099999999998</v>
      </c>
      <c r="AN142">
        <v>2.5598999999999998</v>
      </c>
      <c r="AO142">
        <v>60</v>
      </c>
      <c r="AP142" t="s">
        <v>236</v>
      </c>
    </row>
    <row r="143" spans="1:42" x14ac:dyDescent="0.25">
      <c r="B143" t="s">
        <v>559</v>
      </c>
      <c r="C143" t="s">
        <v>305</v>
      </c>
      <c r="D143">
        <v>8.1959999999999997</v>
      </c>
      <c r="E143">
        <v>90.117900000000006</v>
      </c>
      <c r="F143">
        <v>600</v>
      </c>
      <c r="G143">
        <v>-10.611000000000001</v>
      </c>
      <c r="H143">
        <v>19.8291</v>
      </c>
      <c r="I143">
        <v>-22.113600000000002</v>
      </c>
      <c r="J143">
        <v>1200</v>
      </c>
      <c r="K143">
        <v>61.527000000000001</v>
      </c>
      <c r="L143">
        <v>7.5069999999999997</v>
      </c>
      <c r="N143" t="s">
        <v>297</v>
      </c>
      <c r="O143" t="s">
        <v>560</v>
      </c>
      <c r="P143">
        <v>59737</v>
      </c>
      <c r="Q143" t="s">
        <v>299</v>
      </c>
      <c r="R143">
        <v>124.3</v>
      </c>
      <c r="S143">
        <v>28.16</v>
      </c>
      <c r="T143">
        <v>-8.6999999999999993</v>
      </c>
      <c r="U143">
        <v>-10.1061</v>
      </c>
      <c r="V143">
        <v>-10.129899999999999</v>
      </c>
      <c r="W143">
        <v>3.6678000000000001E-3</v>
      </c>
      <c r="X143">
        <v>-19.234300000000001</v>
      </c>
      <c r="Y143">
        <v>-18.7346</v>
      </c>
      <c r="Z143">
        <v>6.9896000000000003E-3</v>
      </c>
      <c r="AA143">
        <v>-13.587199999999999</v>
      </c>
      <c r="AB143">
        <v>6.2576000000000007E-2</v>
      </c>
      <c r="AC143">
        <v>0.17723</v>
      </c>
      <c r="AD143">
        <v>8.2252000000000002E-3</v>
      </c>
      <c r="AE143" t="s">
        <v>300</v>
      </c>
      <c r="AF143" t="s">
        <v>250</v>
      </c>
      <c r="AG143">
        <v>-25.239799999999999</v>
      </c>
      <c r="AH143">
        <v>0.23752999999999999</v>
      </c>
      <c r="AI143">
        <v>0.32949000000000001</v>
      </c>
      <c r="AJ143">
        <v>3.1725999999999997E-2</v>
      </c>
      <c r="AK143">
        <v>69.760000000000005</v>
      </c>
      <c r="AL143">
        <v>18.369599999999998</v>
      </c>
      <c r="AM143">
        <v>97.602500000000006</v>
      </c>
      <c r="AN143">
        <v>2.4337</v>
      </c>
      <c r="AO143">
        <v>60</v>
      </c>
      <c r="AP143" t="s">
        <v>236</v>
      </c>
    </row>
    <row r="144" spans="1:42" x14ac:dyDescent="0.25">
      <c r="B144" t="s">
        <v>561</v>
      </c>
      <c r="C144" t="s">
        <v>308</v>
      </c>
      <c r="D144">
        <v>8.1370000000000005</v>
      </c>
      <c r="E144">
        <v>90.151200000000003</v>
      </c>
      <c r="F144">
        <v>600</v>
      </c>
      <c r="G144">
        <v>-10.2104</v>
      </c>
      <c r="H144">
        <v>21.323499999999999</v>
      </c>
      <c r="I144">
        <v>-20.5686</v>
      </c>
      <c r="J144">
        <v>1200</v>
      </c>
      <c r="K144">
        <v>53.881</v>
      </c>
      <c r="L144">
        <v>6.6216999999999997</v>
      </c>
      <c r="M144" t="s">
        <v>562</v>
      </c>
      <c r="N144" t="s">
        <v>297</v>
      </c>
      <c r="O144" t="s">
        <v>563</v>
      </c>
      <c r="P144">
        <v>59995</v>
      </c>
      <c r="Q144" t="s">
        <v>299</v>
      </c>
      <c r="R144">
        <v>114.6</v>
      </c>
      <c r="S144">
        <v>25.42</v>
      </c>
      <c r="T144">
        <v>21</v>
      </c>
      <c r="U144">
        <v>-10.088200000000001</v>
      </c>
      <c r="V144">
        <v>-10.111800000000001</v>
      </c>
      <c r="W144">
        <v>3.8138999999999998E-3</v>
      </c>
      <c r="X144">
        <v>-19.345199999999998</v>
      </c>
      <c r="Y144">
        <v>-18.844200000000001</v>
      </c>
      <c r="Z144">
        <v>6.3210999999999996E-3</v>
      </c>
      <c r="AA144">
        <v>-13.673299999999999</v>
      </c>
      <c r="AB144">
        <v>7.0370000000000002E-2</v>
      </c>
      <c r="AC144">
        <v>0.18764</v>
      </c>
      <c r="AD144">
        <v>9.0896999999999992E-3</v>
      </c>
      <c r="AE144" t="s">
        <v>300</v>
      </c>
      <c r="AF144" t="s">
        <v>250</v>
      </c>
      <c r="AG144">
        <v>-25.375699999999998</v>
      </c>
      <c r="AH144">
        <v>0.24512999999999999</v>
      </c>
      <c r="AI144">
        <v>0.41588999999999998</v>
      </c>
      <c r="AJ144">
        <v>3.2321999999999997E-2</v>
      </c>
      <c r="AK144">
        <v>63.0867</v>
      </c>
      <c r="AL144">
        <v>20.438500000000001</v>
      </c>
      <c r="AM144">
        <v>90.981999999999999</v>
      </c>
      <c r="AN144">
        <v>2.7081</v>
      </c>
      <c r="AO144">
        <v>60</v>
      </c>
      <c r="AP144" t="s">
        <v>236</v>
      </c>
    </row>
    <row r="145" spans="2:42" x14ac:dyDescent="0.25">
      <c r="B145" t="s">
        <v>564</v>
      </c>
      <c r="C145" t="s">
        <v>308</v>
      </c>
      <c r="D145">
        <v>8.4049999999999994</v>
      </c>
      <c r="E145">
        <v>90.189300000000003</v>
      </c>
      <c r="F145">
        <v>600</v>
      </c>
      <c r="G145">
        <v>-5.9061000000000003</v>
      </c>
      <c r="H145">
        <v>2.8403999999999998</v>
      </c>
      <c r="I145">
        <v>-21.991299999999999</v>
      </c>
      <c r="J145">
        <v>1200</v>
      </c>
      <c r="K145">
        <v>64.088999999999999</v>
      </c>
      <c r="L145">
        <v>7.6250999999999998</v>
      </c>
      <c r="N145" t="s">
        <v>297</v>
      </c>
      <c r="O145" t="s">
        <v>565</v>
      </c>
      <c r="P145">
        <v>60002</v>
      </c>
      <c r="Q145" t="s">
        <v>299</v>
      </c>
      <c r="R145">
        <v>128.97999999999999</v>
      </c>
      <c r="S145">
        <v>29.53</v>
      </c>
      <c r="T145">
        <v>-11.6</v>
      </c>
      <c r="U145">
        <v>-10.0777</v>
      </c>
      <c r="V145">
        <v>-10.1012</v>
      </c>
      <c r="W145">
        <v>3.9177999999999999E-3</v>
      </c>
      <c r="X145">
        <v>-19.190200000000001</v>
      </c>
      <c r="Y145">
        <v>-18.690999999999999</v>
      </c>
      <c r="Z145">
        <v>7.2398000000000002E-3</v>
      </c>
      <c r="AA145">
        <v>-13.5007</v>
      </c>
      <c r="AB145">
        <v>5.3324999999999997E-2</v>
      </c>
      <c r="AC145">
        <v>0.19206000000000001</v>
      </c>
      <c r="AD145">
        <v>6.9868999999999999E-3</v>
      </c>
      <c r="AE145" t="s">
        <v>300</v>
      </c>
      <c r="AF145" t="s">
        <v>250</v>
      </c>
      <c r="AG145">
        <v>-25.193899999999999</v>
      </c>
      <c r="AH145">
        <v>0.24232000000000001</v>
      </c>
      <c r="AI145">
        <v>0.28655999999999998</v>
      </c>
      <c r="AJ145">
        <v>3.2045999999999998E-2</v>
      </c>
      <c r="AK145">
        <v>6.0263999999999998</v>
      </c>
      <c r="AL145">
        <v>19.9133</v>
      </c>
      <c r="AM145">
        <v>32.085500000000003</v>
      </c>
      <c r="AN145">
        <v>2.6374</v>
      </c>
      <c r="AO145">
        <v>60</v>
      </c>
      <c r="AP145" t="s">
        <v>236</v>
      </c>
    </row>
    <row r="146" spans="2:42" x14ac:dyDescent="0.25">
      <c r="B146" t="s">
        <v>566</v>
      </c>
      <c r="C146" t="s">
        <v>308</v>
      </c>
      <c r="D146">
        <v>8.4510000000000005</v>
      </c>
      <c r="E146">
        <v>90.221199999999996</v>
      </c>
      <c r="F146">
        <v>600</v>
      </c>
      <c r="G146">
        <v>-5.2023999999999999</v>
      </c>
      <c r="H146">
        <v>4.8182</v>
      </c>
      <c r="I146">
        <v>-21.593900000000001</v>
      </c>
      <c r="J146">
        <v>1200</v>
      </c>
      <c r="K146">
        <v>62.212000000000003</v>
      </c>
      <c r="L146">
        <v>7.3615000000000004</v>
      </c>
      <c r="N146" t="s">
        <v>297</v>
      </c>
      <c r="O146" t="s">
        <v>567</v>
      </c>
      <c r="P146">
        <v>60009</v>
      </c>
      <c r="Q146" t="s">
        <v>299</v>
      </c>
      <c r="R146">
        <v>125.54</v>
      </c>
      <c r="S146">
        <v>28.76</v>
      </c>
      <c r="T146">
        <v>-19.899999999999999</v>
      </c>
      <c r="U146">
        <v>-10.085100000000001</v>
      </c>
      <c r="V146">
        <v>-10.108700000000001</v>
      </c>
      <c r="W146">
        <v>3.8739E-3</v>
      </c>
      <c r="X146">
        <v>-19.316199999999998</v>
      </c>
      <c r="Y146">
        <v>-18.8156</v>
      </c>
      <c r="Z146">
        <v>6.9728000000000004E-3</v>
      </c>
      <c r="AA146">
        <v>-13.6149</v>
      </c>
      <c r="AB146">
        <v>7.6358999999999996E-2</v>
      </c>
      <c r="AC146">
        <v>0.21496999999999999</v>
      </c>
      <c r="AD146">
        <v>9.9634000000000007E-3</v>
      </c>
      <c r="AE146" t="s">
        <v>300</v>
      </c>
      <c r="AF146" t="s">
        <v>250</v>
      </c>
      <c r="AG146">
        <v>-25.473099999999999</v>
      </c>
      <c r="AH146">
        <v>0.28989999999999999</v>
      </c>
      <c r="AI146">
        <v>0.25688</v>
      </c>
      <c r="AJ146">
        <v>3.8461000000000002E-2</v>
      </c>
      <c r="AK146">
        <v>-2.8613</v>
      </c>
      <c r="AL146">
        <v>20.4176</v>
      </c>
      <c r="AM146">
        <v>23.237500000000001</v>
      </c>
      <c r="AN146">
        <v>2.7048999999999999</v>
      </c>
      <c r="AO146">
        <v>60</v>
      </c>
      <c r="AP146" t="s">
        <v>236</v>
      </c>
    </row>
    <row r="147" spans="2:42" x14ac:dyDescent="0.25">
      <c r="B147" t="s">
        <v>568</v>
      </c>
      <c r="C147" t="s">
        <v>308</v>
      </c>
      <c r="D147">
        <v>8.0719999999999992</v>
      </c>
      <c r="E147">
        <v>90.196200000000005</v>
      </c>
      <c r="F147">
        <v>600</v>
      </c>
      <c r="G147">
        <v>-10.8597</v>
      </c>
      <c r="H147">
        <v>0.84679000000000004</v>
      </c>
      <c r="I147">
        <v>-22.295000000000002</v>
      </c>
      <c r="J147">
        <v>1200</v>
      </c>
      <c r="K147">
        <v>57.860999999999997</v>
      </c>
      <c r="L147">
        <v>7.1680999999999999</v>
      </c>
      <c r="N147" t="s">
        <v>297</v>
      </c>
      <c r="O147" t="s">
        <v>569</v>
      </c>
      <c r="P147">
        <v>60524</v>
      </c>
      <c r="Q147" t="s">
        <v>299</v>
      </c>
      <c r="R147">
        <v>118.22</v>
      </c>
      <c r="S147">
        <v>26.96</v>
      </c>
      <c r="T147">
        <v>13.7</v>
      </c>
      <c r="U147">
        <v>-10.104900000000001</v>
      </c>
      <c r="V147">
        <v>-10.1287</v>
      </c>
      <c r="W147">
        <v>3.8635000000000002E-3</v>
      </c>
      <c r="X147">
        <v>-19.261299999999999</v>
      </c>
      <c r="Y147">
        <v>-18.761299999999999</v>
      </c>
      <c r="Z147">
        <v>7.1590999999999998E-3</v>
      </c>
      <c r="AA147">
        <v>-13.6122</v>
      </c>
      <c r="AB147">
        <v>5.5027E-2</v>
      </c>
      <c r="AC147">
        <v>0.17873</v>
      </c>
      <c r="AD147">
        <v>7.1520000000000004E-3</v>
      </c>
      <c r="AE147" t="s">
        <v>300</v>
      </c>
      <c r="AF147" t="s">
        <v>250</v>
      </c>
      <c r="AG147">
        <v>-25.2272</v>
      </c>
      <c r="AH147">
        <v>0.24568000000000001</v>
      </c>
      <c r="AI147">
        <v>0.39734999999999998</v>
      </c>
      <c r="AJ147">
        <v>3.2471E-2</v>
      </c>
      <c r="AK147">
        <v>37.360700000000001</v>
      </c>
      <c r="AL147">
        <v>19.7011</v>
      </c>
      <c r="AM147">
        <v>64.4161</v>
      </c>
      <c r="AN147">
        <v>2.6097999999999999</v>
      </c>
      <c r="AO147">
        <v>60</v>
      </c>
      <c r="AP147" t="s">
        <v>236</v>
      </c>
    </row>
    <row r="148" spans="2:42" x14ac:dyDescent="0.25">
      <c r="B148" t="s">
        <v>570</v>
      </c>
      <c r="C148" t="s">
        <v>325</v>
      </c>
      <c r="D148">
        <v>7.5279999999999996</v>
      </c>
      <c r="E148">
        <v>90.482900000000001</v>
      </c>
      <c r="F148">
        <v>600</v>
      </c>
      <c r="G148">
        <v>-3.9182999999999999</v>
      </c>
      <c r="H148">
        <v>17.772500000000001</v>
      </c>
      <c r="I148">
        <v>-21.849399999999999</v>
      </c>
      <c r="J148">
        <v>1200</v>
      </c>
      <c r="K148">
        <v>55.552</v>
      </c>
      <c r="L148">
        <v>7.3794000000000004</v>
      </c>
      <c r="N148" t="s">
        <v>297</v>
      </c>
      <c r="O148" t="s">
        <v>571</v>
      </c>
      <c r="P148">
        <v>62919</v>
      </c>
      <c r="Q148" t="s">
        <v>299</v>
      </c>
      <c r="R148">
        <v>112.93</v>
      </c>
      <c r="S148">
        <v>26.28</v>
      </c>
      <c r="T148">
        <v>-6</v>
      </c>
      <c r="U148">
        <v>-10.176399999999999</v>
      </c>
      <c r="V148">
        <v>-10.2011</v>
      </c>
      <c r="W148">
        <v>4.3030999999999998E-3</v>
      </c>
      <c r="X148">
        <v>-19.1144</v>
      </c>
      <c r="Y148">
        <v>-18.616099999999999</v>
      </c>
      <c r="Z148">
        <v>7.2937999999999996E-3</v>
      </c>
      <c r="AA148">
        <v>-13.496700000000001</v>
      </c>
      <c r="AB148">
        <v>7.2748999999999994E-2</v>
      </c>
      <c r="AC148">
        <v>0.21554000000000001</v>
      </c>
      <c r="AD148">
        <v>9.4322999999999994E-3</v>
      </c>
      <c r="AE148" t="s">
        <v>300</v>
      </c>
      <c r="AF148" t="s">
        <v>250</v>
      </c>
      <c r="AG148">
        <v>-24.937899999999999</v>
      </c>
      <c r="AH148">
        <v>0.29836000000000001</v>
      </c>
      <c r="AI148">
        <v>0.39532</v>
      </c>
      <c r="AJ148">
        <v>3.9731000000000002E-2</v>
      </c>
      <c r="AK148">
        <v>7.1022999999999996</v>
      </c>
      <c r="AL148">
        <v>20.8157</v>
      </c>
      <c r="AM148">
        <v>33.133400000000002</v>
      </c>
      <c r="AN148">
        <v>2.7574999999999998</v>
      </c>
      <c r="AO148">
        <v>60</v>
      </c>
      <c r="AP148" t="s">
        <v>236</v>
      </c>
    </row>
    <row r="149" spans="2:42" x14ac:dyDescent="0.25">
      <c r="B149" t="s">
        <v>572</v>
      </c>
      <c r="C149" t="s">
        <v>308</v>
      </c>
      <c r="D149">
        <v>7.9729999999999999</v>
      </c>
      <c r="E149">
        <v>90.184899999999999</v>
      </c>
      <c r="F149">
        <v>600</v>
      </c>
      <c r="G149">
        <v>-10.1915</v>
      </c>
      <c r="H149">
        <v>5.4160000000000004</v>
      </c>
      <c r="I149">
        <v>-22.068899999999999</v>
      </c>
      <c r="J149">
        <v>1200</v>
      </c>
      <c r="K149">
        <v>58.25</v>
      </c>
      <c r="L149">
        <v>7.3059000000000003</v>
      </c>
      <c r="M149" t="s">
        <v>332</v>
      </c>
      <c r="N149" t="s">
        <v>297</v>
      </c>
      <c r="O149" t="s">
        <v>573</v>
      </c>
      <c r="P149">
        <v>63950</v>
      </c>
      <c r="Q149" t="s">
        <v>299</v>
      </c>
      <c r="R149">
        <v>115.66</v>
      </c>
      <c r="S149">
        <v>26.53</v>
      </c>
      <c r="T149">
        <v>39</v>
      </c>
      <c r="U149">
        <v>-10.2257</v>
      </c>
      <c r="V149">
        <v>-10.250999999999999</v>
      </c>
      <c r="W149">
        <v>1.2538000000000001E-2</v>
      </c>
      <c r="X149">
        <v>-18.822500000000002</v>
      </c>
      <c r="Y149">
        <v>-18.327500000000001</v>
      </c>
      <c r="Z149">
        <v>2.6984999999999999E-2</v>
      </c>
      <c r="AA149">
        <v>-13.287100000000001</v>
      </c>
      <c r="AB149">
        <v>9.5050999999999997E-2</v>
      </c>
      <c r="AC149">
        <v>0.17218</v>
      </c>
      <c r="AD149">
        <v>1.0118E-2</v>
      </c>
      <c r="AE149" t="s">
        <v>300</v>
      </c>
      <c r="AF149" t="s">
        <v>250</v>
      </c>
      <c r="AG149">
        <v>-24.51</v>
      </c>
      <c r="AH149">
        <v>2.4091</v>
      </c>
      <c r="AI149">
        <v>0.23957999999999999</v>
      </c>
      <c r="AJ149">
        <v>0.31397999999999998</v>
      </c>
      <c r="AK149">
        <v>32.547800000000002</v>
      </c>
      <c r="AL149">
        <v>59.147399999999998</v>
      </c>
      <c r="AM149">
        <v>58.658000000000001</v>
      </c>
      <c r="AN149">
        <v>7.8224</v>
      </c>
      <c r="AO149">
        <v>60</v>
      </c>
      <c r="AP149" t="s">
        <v>236</v>
      </c>
    </row>
    <row r="150" spans="2:42" x14ac:dyDescent="0.25">
      <c r="B150" t="s">
        <v>574</v>
      </c>
      <c r="C150" t="s">
        <v>427</v>
      </c>
      <c r="D150" t="s">
        <v>250</v>
      </c>
      <c r="E150" t="s">
        <v>250</v>
      </c>
      <c r="F150" t="s">
        <v>250</v>
      </c>
      <c r="G150" t="s">
        <v>250</v>
      </c>
      <c r="H150" t="s">
        <v>300</v>
      </c>
      <c r="I150" t="s">
        <v>250</v>
      </c>
      <c r="J150" t="s">
        <v>250</v>
      </c>
      <c r="K150" t="s">
        <v>250</v>
      </c>
      <c r="L150" t="s">
        <v>250</v>
      </c>
      <c r="M150" t="s">
        <v>575</v>
      </c>
      <c r="N150" t="s">
        <v>297</v>
      </c>
      <c r="O150" t="s">
        <v>576</v>
      </c>
      <c r="P150">
        <v>64619</v>
      </c>
      <c r="Q150" t="s">
        <v>299</v>
      </c>
      <c r="R150">
        <v>120.69</v>
      </c>
      <c r="S150">
        <v>27.65</v>
      </c>
      <c r="T150">
        <v>-13.8</v>
      </c>
      <c r="U150">
        <v>-10.215199999999999</v>
      </c>
      <c r="V150">
        <v>-10.240399999999999</v>
      </c>
      <c r="W150">
        <v>3.8668999999999999E-3</v>
      </c>
      <c r="X150">
        <v>-18.9526</v>
      </c>
      <c r="Y150">
        <v>-18.456099999999999</v>
      </c>
      <c r="Z150">
        <v>6.5764999999999999E-3</v>
      </c>
      <c r="AA150">
        <v>-13.3749</v>
      </c>
      <c r="AB150">
        <v>6.3436999999999993E-2</v>
      </c>
      <c r="AC150">
        <v>0.20926</v>
      </c>
      <c r="AD150">
        <v>8.5108000000000007E-3</v>
      </c>
      <c r="AE150" t="s">
        <v>300</v>
      </c>
      <c r="AF150" t="s">
        <v>250</v>
      </c>
      <c r="AG150">
        <v>-24.455300000000001</v>
      </c>
      <c r="AH150">
        <v>0.27116000000000001</v>
      </c>
      <c r="AI150">
        <v>0.56074000000000002</v>
      </c>
      <c r="AJ150">
        <v>3.5979999999999998E-2</v>
      </c>
      <c r="AK150">
        <v>64.886300000000006</v>
      </c>
      <c r="AL150">
        <v>18.371099999999998</v>
      </c>
      <c r="AM150">
        <v>92.095799999999997</v>
      </c>
      <c r="AN150">
        <v>2.4319000000000002</v>
      </c>
      <c r="AO150">
        <v>60</v>
      </c>
      <c r="AP150" t="s">
        <v>236</v>
      </c>
    </row>
    <row r="151" spans="2:42" x14ac:dyDescent="0.25">
      <c r="B151" t="s">
        <v>577</v>
      </c>
      <c r="C151" t="s">
        <v>308</v>
      </c>
      <c r="D151">
        <v>7.8029999999999999</v>
      </c>
      <c r="E151">
        <v>90.350300000000004</v>
      </c>
      <c r="F151">
        <v>600</v>
      </c>
      <c r="G151">
        <v>-8.3238000000000003</v>
      </c>
      <c r="H151">
        <v>90.611500000000007</v>
      </c>
      <c r="I151">
        <v>-21.772600000000001</v>
      </c>
      <c r="J151">
        <v>1200</v>
      </c>
      <c r="K151">
        <v>56.725000000000001</v>
      </c>
      <c r="L151">
        <v>7.2695999999999996</v>
      </c>
      <c r="M151" t="s">
        <v>332</v>
      </c>
      <c r="N151" t="s">
        <v>297</v>
      </c>
      <c r="O151" t="s">
        <v>578</v>
      </c>
      <c r="P151">
        <v>65246</v>
      </c>
      <c r="Q151" t="s">
        <v>299</v>
      </c>
      <c r="R151">
        <v>114.95</v>
      </c>
      <c r="S151">
        <v>26.36</v>
      </c>
      <c r="T151">
        <v>-4.4000000000000004</v>
      </c>
      <c r="U151">
        <v>-10.2964</v>
      </c>
      <c r="V151">
        <v>-10.3226</v>
      </c>
      <c r="W151">
        <v>4.4098000000000002E-3</v>
      </c>
      <c r="X151">
        <v>-18.7987</v>
      </c>
      <c r="Y151">
        <v>-18.303899999999999</v>
      </c>
      <c r="Z151">
        <v>6.1913000000000003E-3</v>
      </c>
      <c r="AA151">
        <v>-13.298</v>
      </c>
      <c r="AB151">
        <v>6.2946000000000002E-2</v>
      </c>
      <c r="AC151">
        <v>0.20735999999999999</v>
      </c>
      <c r="AD151">
        <v>8.3078000000000006E-3</v>
      </c>
      <c r="AE151" t="s">
        <v>300</v>
      </c>
      <c r="AF151" t="s">
        <v>250</v>
      </c>
      <c r="AG151">
        <v>-24.424800000000001</v>
      </c>
      <c r="AH151">
        <v>0.25344</v>
      </c>
      <c r="AI151">
        <v>0.27883000000000002</v>
      </c>
      <c r="AJ151">
        <v>3.3602E-2</v>
      </c>
      <c r="AK151">
        <v>27.934100000000001</v>
      </c>
      <c r="AL151">
        <v>19.802600000000002</v>
      </c>
      <c r="AM151">
        <v>53.954799999999999</v>
      </c>
      <c r="AN151">
        <v>2.6214</v>
      </c>
      <c r="AO151">
        <v>60</v>
      </c>
      <c r="AP151" t="s">
        <v>236</v>
      </c>
    </row>
    <row r="152" spans="2:42" x14ac:dyDescent="0.25">
      <c r="B152" t="s">
        <v>579</v>
      </c>
      <c r="C152" t="s">
        <v>580</v>
      </c>
      <c r="D152">
        <v>8.5289999999999999</v>
      </c>
      <c r="E152">
        <v>90.395200000000003</v>
      </c>
      <c r="F152">
        <v>600</v>
      </c>
      <c r="G152">
        <v>-8.0259999999999998</v>
      </c>
      <c r="H152">
        <v>10.4353</v>
      </c>
      <c r="I152">
        <v>-21.974399999999999</v>
      </c>
      <c r="J152">
        <v>1200</v>
      </c>
      <c r="K152">
        <v>59.844000000000001</v>
      </c>
      <c r="L152">
        <v>7.0164999999999997</v>
      </c>
      <c r="N152" t="s">
        <v>297</v>
      </c>
      <c r="O152" t="s">
        <v>581</v>
      </c>
      <c r="P152">
        <v>66160</v>
      </c>
      <c r="Q152" t="s">
        <v>299</v>
      </c>
      <c r="R152">
        <v>121.48</v>
      </c>
      <c r="S152">
        <v>28.76</v>
      </c>
      <c r="T152">
        <v>-108.4</v>
      </c>
      <c r="U152">
        <v>-10.086499999999999</v>
      </c>
      <c r="V152">
        <v>-10.110099999999999</v>
      </c>
      <c r="W152">
        <v>4.2084999999999996E-3</v>
      </c>
      <c r="X152">
        <v>-18.527799999999999</v>
      </c>
      <c r="Y152">
        <v>-18.036100000000001</v>
      </c>
      <c r="Z152">
        <v>7.9032000000000008E-3</v>
      </c>
      <c r="AA152">
        <v>-12.841200000000001</v>
      </c>
      <c r="AB152">
        <v>7.4712000000000001E-2</v>
      </c>
      <c r="AC152">
        <v>0.18325</v>
      </c>
      <c r="AD152">
        <v>9.6609999999999994E-3</v>
      </c>
      <c r="AE152" t="s">
        <v>300</v>
      </c>
      <c r="AF152" t="s">
        <v>250</v>
      </c>
      <c r="AG152">
        <v>-24.005600000000001</v>
      </c>
      <c r="AH152">
        <v>0.25377</v>
      </c>
      <c r="AI152">
        <v>0.15606999999999999</v>
      </c>
      <c r="AJ152">
        <v>3.304E-2</v>
      </c>
      <c r="AK152">
        <v>-1.1137999999999999</v>
      </c>
      <c r="AL152">
        <v>23.522200000000002</v>
      </c>
      <c r="AM152">
        <v>23.388100000000001</v>
      </c>
      <c r="AN152">
        <v>3.1105999999999998</v>
      </c>
      <c r="AO152">
        <v>60</v>
      </c>
      <c r="AP152" t="s">
        <v>236</v>
      </c>
    </row>
    <row r="153" spans="2:42" x14ac:dyDescent="0.25">
      <c r="B153" t="s">
        <v>582</v>
      </c>
      <c r="C153" t="s">
        <v>308</v>
      </c>
      <c r="D153">
        <v>8.8439999999999994</v>
      </c>
      <c r="E153">
        <v>89.706800000000001</v>
      </c>
      <c r="F153">
        <v>600</v>
      </c>
      <c r="G153">
        <v>-2.4557000000000002</v>
      </c>
      <c r="H153">
        <v>7.7558999999999996</v>
      </c>
      <c r="I153">
        <v>-21.831199999999999</v>
      </c>
      <c r="J153">
        <v>1200</v>
      </c>
      <c r="K153">
        <v>66.103999999999999</v>
      </c>
      <c r="L153">
        <v>7.4744000000000002</v>
      </c>
      <c r="N153" t="s">
        <v>297</v>
      </c>
      <c r="O153" t="s">
        <v>583</v>
      </c>
      <c r="P153">
        <v>66827</v>
      </c>
      <c r="Q153" t="s">
        <v>299</v>
      </c>
      <c r="R153">
        <v>134.01</v>
      </c>
      <c r="S153">
        <v>31.24</v>
      </c>
      <c r="T153">
        <v>-0.5</v>
      </c>
      <c r="U153">
        <v>-10.1616</v>
      </c>
      <c r="V153">
        <v>-10.1861</v>
      </c>
      <c r="W153">
        <v>4.0527999999999996E-3</v>
      </c>
      <c r="X153">
        <v>-18.927099999999999</v>
      </c>
      <c r="Y153">
        <v>-18.430900000000001</v>
      </c>
      <c r="Z153">
        <v>7.1701999999999998E-3</v>
      </c>
      <c r="AA153">
        <v>-13.347300000000001</v>
      </c>
      <c r="AB153">
        <v>6.0164000000000002E-2</v>
      </c>
      <c r="AC153">
        <v>0.15578</v>
      </c>
      <c r="AD153">
        <v>7.9433999999999998E-3</v>
      </c>
      <c r="AE153" t="s">
        <v>300</v>
      </c>
      <c r="AF153" t="s">
        <v>250</v>
      </c>
      <c r="AG153">
        <v>-24.7881</v>
      </c>
      <c r="AH153">
        <v>0.26622000000000001</v>
      </c>
      <c r="AI153">
        <v>0.16716</v>
      </c>
      <c r="AJ153">
        <v>3.5249999999999997E-2</v>
      </c>
      <c r="AK153">
        <v>29.406099999999999</v>
      </c>
      <c r="AL153">
        <v>19.6554</v>
      </c>
      <c r="AM153">
        <v>55.595599999999997</v>
      </c>
      <c r="AN153">
        <v>2.6019000000000001</v>
      </c>
      <c r="AO153">
        <v>60</v>
      </c>
      <c r="AP153" t="s">
        <v>343</v>
      </c>
    </row>
    <row r="154" spans="2:42" x14ac:dyDescent="0.25">
      <c r="B154" t="s">
        <v>584</v>
      </c>
      <c r="C154" t="s">
        <v>337</v>
      </c>
      <c r="D154">
        <v>8.109</v>
      </c>
      <c r="E154">
        <v>90.153400000000005</v>
      </c>
      <c r="F154">
        <v>600</v>
      </c>
      <c r="G154">
        <v>-3.3628999999999998</v>
      </c>
      <c r="H154">
        <v>80.128699999999995</v>
      </c>
      <c r="I154">
        <v>-22.156700000000001</v>
      </c>
      <c r="J154">
        <v>1200</v>
      </c>
      <c r="K154">
        <v>61.725000000000001</v>
      </c>
      <c r="L154">
        <v>7.6119000000000003</v>
      </c>
      <c r="N154" t="s">
        <v>345</v>
      </c>
      <c r="O154" t="s">
        <v>585</v>
      </c>
      <c r="P154">
        <v>67306</v>
      </c>
      <c r="Q154" t="s">
        <v>299</v>
      </c>
      <c r="R154">
        <v>129.07</v>
      </c>
      <c r="S154">
        <v>29.1</v>
      </c>
      <c r="T154">
        <v>-14.4</v>
      </c>
      <c r="U154">
        <v>-9.9953000000000003</v>
      </c>
      <c r="V154">
        <v>-10.017799999999999</v>
      </c>
      <c r="W154">
        <v>4.1476999999999998E-3</v>
      </c>
      <c r="X154">
        <v>-18.2288</v>
      </c>
      <c r="Y154">
        <v>-17.740500000000001</v>
      </c>
      <c r="Z154">
        <v>5.8053000000000002E-3</v>
      </c>
      <c r="AA154">
        <v>-12.4201</v>
      </c>
      <c r="AB154">
        <v>6.9759000000000002E-2</v>
      </c>
      <c r="AC154">
        <v>0.21226</v>
      </c>
      <c r="AD154">
        <v>9.1213000000000006E-3</v>
      </c>
      <c r="AE154" t="s">
        <v>300</v>
      </c>
      <c r="AF154" t="s">
        <v>250</v>
      </c>
      <c r="AG154">
        <v>-23.443000000000001</v>
      </c>
      <c r="AH154">
        <v>0.20569000000000001</v>
      </c>
      <c r="AI154">
        <v>0.12325</v>
      </c>
      <c r="AJ154">
        <v>2.6950000000000002E-2</v>
      </c>
      <c r="AK154">
        <v>34.89</v>
      </c>
      <c r="AL154">
        <v>14.0032</v>
      </c>
      <c r="AM154">
        <v>59.533000000000001</v>
      </c>
      <c r="AN154">
        <v>1.8508</v>
      </c>
      <c r="AO154">
        <v>60</v>
      </c>
      <c r="AP154" t="s">
        <v>236</v>
      </c>
    </row>
    <row r="155" spans="2:42" x14ac:dyDescent="0.25">
      <c r="B155" t="s">
        <v>586</v>
      </c>
      <c r="C155" t="s">
        <v>325</v>
      </c>
      <c r="D155">
        <v>7.96</v>
      </c>
      <c r="E155">
        <v>89.809299999999993</v>
      </c>
      <c r="F155">
        <v>600</v>
      </c>
      <c r="G155">
        <v>-4.3891</v>
      </c>
      <c r="H155">
        <v>15.9285</v>
      </c>
      <c r="I155">
        <v>-20.438099999999999</v>
      </c>
      <c r="J155">
        <v>1200</v>
      </c>
      <c r="K155">
        <v>60.375</v>
      </c>
      <c r="L155">
        <v>7.5848000000000004</v>
      </c>
      <c r="N155" t="s">
        <v>345</v>
      </c>
      <c r="O155" t="s">
        <v>587</v>
      </c>
      <c r="P155">
        <v>68446</v>
      </c>
      <c r="Q155" t="s">
        <v>299</v>
      </c>
      <c r="R155">
        <v>120.51</v>
      </c>
      <c r="S155">
        <v>27.9</v>
      </c>
      <c r="T155">
        <v>7.5</v>
      </c>
      <c r="U155">
        <v>-10.0458</v>
      </c>
      <c r="V155">
        <v>-10.068899999999999</v>
      </c>
      <c r="W155">
        <v>4.3988999999999999E-3</v>
      </c>
      <c r="X155">
        <v>-18.755400000000002</v>
      </c>
      <c r="Y155">
        <v>-18.261099999999999</v>
      </c>
      <c r="Z155">
        <v>5.8450000000000004E-3</v>
      </c>
      <c r="AA155">
        <v>-13.067600000000001</v>
      </c>
      <c r="AB155">
        <v>5.8036999999999998E-2</v>
      </c>
      <c r="AC155">
        <v>0.14777000000000001</v>
      </c>
      <c r="AD155">
        <v>7.8195000000000001E-3</v>
      </c>
      <c r="AE155" t="s">
        <v>300</v>
      </c>
      <c r="AF155" t="s">
        <v>250</v>
      </c>
      <c r="AG155">
        <v>-24.424299999999999</v>
      </c>
      <c r="AH155">
        <v>0.23027</v>
      </c>
      <c r="AI155">
        <v>0.19001000000000001</v>
      </c>
      <c r="AJ155">
        <v>3.0568000000000001E-2</v>
      </c>
      <c r="AK155">
        <v>27.802199999999999</v>
      </c>
      <c r="AL155">
        <v>20.7042</v>
      </c>
      <c r="AM155">
        <v>53.458799999999997</v>
      </c>
      <c r="AN155">
        <v>2.7399</v>
      </c>
      <c r="AO155">
        <v>60</v>
      </c>
      <c r="AP155" t="s">
        <v>236</v>
      </c>
    </row>
    <row r="156" spans="2:42" x14ac:dyDescent="0.25">
      <c r="B156" t="s">
        <v>588</v>
      </c>
      <c r="C156" t="s">
        <v>317</v>
      </c>
      <c r="D156">
        <v>11.222</v>
      </c>
      <c r="E156">
        <v>89.698099999999997</v>
      </c>
      <c r="F156">
        <v>600</v>
      </c>
      <c r="G156">
        <v>6.5804</v>
      </c>
      <c r="H156">
        <v>186.09520000000001</v>
      </c>
      <c r="I156">
        <v>-21.8445</v>
      </c>
      <c r="J156">
        <v>1200</v>
      </c>
      <c r="K156">
        <v>83.397999999999996</v>
      </c>
      <c r="L156">
        <v>7.4317000000000002</v>
      </c>
      <c r="N156" t="s">
        <v>345</v>
      </c>
      <c r="O156" t="s">
        <v>589</v>
      </c>
      <c r="P156">
        <v>69627</v>
      </c>
      <c r="Q156" t="s">
        <v>299</v>
      </c>
      <c r="R156">
        <v>168.41</v>
      </c>
      <c r="S156">
        <v>39.35</v>
      </c>
      <c r="T156">
        <v>-8.6</v>
      </c>
      <c r="U156">
        <v>-10.2447</v>
      </c>
      <c r="V156">
        <v>-10.270200000000001</v>
      </c>
      <c r="W156">
        <v>4.6534999999999997E-3</v>
      </c>
      <c r="X156">
        <v>-18.971699999999998</v>
      </c>
      <c r="Y156">
        <v>-18.475000000000001</v>
      </c>
      <c r="Z156">
        <v>6.9810999999999996E-3</v>
      </c>
      <c r="AA156">
        <v>-13.479200000000001</v>
      </c>
      <c r="AB156">
        <v>5.3763999999999999E-2</v>
      </c>
      <c r="AC156">
        <v>0.14943999999999999</v>
      </c>
      <c r="AD156">
        <v>7.0456E-3</v>
      </c>
      <c r="AE156" t="s">
        <v>300</v>
      </c>
      <c r="AF156" t="s">
        <v>250</v>
      </c>
      <c r="AG156">
        <v>-24.7349</v>
      </c>
      <c r="AH156">
        <v>0.25313999999999998</v>
      </c>
      <c r="AI156">
        <v>0.31304999999999999</v>
      </c>
      <c r="AJ156">
        <v>3.3224999999999998E-2</v>
      </c>
      <c r="AK156">
        <v>50.916600000000003</v>
      </c>
      <c r="AL156">
        <v>19.774699999999999</v>
      </c>
      <c r="AM156">
        <v>77.8429</v>
      </c>
      <c r="AN156">
        <v>2.6179999999999999</v>
      </c>
      <c r="AO156">
        <v>60</v>
      </c>
      <c r="AP156" t="s">
        <v>236</v>
      </c>
    </row>
    <row r="157" spans="2:42" x14ac:dyDescent="0.25">
      <c r="B157" t="s">
        <v>590</v>
      </c>
      <c r="C157" t="s">
        <v>407</v>
      </c>
      <c r="D157">
        <v>8.1999999999999993</v>
      </c>
      <c r="E157">
        <v>89.576599999999999</v>
      </c>
      <c r="F157">
        <v>600</v>
      </c>
      <c r="G157">
        <v>-3.7860999999999998</v>
      </c>
      <c r="H157">
        <v>13.340199999999999</v>
      </c>
      <c r="I157">
        <v>-22.3142</v>
      </c>
      <c r="J157">
        <v>1200</v>
      </c>
      <c r="K157">
        <v>58.1</v>
      </c>
      <c r="L157">
        <v>7.0853999999999999</v>
      </c>
      <c r="N157" t="s">
        <v>345</v>
      </c>
      <c r="O157" t="s">
        <v>591</v>
      </c>
      <c r="P157">
        <v>70028</v>
      </c>
      <c r="Q157" t="s">
        <v>299</v>
      </c>
      <c r="R157">
        <v>118.75</v>
      </c>
      <c r="S157">
        <v>28.5</v>
      </c>
      <c r="T157">
        <v>-36.200000000000003</v>
      </c>
      <c r="U157">
        <v>-10.202199999999999</v>
      </c>
      <c r="V157">
        <v>-10.2272</v>
      </c>
      <c r="W157">
        <v>4.0490999999999999E-3</v>
      </c>
      <c r="X157">
        <v>-19.130199999999999</v>
      </c>
      <c r="Y157">
        <v>-18.631699999999999</v>
      </c>
      <c r="Z157">
        <v>7.0445999999999998E-3</v>
      </c>
      <c r="AA157">
        <v>-13.4663</v>
      </c>
      <c r="AB157">
        <v>6.4694000000000002E-2</v>
      </c>
      <c r="AC157">
        <v>0.2913</v>
      </c>
      <c r="AD157">
        <v>8.4464999999999991E-3</v>
      </c>
      <c r="AE157" t="s">
        <v>300</v>
      </c>
      <c r="AF157" t="s">
        <v>250</v>
      </c>
      <c r="AG157">
        <v>-25.0412</v>
      </c>
      <c r="AH157">
        <v>0.27701999999999999</v>
      </c>
      <c r="AI157">
        <v>0.32151999999999997</v>
      </c>
      <c r="AJ157">
        <v>3.6111999999999998E-2</v>
      </c>
      <c r="AK157">
        <v>8.6456999999999997</v>
      </c>
      <c r="AL157">
        <v>26.694900000000001</v>
      </c>
      <c r="AM157">
        <v>34.776800000000001</v>
      </c>
      <c r="AN157">
        <v>3.5348999999999999</v>
      </c>
      <c r="AO157">
        <v>60</v>
      </c>
      <c r="AP157" t="s">
        <v>446</v>
      </c>
    </row>
    <row r="158" spans="2:42" x14ac:dyDescent="0.25">
      <c r="B158" t="s">
        <v>592</v>
      </c>
      <c r="C158" t="s">
        <v>325</v>
      </c>
      <c r="D158">
        <v>8.7289999999999992</v>
      </c>
      <c r="E158">
        <v>90.122600000000006</v>
      </c>
      <c r="F158">
        <v>600</v>
      </c>
      <c r="G158">
        <v>8.1392000000000007</v>
      </c>
      <c r="H158">
        <v>30.4068</v>
      </c>
      <c r="I158">
        <v>-20.224</v>
      </c>
      <c r="J158">
        <v>1200</v>
      </c>
      <c r="K158">
        <v>64.516999999999996</v>
      </c>
      <c r="L158">
        <v>7.3910999999999998</v>
      </c>
      <c r="N158" t="s">
        <v>345</v>
      </c>
      <c r="O158" t="s">
        <v>593</v>
      </c>
      <c r="P158">
        <v>70644</v>
      </c>
      <c r="Q158" t="s">
        <v>299</v>
      </c>
      <c r="R158">
        <v>129.77000000000001</v>
      </c>
      <c r="S158">
        <v>31.15</v>
      </c>
      <c r="T158">
        <v>6.6</v>
      </c>
      <c r="U158">
        <v>-10.1281</v>
      </c>
      <c r="V158">
        <v>-10.152200000000001</v>
      </c>
      <c r="W158">
        <v>4.3236000000000004E-3</v>
      </c>
      <c r="X158">
        <v>-18.975000000000001</v>
      </c>
      <c r="Y158">
        <v>-18.478200000000001</v>
      </c>
      <c r="Z158">
        <v>5.6160000000000003E-3</v>
      </c>
      <c r="AA158">
        <v>-13.323399999999999</v>
      </c>
      <c r="AB158">
        <v>5.4829000000000003E-2</v>
      </c>
      <c r="AC158">
        <v>0.19866</v>
      </c>
      <c r="AD158">
        <v>7.3492999999999996E-3</v>
      </c>
      <c r="AE158" t="s">
        <v>300</v>
      </c>
      <c r="AF158" t="s">
        <v>250</v>
      </c>
      <c r="AG158">
        <v>-24.590499999999999</v>
      </c>
      <c r="AH158">
        <v>0.21426000000000001</v>
      </c>
      <c r="AI158">
        <v>0.46732000000000001</v>
      </c>
      <c r="AJ158">
        <v>2.8320999999999999E-2</v>
      </c>
      <c r="AK158">
        <v>75.811800000000005</v>
      </c>
      <c r="AL158">
        <v>18.386600000000001</v>
      </c>
      <c r="AM158">
        <v>103.25369999999999</v>
      </c>
      <c r="AN158">
        <v>2.4344999999999999</v>
      </c>
      <c r="AO158">
        <v>60</v>
      </c>
      <c r="AP158" t="s">
        <v>353</v>
      </c>
    </row>
    <row r="159" spans="2:42" x14ac:dyDescent="0.25">
      <c r="B159" t="s">
        <v>594</v>
      </c>
      <c r="C159" t="s">
        <v>361</v>
      </c>
      <c r="D159">
        <v>8.6910000000000007</v>
      </c>
      <c r="E159">
        <v>89.779399999999995</v>
      </c>
      <c r="F159">
        <v>600</v>
      </c>
      <c r="G159">
        <v>-4.4917999999999996</v>
      </c>
      <c r="H159">
        <v>11.1122</v>
      </c>
      <c r="I159">
        <v>-22.436800000000002</v>
      </c>
      <c r="J159">
        <v>1200</v>
      </c>
      <c r="K159">
        <v>65.284999999999997</v>
      </c>
      <c r="L159">
        <v>7.5118</v>
      </c>
      <c r="N159" t="s">
        <v>345</v>
      </c>
      <c r="O159" t="s">
        <v>595</v>
      </c>
      <c r="P159">
        <v>71023</v>
      </c>
      <c r="Q159" t="s">
        <v>299</v>
      </c>
      <c r="R159">
        <v>130.13</v>
      </c>
      <c r="S159">
        <v>31.06</v>
      </c>
      <c r="T159">
        <v>-17.899999999999999</v>
      </c>
      <c r="U159">
        <v>-10.116899999999999</v>
      </c>
      <c r="V159">
        <v>-10.1409</v>
      </c>
      <c r="W159">
        <v>4.7978999999999999E-3</v>
      </c>
      <c r="X159">
        <v>-19.319500000000001</v>
      </c>
      <c r="Y159">
        <v>-18.8188</v>
      </c>
      <c r="Z159">
        <v>6.136E-3</v>
      </c>
      <c r="AA159">
        <v>-13.686</v>
      </c>
      <c r="AB159">
        <v>6.3136999999999999E-2</v>
      </c>
      <c r="AC159">
        <v>0.17565</v>
      </c>
      <c r="AD159">
        <v>8.3005000000000006E-3</v>
      </c>
      <c r="AE159" t="s">
        <v>300</v>
      </c>
      <c r="AF159" t="s">
        <v>250</v>
      </c>
      <c r="AG159">
        <v>-25.560199999999998</v>
      </c>
      <c r="AH159">
        <v>0.25741000000000003</v>
      </c>
      <c r="AI159">
        <v>0.17413000000000001</v>
      </c>
      <c r="AJ159">
        <v>3.4442E-2</v>
      </c>
      <c r="AK159">
        <v>-5.4664999999999999</v>
      </c>
      <c r="AL159">
        <v>20.459399999999999</v>
      </c>
      <c r="AM159">
        <v>20.6036</v>
      </c>
      <c r="AN159">
        <v>2.7105999999999999</v>
      </c>
      <c r="AO159">
        <v>60</v>
      </c>
      <c r="AP159" t="s">
        <v>353</v>
      </c>
    </row>
    <row r="160" spans="2:42" x14ac:dyDescent="0.25">
      <c r="B160" t="s">
        <v>596</v>
      </c>
      <c r="C160" t="s">
        <v>407</v>
      </c>
      <c r="D160">
        <v>7.4</v>
      </c>
      <c r="E160">
        <v>90.411000000000001</v>
      </c>
      <c r="F160">
        <v>600</v>
      </c>
      <c r="G160">
        <v>-6.351</v>
      </c>
      <c r="H160">
        <v>6.5949999999999998</v>
      </c>
      <c r="I160">
        <v>-21.533000000000001</v>
      </c>
      <c r="J160">
        <v>1200</v>
      </c>
      <c r="K160">
        <v>54.4</v>
      </c>
      <c r="L160">
        <v>7.3513999999999999</v>
      </c>
      <c r="N160" t="s">
        <v>345</v>
      </c>
      <c r="O160" t="s">
        <v>597</v>
      </c>
      <c r="P160">
        <v>71479</v>
      </c>
      <c r="Q160" t="s">
        <v>299</v>
      </c>
      <c r="R160">
        <v>110.54</v>
      </c>
      <c r="S160">
        <v>26.19</v>
      </c>
      <c r="T160">
        <v>3.5</v>
      </c>
      <c r="U160">
        <v>-10.0246</v>
      </c>
      <c r="V160">
        <v>-10.0474</v>
      </c>
      <c r="W160">
        <v>4.4419999999999998E-3</v>
      </c>
      <c r="X160">
        <v>-19.212399999999999</v>
      </c>
      <c r="Y160">
        <v>-18.712900000000001</v>
      </c>
      <c r="Z160">
        <v>7.711E-3</v>
      </c>
      <c r="AA160">
        <v>-13.375500000000001</v>
      </c>
      <c r="AB160">
        <v>7.5296000000000002E-2</v>
      </c>
      <c r="AC160">
        <v>0.29438999999999999</v>
      </c>
      <c r="AD160">
        <v>9.8896999999999995E-3</v>
      </c>
      <c r="AE160" t="s">
        <v>300</v>
      </c>
      <c r="AF160" t="s">
        <v>250</v>
      </c>
      <c r="AG160">
        <v>-25.252800000000001</v>
      </c>
      <c r="AH160">
        <v>0.27755999999999997</v>
      </c>
      <c r="AI160">
        <v>0.27106000000000002</v>
      </c>
      <c r="AJ160">
        <v>3.6694999999999998E-2</v>
      </c>
      <c r="AK160">
        <v>-6.1007999999999996</v>
      </c>
      <c r="AL160">
        <v>22.203800000000001</v>
      </c>
      <c r="AM160">
        <v>19.634599999999999</v>
      </c>
      <c r="AN160">
        <v>2.9403999999999999</v>
      </c>
      <c r="AO160">
        <v>60</v>
      </c>
      <c r="AP160" t="s">
        <v>353</v>
      </c>
    </row>
    <row r="161" spans="1:42" x14ac:dyDescent="0.25">
      <c r="B161" t="s">
        <v>598</v>
      </c>
      <c r="C161" t="s">
        <v>366</v>
      </c>
      <c r="D161">
        <v>7.51</v>
      </c>
      <c r="E161">
        <v>91.571600000000004</v>
      </c>
      <c r="F161">
        <v>600</v>
      </c>
      <c r="G161">
        <v>3.9308999999999998</v>
      </c>
      <c r="H161">
        <v>481.07350000000002</v>
      </c>
      <c r="I161">
        <v>-19.473800000000001</v>
      </c>
      <c r="J161">
        <v>1200</v>
      </c>
      <c r="K161">
        <v>47.862000000000002</v>
      </c>
      <c r="L161">
        <v>6.3731</v>
      </c>
      <c r="M161" t="s">
        <v>599</v>
      </c>
      <c r="N161" t="s">
        <v>345</v>
      </c>
      <c r="O161" t="s">
        <v>600</v>
      </c>
      <c r="P161">
        <v>72748</v>
      </c>
      <c r="Q161" t="s">
        <v>299</v>
      </c>
      <c r="R161">
        <v>94.4</v>
      </c>
      <c r="S161">
        <v>21.58</v>
      </c>
      <c r="T161">
        <v>-13.2</v>
      </c>
      <c r="U161">
        <v>-10.26</v>
      </c>
      <c r="V161">
        <v>-10.2857</v>
      </c>
      <c r="W161">
        <v>4.8487000000000001E-3</v>
      </c>
      <c r="X161">
        <v>-19.5412</v>
      </c>
      <c r="Y161">
        <v>-19.038</v>
      </c>
      <c r="Z161">
        <v>5.7754E-3</v>
      </c>
      <c r="AA161">
        <v>-14.0153</v>
      </c>
      <c r="AB161">
        <v>5.9451999999999998E-2</v>
      </c>
      <c r="AC161">
        <v>0.21318000000000001</v>
      </c>
      <c r="AD161">
        <v>7.8883000000000009E-3</v>
      </c>
      <c r="AE161" t="s">
        <v>300</v>
      </c>
      <c r="AF161" t="s">
        <v>250</v>
      </c>
      <c r="AG161">
        <v>-25.921600000000002</v>
      </c>
      <c r="AH161">
        <v>0.29481000000000002</v>
      </c>
      <c r="AI161">
        <v>0.25563000000000002</v>
      </c>
      <c r="AJ161">
        <v>3.8882E-2</v>
      </c>
      <c r="AK161">
        <v>-5.1098999999999997</v>
      </c>
      <c r="AL161">
        <v>24.4254</v>
      </c>
      <c r="AM161">
        <v>21.5794</v>
      </c>
      <c r="AN161">
        <v>3.2381000000000002</v>
      </c>
      <c r="AO161">
        <v>60</v>
      </c>
      <c r="AP161" t="s">
        <v>353</v>
      </c>
    </row>
    <row r="162" spans="1:42" x14ac:dyDescent="0.25">
      <c r="B162" t="s">
        <v>601</v>
      </c>
      <c r="C162" t="s">
        <v>348</v>
      </c>
      <c r="D162">
        <v>9.1460000000000008</v>
      </c>
      <c r="E162">
        <v>90.170100000000005</v>
      </c>
      <c r="F162">
        <v>600</v>
      </c>
      <c r="G162">
        <v>-12.9404</v>
      </c>
      <c r="H162">
        <v>16.989699999999999</v>
      </c>
      <c r="I162">
        <v>-22.457799999999999</v>
      </c>
      <c r="J162">
        <v>1200</v>
      </c>
      <c r="K162">
        <v>45.228999999999999</v>
      </c>
      <c r="L162">
        <v>4.9451999999999998</v>
      </c>
      <c r="N162" t="s">
        <v>345</v>
      </c>
      <c r="O162" t="s">
        <v>602</v>
      </c>
      <c r="P162">
        <v>73028</v>
      </c>
      <c r="Q162" t="s">
        <v>299</v>
      </c>
      <c r="R162">
        <v>90.96</v>
      </c>
      <c r="S162">
        <v>20.81</v>
      </c>
      <c r="T162">
        <v>-80.7</v>
      </c>
      <c r="U162">
        <v>-10.2631</v>
      </c>
      <c r="V162">
        <v>-10.2889</v>
      </c>
      <c r="W162">
        <v>3.7740999999999999E-3</v>
      </c>
      <c r="X162">
        <v>-19.136199999999999</v>
      </c>
      <c r="Y162">
        <v>-18.637599999999999</v>
      </c>
      <c r="Z162">
        <v>7.0054000000000002E-3</v>
      </c>
      <c r="AA162">
        <v>-13.612500000000001</v>
      </c>
      <c r="AB162">
        <v>6.6043000000000004E-2</v>
      </c>
      <c r="AC162">
        <v>0.20508000000000001</v>
      </c>
      <c r="AD162">
        <v>8.6858999999999999E-3</v>
      </c>
      <c r="AE162" t="s">
        <v>300</v>
      </c>
      <c r="AF162" t="s">
        <v>250</v>
      </c>
      <c r="AG162">
        <v>-25.06</v>
      </c>
      <c r="AH162">
        <v>0.31955</v>
      </c>
      <c r="AI162">
        <v>0.31470999999999999</v>
      </c>
      <c r="AJ162">
        <v>4.2370999999999999E-2</v>
      </c>
      <c r="AK162">
        <v>43.557899999999997</v>
      </c>
      <c r="AL162">
        <v>24.1953</v>
      </c>
      <c r="AM162">
        <v>70.674099999999996</v>
      </c>
      <c r="AN162">
        <v>3.2048999999999999</v>
      </c>
      <c r="AO162">
        <v>60</v>
      </c>
      <c r="AP162" t="s">
        <v>353</v>
      </c>
    </row>
    <row r="163" spans="1:42" x14ac:dyDescent="0.25">
      <c r="B163" t="s">
        <v>603</v>
      </c>
      <c r="C163" t="s">
        <v>372</v>
      </c>
      <c r="D163">
        <v>8.9290000000000003</v>
      </c>
      <c r="E163">
        <v>90.424499999999995</v>
      </c>
      <c r="F163">
        <v>600</v>
      </c>
      <c r="G163">
        <v>6.4463999999999997</v>
      </c>
      <c r="H163">
        <v>21.132400000000001</v>
      </c>
      <c r="I163">
        <v>-22.303100000000001</v>
      </c>
      <c r="J163">
        <v>1200</v>
      </c>
      <c r="K163">
        <v>65.591999999999999</v>
      </c>
      <c r="L163">
        <v>7.3460000000000001</v>
      </c>
      <c r="M163" t="s">
        <v>373</v>
      </c>
      <c r="O163" t="s">
        <v>604</v>
      </c>
      <c r="P163">
        <v>73976</v>
      </c>
      <c r="Q163" t="s">
        <v>299</v>
      </c>
      <c r="R163">
        <v>138.33000000000001</v>
      </c>
      <c r="S163">
        <v>33.119999999999997</v>
      </c>
      <c r="T163">
        <v>5.9</v>
      </c>
      <c r="U163">
        <v>-10.104100000000001</v>
      </c>
      <c r="V163">
        <v>-10.1279</v>
      </c>
      <c r="W163">
        <v>2.8081E-3</v>
      </c>
      <c r="X163">
        <v>-18.981200000000001</v>
      </c>
      <c r="Y163">
        <v>-18.484400000000001</v>
      </c>
      <c r="Z163">
        <v>1.1956E-2</v>
      </c>
      <c r="AA163">
        <v>-13.2256</v>
      </c>
      <c r="AB163">
        <v>6.1502000000000001E-2</v>
      </c>
      <c r="AC163">
        <v>0.28450999999999999</v>
      </c>
      <c r="AD163">
        <v>8.6326000000000007E-3</v>
      </c>
      <c r="AE163" t="s">
        <v>300</v>
      </c>
      <c r="AF163" t="s">
        <v>250</v>
      </c>
      <c r="AG163">
        <v>-23.455300000000001</v>
      </c>
      <c r="AH163">
        <v>0.24829000000000001</v>
      </c>
      <c r="AI163">
        <v>1.6442000000000001</v>
      </c>
      <c r="AJ163">
        <v>3.2772000000000003E-2</v>
      </c>
      <c r="AK163">
        <v>14.0923</v>
      </c>
      <c r="AL163">
        <v>12.7018</v>
      </c>
      <c r="AM163">
        <v>39.945599999999999</v>
      </c>
      <c r="AN163">
        <v>1.6817</v>
      </c>
      <c r="AO163">
        <v>60</v>
      </c>
      <c r="AP163" t="s">
        <v>375</v>
      </c>
    </row>
    <row r="164" spans="1:42" x14ac:dyDescent="0.25">
      <c r="B164" t="s">
        <v>605</v>
      </c>
      <c r="C164" t="s">
        <v>372</v>
      </c>
      <c r="D164">
        <v>8.5809999999999995</v>
      </c>
      <c r="E164">
        <v>89.744200000000006</v>
      </c>
      <c r="F164">
        <v>600</v>
      </c>
      <c r="G164">
        <v>6.2248999999999999</v>
      </c>
      <c r="H164">
        <v>14.382899999999999</v>
      </c>
      <c r="I164">
        <v>-22.453299999999999</v>
      </c>
      <c r="J164">
        <v>1200</v>
      </c>
      <c r="K164">
        <v>64.105000000000004</v>
      </c>
      <c r="L164">
        <v>7.4706000000000001</v>
      </c>
      <c r="N164" t="s">
        <v>297</v>
      </c>
      <c r="O164" t="s">
        <v>606</v>
      </c>
      <c r="P164">
        <v>75281</v>
      </c>
      <c r="Q164" t="s">
        <v>299</v>
      </c>
      <c r="R164">
        <v>128.63</v>
      </c>
      <c r="S164">
        <v>30.29</v>
      </c>
      <c r="T164">
        <v>1</v>
      </c>
      <c r="U164">
        <v>-10.1227</v>
      </c>
      <c r="V164">
        <v>-10.146699999999999</v>
      </c>
      <c r="W164">
        <v>4.5437000000000003E-3</v>
      </c>
      <c r="X164">
        <v>-19.3935</v>
      </c>
      <c r="Y164">
        <v>-18.891999999999999</v>
      </c>
      <c r="Z164">
        <v>7.3565000000000002E-3</v>
      </c>
      <c r="AA164">
        <v>-13.7278</v>
      </c>
      <c r="AB164">
        <v>5.9783999999999997E-2</v>
      </c>
      <c r="AC164">
        <v>0.21745</v>
      </c>
      <c r="AD164">
        <v>7.7711999999999998E-3</v>
      </c>
      <c r="AE164" t="s">
        <v>300</v>
      </c>
      <c r="AF164" t="s">
        <v>250</v>
      </c>
      <c r="AG164">
        <v>-25.7927</v>
      </c>
      <c r="AH164">
        <v>0.29115999999999997</v>
      </c>
      <c r="AI164">
        <v>8.6435999999999999E-2</v>
      </c>
      <c r="AJ164">
        <v>3.8024000000000002E-2</v>
      </c>
      <c r="AK164">
        <v>2.7570000000000001</v>
      </c>
      <c r="AL164">
        <v>14.4168</v>
      </c>
      <c r="AM164">
        <v>29.2043</v>
      </c>
      <c r="AN164">
        <v>1.9107000000000001</v>
      </c>
      <c r="AO164">
        <v>60</v>
      </c>
      <c r="AP164" t="s">
        <v>236</v>
      </c>
    </row>
    <row r="165" spans="1:42" x14ac:dyDescent="0.25">
      <c r="A165" t="s">
        <v>184</v>
      </c>
      <c r="AC165" s="78">
        <f>AVERAGE(AC141:AC164)</f>
        <v>0.2012191666666667</v>
      </c>
      <c r="AE165" s="79">
        <f>STDEV(AC141:AC164)/2</f>
        <v>2.013122401280212E-2</v>
      </c>
    </row>
    <row r="166" spans="1:42" x14ac:dyDescent="0.25">
      <c r="B166" t="s">
        <v>607</v>
      </c>
      <c r="C166" t="s">
        <v>308</v>
      </c>
      <c r="D166">
        <v>8.9890000000000008</v>
      </c>
      <c r="E166">
        <v>90.163499999999999</v>
      </c>
      <c r="F166">
        <v>600</v>
      </c>
      <c r="G166">
        <v>0.32127</v>
      </c>
      <c r="H166">
        <v>7.7652999999999999</v>
      </c>
      <c r="I166">
        <v>-21.8828</v>
      </c>
      <c r="J166">
        <v>1200</v>
      </c>
      <c r="K166">
        <v>61.878</v>
      </c>
      <c r="L166">
        <v>6.8837000000000002</v>
      </c>
      <c r="N166" t="s">
        <v>297</v>
      </c>
      <c r="O166" t="s">
        <v>608</v>
      </c>
      <c r="P166">
        <v>60171</v>
      </c>
      <c r="Q166" t="s">
        <v>299</v>
      </c>
      <c r="R166">
        <v>125.36</v>
      </c>
      <c r="S166">
        <v>29.95</v>
      </c>
      <c r="T166">
        <v>3.3</v>
      </c>
      <c r="U166">
        <v>1.7607999999999999</v>
      </c>
      <c r="V166">
        <v>1.8832</v>
      </c>
      <c r="W166">
        <v>4.6499999999999996E-3</v>
      </c>
      <c r="X166">
        <v>-2.4382999999999999</v>
      </c>
      <c r="Y166">
        <v>-2.1294</v>
      </c>
      <c r="Z166">
        <v>8.1417999999999994E-3</v>
      </c>
      <c r="AA166">
        <v>15.6173</v>
      </c>
      <c r="AB166">
        <v>6.9957000000000005E-2</v>
      </c>
      <c r="AC166">
        <v>0.57028000000000001</v>
      </c>
      <c r="AD166">
        <v>8.7252000000000007E-3</v>
      </c>
      <c r="AE166" t="s">
        <v>300</v>
      </c>
      <c r="AF166" t="s">
        <v>250</v>
      </c>
      <c r="AG166">
        <v>8.0665999999999993</v>
      </c>
      <c r="AH166">
        <v>0.31590000000000001</v>
      </c>
      <c r="AI166">
        <v>-5.1192000000000001E-2</v>
      </c>
      <c r="AJ166">
        <v>4.0279000000000002E-2</v>
      </c>
      <c r="AK166">
        <v>58.725000000000001</v>
      </c>
      <c r="AL166">
        <v>23.374199999999998</v>
      </c>
      <c r="AM166">
        <v>37.552999999999997</v>
      </c>
      <c r="AN166">
        <v>2.9567999999999999</v>
      </c>
      <c r="AO166">
        <v>60</v>
      </c>
      <c r="AP166" t="s">
        <v>236</v>
      </c>
    </row>
    <row r="167" spans="1:42" x14ac:dyDescent="0.25">
      <c r="B167" t="s">
        <v>609</v>
      </c>
      <c r="C167" t="s">
        <v>311</v>
      </c>
      <c r="D167">
        <v>7.2530000000000001</v>
      </c>
      <c r="E167">
        <v>90.147900000000007</v>
      </c>
      <c r="F167">
        <v>600</v>
      </c>
      <c r="G167">
        <v>-8.8043999999999993</v>
      </c>
      <c r="H167">
        <v>120.6679</v>
      </c>
      <c r="I167">
        <v>-20.826599999999999</v>
      </c>
      <c r="J167">
        <v>1200</v>
      </c>
      <c r="K167">
        <v>50.06</v>
      </c>
      <c r="L167">
        <v>6.9020000000000001</v>
      </c>
      <c r="M167" t="s">
        <v>610</v>
      </c>
      <c r="N167" t="s">
        <v>297</v>
      </c>
      <c r="O167" t="s">
        <v>611</v>
      </c>
      <c r="P167">
        <v>60630</v>
      </c>
      <c r="Q167" t="s">
        <v>299</v>
      </c>
      <c r="R167">
        <v>101.72</v>
      </c>
      <c r="S167">
        <v>23.2</v>
      </c>
      <c r="T167">
        <v>-25.8</v>
      </c>
      <c r="U167">
        <v>1.6343000000000001</v>
      </c>
      <c r="V167">
        <v>1.7551000000000001</v>
      </c>
      <c r="W167">
        <v>4.2208999999999997E-3</v>
      </c>
      <c r="X167">
        <v>-2.419</v>
      </c>
      <c r="Y167">
        <v>-2.1103000000000001</v>
      </c>
      <c r="Z167">
        <v>6.9921000000000002E-3</v>
      </c>
      <c r="AA167">
        <v>15.504799999999999</v>
      </c>
      <c r="AB167">
        <v>5.9426E-2</v>
      </c>
      <c r="AC167">
        <v>0.56210000000000004</v>
      </c>
      <c r="AD167">
        <v>7.6547999999999998E-3</v>
      </c>
      <c r="AE167" t="s">
        <v>300</v>
      </c>
      <c r="AF167" t="s">
        <v>250</v>
      </c>
      <c r="AG167">
        <v>8.0439000000000007</v>
      </c>
      <c r="AH167">
        <v>0.27482000000000001</v>
      </c>
      <c r="AI167">
        <v>-0.11164</v>
      </c>
      <c r="AJ167">
        <v>3.5366000000000002E-2</v>
      </c>
      <c r="AK167">
        <v>84.858800000000002</v>
      </c>
      <c r="AL167">
        <v>20.828099999999999</v>
      </c>
      <c r="AM167">
        <v>63.259399999999999</v>
      </c>
      <c r="AN167">
        <v>2.6349</v>
      </c>
      <c r="AO167">
        <v>60</v>
      </c>
      <c r="AP167" t="s">
        <v>612</v>
      </c>
    </row>
    <row r="168" spans="1:42" x14ac:dyDescent="0.25">
      <c r="B168" t="s">
        <v>613</v>
      </c>
      <c r="C168" t="s">
        <v>317</v>
      </c>
      <c r="D168">
        <v>7.7830000000000004</v>
      </c>
      <c r="E168">
        <v>90.539199999999994</v>
      </c>
      <c r="F168">
        <v>600</v>
      </c>
      <c r="G168">
        <v>-12.081799999999999</v>
      </c>
      <c r="H168">
        <v>29.910799999999998</v>
      </c>
      <c r="I168">
        <v>-21.837800000000001</v>
      </c>
      <c r="J168">
        <v>1200</v>
      </c>
      <c r="K168">
        <v>52.094999999999999</v>
      </c>
      <c r="L168">
        <v>6.6933999999999996</v>
      </c>
      <c r="N168" t="s">
        <v>297</v>
      </c>
      <c r="O168" t="s">
        <v>614</v>
      </c>
      <c r="P168">
        <v>63592</v>
      </c>
      <c r="Q168" t="s">
        <v>299</v>
      </c>
      <c r="R168">
        <v>105.69</v>
      </c>
      <c r="S168">
        <v>24.23</v>
      </c>
      <c r="T168">
        <v>12.1</v>
      </c>
      <c r="U168">
        <v>1.6086</v>
      </c>
      <c r="V168">
        <v>1.7291000000000001</v>
      </c>
      <c r="W168">
        <v>4.4355000000000002E-3</v>
      </c>
      <c r="X168">
        <v>-2.0015999999999998</v>
      </c>
      <c r="Y168">
        <v>-1.6976</v>
      </c>
      <c r="Z168">
        <v>5.7955999999999997E-3</v>
      </c>
      <c r="AA168">
        <v>15.9482</v>
      </c>
      <c r="AB168">
        <v>6.5468999999999999E-2</v>
      </c>
      <c r="AC168">
        <v>0.60060999999999998</v>
      </c>
      <c r="AD168">
        <v>8.3111999999999995E-3</v>
      </c>
      <c r="AE168" t="s">
        <v>300</v>
      </c>
      <c r="AF168" t="s">
        <v>250</v>
      </c>
      <c r="AG168">
        <v>9.0761000000000003</v>
      </c>
      <c r="AH168">
        <v>0.31774000000000002</v>
      </c>
      <c r="AI168">
        <v>7.6151999999999997E-2</v>
      </c>
      <c r="AJ168">
        <v>4.0534000000000001E-2</v>
      </c>
      <c r="AK168">
        <v>112.66679999999999</v>
      </c>
      <c r="AL168">
        <v>17.8599</v>
      </c>
      <c r="AM168">
        <v>89.632099999999994</v>
      </c>
      <c r="AN168">
        <v>2.2576999999999998</v>
      </c>
      <c r="AO168">
        <v>60</v>
      </c>
      <c r="AP168" t="s">
        <v>236</v>
      </c>
    </row>
    <row r="169" spans="1:42" x14ac:dyDescent="0.25">
      <c r="B169" t="s">
        <v>615</v>
      </c>
      <c r="C169" t="s">
        <v>308</v>
      </c>
      <c r="D169">
        <v>7.91</v>
      </c>
      <c r="E169">
        <v>90.429500000000004</v>
      </c>
      <c r="F169">
        <v>600</v>
      </c>
      <c r="G169">
        <v>-7.1430999999999996</v>
      </c>
      <c r="H169">
        <v>8.3371999999999993</v>
      </c>
      <c r="I169">
        <v>-21.786000000000001</v>
      </c>
      <c r="J169">
        <v>1200</v>
      </c>
      <c r="K169">
        <v>54.95</v>
      </c>
      <c r="L169">
        <v>6.9469000000000003</v>
      </c>
      <c r="M169" t="s">
        <v>332</v>
      </c>
      <c r="N169" t="s">
        <v>297</v>
      </c>
      <c r="O169" t="s">
        <v>616</v>
      </c>
      <c r="P169">
        <v>64312</v>
      </c>
      <c r="Q169" t="s">
        <v>299</v>
      </c>
      <c r="R169">
        <v>112.04</v>
      </c>
      <c r="S169">
        <v>26.53</v>
      </c>
      <c r="T169">
        <v>-139.9</v>
      </c>
      <c r="U169">
        <v>1.5408999999999999</v>
      </c>
      <c r="V169">
        <v>1.6606000000000001</v>
      </c>
      <c r="W169">
        <v>4.7413000000000004E-3</v>
      </c>
      <c r="X169">
        <v>-1.9892000000000001</v>
      </c>
      <c r="Y169">
        <v>-1.6854</v>
      </c>
      <c r="Z169">
        <v>6.7218E-3</v>
      </c>
      <c r="AA169">
        <v>15.8904</v>
      </c>
      <c r="AB169">
        <v>5.6330999999999999E-2</v>
      </c>
      <c r="AC169">
        <v>0.59645999999999999</v>
      </c>
      <c r="AD169">
        <v>7.0223000000000004E-3</v>
      </c>
      <c r="AE169" t="s">
        <v>300</v>
      </c>
      <c r="AF169" t="s">
        <v>250</v>
      </c>
      <c r="AG169">
        <v>8.7634000000000007</v>
      </c>
      <c r="AH169">
        <v>0.22936999999999999</v>
      </c>
      <c r="AI169">
        <v>-0.25830999999999998</v>
      </c>
      <c r="AJ169">
        <v>2.9288000000000002E-2</v>
      </c>
      <c r="AK169">
        <v>58.378999999999998</v>
      </c>
      <c r="AL169">
        <v>22.848299999999998</v>
      </c>
      <c r="AM169">
        <v>36.510399999999997</v>
      </c>
      <c r="AN169">
        <v>2.8885000000000001</v>
      </c>
      <c r="AO169">
        <v>60</v>
      </c>
      <c r="AP169" t="s">
        <v>236</v>
      </c>
    </row>
    <row r="170" spans="1:42" x14ac:dyDescent="0.25">
      <c r="B170" t="s">
        <v>617</v>
      </c>
      <c r="C170" t="s">
        <v>580</v>
      </c>
      <c r="D170">
        <v>8.2080000000000002</v>
      </c>
      <c r="E170">
        <v>90.337400000000002</v>
      </c>
      <c r="F170">
        <v>600</v>
      </c>
      <c r="G170">
        <v>-8.1504999999999992</v>
      </c>
      <c r="H170">
        <v>7.0576999999999996</v>
      </c>
      <c r="I170">
        <v>-21.835599999999999</v>
      </c>
      <c r="J170">
        <v>1200</v>
      </c>
      <c r="K170">
        <v>57.981999999999999</v>
      </c>
      <c r="L170">
        <v>7.0640999999999998</v>
      </c>
      <c r="N170" t="s">
        <v>297</v>
      </c>
      <c r="O170" t="s">
        <v>618</v>
      </c>
      <c r="P170">
        <v>64661</v>
      </c>
      <c r="Q170" t="s">
        <v>299</v>
      </c>
      <c r="R170">
        <v>116.72</v>
      </c>
      <c r="S170">
        <v>27.05</v>
      </c>
      <c r="T170">
        <v>43.2</v>
      </c>
      <c r="U170">
        <v>1.6248</v>
      </c>
      <c r="V170">
        <v>1.7455000000000001</v>
      </c>
      <c r="W170">
        <v>4.1641999999999998E-3</v>
      </c>
      <c r="X170">
        <v>-2.0451999999999999</v>
      </c>
      <c r="Y170">
        <v>-1.7406999999999999</v>
      </c>
      <c r="Z170">
        <v>6.1291000000000002E-3</v>
      </c>
      <c r="AA170">
        <v>15.9366</v>
      </c>
      <c r="AB170">
        <v>6.7182000000000006E-2</v>
      </c>
      <c r="AC170">
        <v>0.61861999999999995</v>
      </c>
      <c r="AD170">
        <v>8.5273999999999992E-3</v>
      </c>
      <c r="AE170" t="s">
        <v>300</v>
      </c>
      <c r="AF170" t="s">
        <v>250</v>
      </c>
      <c r="AG170">
        <v>9.0206</v>
      </c>
      <c r="AH170">
        <v>0.25789000000000001</v>
      </c>
      <c r="AI170">
        <v>0.10838</v>
      </c>
      <c r="AJ170">
        <v>3.3071000000000003E-2</v>
      </c>
      <c r="AK170">
        <v>111.92010000000001</v>
      </c>
      <c r="AL170">
        <v>22.7104</v>
      </c>
      <c r="AM170">
        <v>88.978099999999998</v>
      </c>
      <c r="AN170">
        <v>2.8711000000000002</v>
      </c>
      <c r="AO170">
        <v>60</v>
      </c>
      <c r="AP170" t="s">
        <v>236</v>
      </c>
    </row>
    <row r="171" spans="1:42" x14ac:dyDescent="0.25">
      <c r="B171" t="s">
        <v>619</v>
      </c>
      <c r="C171" t="s">
        <v>308</v>
      </c>
      <c r="D171">
        <v>8.1790000000000003</v>
      </c>
      <c r="E171">
        <v>90.236500000000007</v>
      </c>
      <c r="F171">
        <v>600</v>
      </c>
      <c r="G171">
        <v>-3.8782000000000001</v>
      </c>
      <c r="H171">
        <v>143.27799999999999</v>
      </c>
      <c r="I171">
        <v>-21.9361</v>
      </c>
      <c r="J171">
        <v>1200</v>
      </c>
      <c r="K171">
        <v>54.78</v>
      </c>
      <c r="L171">
        <v>6.6976000000000004</v>
      </c>
      <c r="M171" t="s">
        <v>332</v>
      </c>
      <c r="N171" t="s">
        <v>297</v>
      </c>
      <c r="O171" t="s">
        <v>620</v>
      </c>
      <c r="P171">
        <v>65274</v>
      </c>
      <c r="Q171" t="s">
        <v>299</v>
      </c>
      <c r="R171">
        <v>117.25</v>
      </c>
      <c r="S171">
        <v>26.19</v>
      </c>
      <c r="T171">
        <v>-0.6</v>
      </c>
      <c r="U171">
        <v>1.5076000000000001</v>
      </c>
      <c r="V171">
        <v>1.6268</v>
      </c>
      <c r="W171">
        <v>4.1507999999999996E-3</v>
      </c>
      <c r="X171">
        <v>-1.9683999999999999</v>
      </c>
      <c r="Y171">
        <v>-1.6648000000000001</v>
      </c>
      <c r="Z171">
        <v>5.9360000000000003E-3</v>
      </c>
      <c r="AA171">
        <v>15.902200000000001</v>
      </c>
      <c r="AB171">
        <v>6.3852000000000006E-2</v>
      </c>
      <c r="AC171">
        <v>0.62026999999999999</v>
      </c>
      <c r="AD171">
        <v>8.2851999999999995E-3</v>
      </c>
      <c r="AE171" t="s">
        <v>300</v>
      </c>
      <c r="AF171" t="s">
        <v>250</v>
      </c>
      <c r="AG171">
        <v>8.9265000000000008</v>
      </c>
      <c r="AH171">
        <v>0.26890999999999998</v>
      </c>
      <c r="AI171">
        <v>-0.13818</v>
      </c>
      <c r="AJ171">
        <v>3.4499000000000002E-2</v>
      </c>
      <c r="AK171">
        <v>76.110100000000003</v>
      </c>
      <c r="AL171">
        <v>17.361799999999999</v>
      </c>
      <c r="AM171">
        <v>53.8673</v>
      </c>
      <c r="AN171">
        <v>2.1953</v>
      </c>
      <c r="AO171">
        <v>60</v>
      </c>
      <c r="AP171" t="s">
        <v>236</v>
      </c>
    </row>
    <row r="172" spans="1:42" x14ac:dyDescent="0.25">
      <c r="B172" t="s">
        <v>621</v>
      </c>
      <c r="C172" t="s">
        <v>311</v>
      </c>
      <c r="D172">
        <v>7.6210000000000004</v>
      </c>
      <c r="E172">
        <v>90.465000000000003</v>
      </c>
      <c r="F172">
        <v>600</v>
      </c>
      <c r="G172">
        <v>-3.3731</v>
      </c>
      <c r="H172">
        <v>8.6499000000000006</v>
      </c>
      <c r="I172">
        <v>-21.5535</v>
      </c>
      <c r="J172">
        <v>1200</v>
      </c>
      <c r="K172">
        <v>51.31</v>
      </c>
      <c r="L172">
        <v>6.7327000000000004</v>
      </c>
      <c r="N172" t="s">
        <v>297</v>
      </c>
      <c r="O172" t="s">
        <v>622</v>
      </c>
      <c r="P172">
        <v>65773</v>
      </c>
      <c r="Q172" t="s">
        <v>299</v>
      </c>
      <c r="R172">
        <v>104.63</v>
      </c>
      <c r="S172">
        <v>23.71</v>
      </c>
      <c r="T172">
        <v>22.8</v>
      </c>
      <c r="U172">
        <v>1.4583999999999999</v>
      </c>
      <c r="V172">
        <v>1.577</v>
      </c>
      <c r="W172">
        <v>3.6659000000000001E-3</v>
      </c>
      <c r="X172">
        <v>-1.9511000000000001</v>
      </c>
      <c r="Y172">
        <v>-1.6476999999999999</v>
      </c>
      <c r="Z172">
        <v>6.9157000000000003E-3</v>
      </c>
      <c r="AA172">
        <v>15.8767</v>
      </c>
      <c r="AB172">
        <v>5.9783000000000003E-2</v>
      </c>
      <c r="AC172">
        <v>0.62534000000000001</v>
      </c>
      <c r="AD172">
        <v>7.6537999999999997E-3</v>
      </c>
      <c r="AE172" t="s">
        <v>300</v>
      </c>
      <c r="AF172" t="s">
        <v>250</v>
      </c>
      <c r="AG172">
        <v>9.0052000000000003</v>
      </c>
      <c r="AH172">
        <v>0.28438999999999998</v>
      </c>
      <c r="AI172">
        <v>-9.4712000000000005E-2</v>
      </c>
      <c r="AJ172">
        <v>3.6477000000000002E-2</v>
      </c>
      <c r="AK172">
        <v>68.245900000000006</v>
      </c>
      <c r="AL172">
        <v>25.008600000000001</v>
      </c>
      <c r="AM172">
        <v>46.180500000000002</v>
      </c>
      <c r="AN172">
        <v>3.1617000000000002</v>
      </c>
      <c r="AO172">
        <v>60</v>
      </c>
      <c r="AP172" t="s">
        <v>236</v>
      </c>
    </row>
    <row r="173" spans="1:42" x14ac:dyDescent="0.25">
      <c r="B173" t="s">
        <v>623</v>
      </c>
      <c r="C173" t="s">
        <v>308</v>
      </c>
      <c r="D173">
        <v>8.6059999999999999</v>
      </c>
      <c r="E173">
        <v>90</v>
      </c>
      <c r="F173">
        <v>600</v>
      </c>
      <c r="G173" t="s">
        <v>250</v>
      </c>
      <c r="H173" t="s">
        <v>300</v>
      </c>
      <c r="I173" t="s">
        <v>250</v>
      </c>
      <c r="J173">
        <v>1200</v>
      </c>
      <c r="K173">
        <v>55.64</v>
      </c>
      <c r="L173">
        <v>6.4653</v>
      </c>
      <c r="M173" t="s">
        <v>624</v>
      </c>
      <c r="N173" t="s">
        <v>345</v>
      </c>
      <c r="O173" t="s">
        <v>625</v>
      </c>
      <c r="P173">
        <v>67538</v>
      </c>
      <c r="Q173" t="s">
        <v>299</v>
      </c>
      <c r="R173">
        <v>111.25</v>
      </c>
      <c r="S173">
        <v>26.19</v>
      </c>
      <c r="T173">
        <v>-21.4</v>
      </c>
      <c r="U173">
        <v>1.603</v>
      </c>
      <c r="V173">
        <v>1.7234</v>
      </c>
      <c r="W173">
        <v>4.1522E-3</v>
      </c>
      <c r="X173">
        <v>-1.903</v>
      </c>
      <c r="Y173">
        <v>-1.6001000000000001</v>
      </c>
      <c r="Z173">
        <v>6.3689000000000003E-3</v>
      </c>
      <c r="AA173">
        <v>16.063400000000001</v>
      </c>
      <c r="AB173">
        <v>5.9371E-2</v>
      </c>
      <c r="AC173">
        <v>0.61987999999999999</v>
      </c>
      <c r="AD173">
        <v>7.5745999999999999E-3</v>
      </c>
      <c r="AE173" t="s">
        <v>300</v>
      </c>
      <c r="AF173" t="s">
        <v>250</v>
      </c>
      <c r="AG173">
        <v>9.2172999999999998</v>
      </c>
      <c r="AH173">
        <v>0.21662000000000001</v>
      </c>
      <c r="AI173">
        <v>1.8574E-2</v>
      </c>
      <c r="AJ173">
        <v>2.7810999999999999E-2</v>
      </c>
      <c r="AK173">
        <v>131.32980000000001</v>
      </c>
      <c r="AL173">
        <v>14.8529</v>
      </c>
      <c r="AM173">
        <v>107.697</v>
      </c>
      <c r="AN173">
        <v>1.8771</v>
      </c>
      <c r="AO173">
        <v>60</v>
      </c>
      <c r="AP173" t="s">
        <v>236</v>
      </c>
    </row>
    <row r="174" spans="1:42" x14ac:dyDescent="0.25">
      <c r="B174" t="s">
        <v>626</v>
      </c>
      <c r="C174" t="s">
        <v>337</v>
      </c>
      <c r="D174">
        <v>8.1319999999999997</v>
      </c>
      <c r="E174">
        <v>88.980699999999999</v>
      </c>
      <c r="F174">
        <v>600</v>
      </c>
      <c r="G174">
        <v>-9.7142999999999997</v>
      </c>
      <c r="H174">
        <v>9.6003000000000007</v>
      </c>
      <c r="I174">
        <v>-21.558599999999998</v>
      </c>
      <c r="J174">
        <v>1200</v>
      </c>
      <c r="K174">
        <v>56.465000000000003</v>
      </c>
      <c r="L174">
        <v>6.9436</v>
      </c>
      <c r="N174" t="s">
        <v>345</v>
      </c>
      <c r="O174" t="s">
        <v>627</v>
      </c>
      <c r="P174">
        <v>68796</v>
      </c>
      <c r="Q174" t="s">
        <v>299</v>
      </c>
      <c r="R174">
        <v>114.34</v>
      </c>
      <c r="S174">
        <v>26.45</v>
      </c>
      <c r="T174">
        <v>-18.7</v>
      </c>
      <c r="U174">
        <v>1.804</v>
      </c>
      <c r="V174">
        <v>1.9269000000000001</v>
      </c>
      <c r="W174">
        <v>4.6597000000000001E-3</v>
      </c>
      <c r="X174">
        <v>-2.3214999999999999</v>
      </c>
      <c r="Y174">
        <v>-2.0139</v>
      </c>
      <c r="Z174">
        <v>6.6831E-3</v>
      </c>
      <c r="AA174">
        <v>15.8103</v>
      </c>
      <c r="AB174">
        <v>5.7709999999999997E-2</v>
      </c>
      <c r="AC174">
        <v>0.60101000000000004</v>
      </c>
      <c r="AD174">
        <v>7.4095000000000003E-3</v>
      </c>
      <c r="AE174" t="s">
        <v>300</v>
      </c>
      <c r="AF174" t="s">
        <v>250</v>
      </c>
      <c r="AG174">
        <v>8.4556000000000004</v>
      </c>
      <c r="AH174">
        <v>0.25170999999999999</v>
      </c>
      <c r="AI174">
        <v>0.10059999999999999</v>
      </c>
      <c r="AJ174">
        <v>3.1863000000000002E-2</v>
      </c>
      <c r="AK174">
        <v>108.84650000000001</v>
      </c>
      <c r="AL174">
        <v>17.7437</v>
      </c>
      <c r="AM174">
        <v>86.373599999999996</v>
      </c>
      <c r="AN174">
        <v>2.2444999999999999</v>
      </c>
      <c r="AO174">
        <v>60</v>
      </c>
      <c r="AP174" t="s">
        <v>236</v>
      </c>
    </row>
    <row r="175" spans="1:42" x14ac:dyDescent="0.25">
      <c r="B175" t="s">
        <v>628</v>
      </c>
      <c r="C175" t="s">
        <v>325</v>
      </c>
      <c r="D175">
        <v>7.7679999999999998</v>
      </c>
      <c r="E175">
        <v>90.357299999999995</v>
      </c>
      <c r="F175">
        <v>600</v>
      </c>
      <c r="G175">
        <v>-7.5564999999999998</v>
      </c>
      <c r="H175">
        <v>81.194999999999993</v>
      </c>
      <c r="I175">
        <v>-22.0139</v>
      </c>
      <c r="J175">
        <v>1200</v>
      </c>
      <c r="K175">
        <v>53.665999999999997</v>
      </c>
      <c r="L175">
        <v>6.9085999999999999</v>
      </c>
      <c r="N175" t="s">
        <v>345</v>
      </c>
      <c r="O175" t="s">
        <v>629</v>
      </c>
      <c r="P175">
        <v>69266</v>
      </c>
      <c r="Q175" t="s">
        <v>299</v>
      </c>
      <c r="R175">
        <v>107.46</v>
      </c>
      <c r="S175">
        <v>25.08</v>
      </c>
      <c r="T175">
        <v>-4.9000000000000004</v>
      </c>
      <c r="U175">
        <v>1.6108</v>
      </c>
      <c r="V175">
        <v>1.7313000000000001</v>
      </c>
      <c r="W175">
        <v>3.9750000000000002E-3</v>
      </c>
      <c r="X175">
        <v>-2.2774999999999999</v>
      </c>
      <c r="Y175">
        <v>-1.9703999999999999</v>
      </c>
      <c r="Z175">
        <v>5.6201999999999997E-3</v>
      </c>
      <c r="AA175">
        <v>15.674300000000001</v>
      </c>
      <c r="AB175">
        <v>6.1754999999999997E-2</v>
      </c>
      <c r="AC175">
        <v>0.60980000000000001</v>
      </c>
      <c r="AD175">
        <v>7.8721999999999993E-3</v>
      </c>
      <c r="AE175" t="s">
        <v>300</v>
      </c>
      <c r="AF175" t="s">
        <v>250</v>
      </c>
      <c r="AG175">
        <v>8.4931999999999999</v>
      </c>
      <c r="AH175">
        <v>0.28126000000000001</v>
      </c>
      <c r="AI175">
        <v>5.0521999999999997E-2</v>
      </c>
      <c r="AJ175">
        <v>3.6073000000000001E-2</v>
      </c>
      <c r="AK175">
        <v>133.65299999999999</v>
      </c>
      <c r="AL175">
        <v>20.4788</v>
      </c>
      <c r="AM175">
        <v>110.79559999999999</v>
      </c>
      <c r="AN175">
        <v>2.5909</v>
      </c>
      <c r="AO175">
        <v>60</v>
      </c>
      <c r="AP175" t="s">
        <v>236</v>
      </c>
    </row>
    <row r="176" spans="1:42" x14ac:dyDescent="0.25">
      <c r="B176" t="s">
        <v>630</v>
      </c>
      <c r="C176" t="s">
        <v>317</v>
      </c>
      <c r="D176">
        <v>9.6259999999999994</v>
      </c>
      <c r="E176">
        <v>89.410799999999995</v>
      </c>
      <c r="F176">
        <v>600</v>
      </c>
      <c r="G176">
        <v>-6.6409000000000002</v>
      </c>
      <c r="H176">
        <v>31.611599999999999</v>
      </c>
      <c r="I176">
        <v>-22.333500000000001</v>
      </c>
      <c r="J176">
        <v>1200</v>
      </c>
      <c r="K176">
        <v>66.177000000000007</v>
      </c>
      <c r="L176">
        <v>6.8747999999999996</v>
      </c>
      <c r="M176" t="s">
        <v>631</v>
      </c>
      <c r="N176" t="s">
        <v>345</v>
      </c>
      <c r="O176" t="s">
        <v>632</v>
      </c>
      <c r="P176">
        <v>69704</v>
      </c>
      <c r="Q176" t="s">
        <v>299</v>
      </c>
      <c r="R176">
        <v>133.04</v>
      </c>
      <c r="S176">
        <v>31.32</v>
      </c>
      <c r="T176">
        <v>-6.5</v>
      </c>
      <c r="U176">
        <v>1.5587</v>
      </c>
      <c r="V176">
        <v>1.6786000000000001</v>
      </c>
      <c r="W176">
        <v>3.4564000000000001E-3</v>
      </c>
      <c r="X176">
        <v>-2.2073</v>
      </c>
      <c r="Y176">
        <v>-1.901</v>
      </c>
      <c r="Z176">
        <v>6.9915999999999997E-3</v>
      </c>
      <c r="AA176">
        <v>15.681699999999999</v>
      </c>
      <c r="AB176">
        <v>6.7335999999999993E-2</v>
      </c>
      <c r="AC176">
        <v>0.59540999999999999</v>
      </c>
      <c r="AD176">
        <v>8.6376000000000005E-3</v>
      </c>
      <c r="AE176" t="s">
        <v>300</v>
      </c>
      <c r="AF176" t="s">
        <v>250</v>
      </c>
      <c r="AG176">
        <v>8.5424000000000007</v>
      </c>
      <c r="AH176">
        <v>0.24870999999999999</v>
      </c>
      <c r="AI176">
        <v>-4.1008000000000003E-2</v>
      </c>
      <c r="AJ176">
        <v>3.1662000000000003E-2</v>
      </c>
      <c r="AK176">
        <v>161.56899999999999</v>
      </c>
      <c r="AL176">
        <v>21.344000000000001</v>
      </c>
      <c r="AM176">
        <v>138.04929999999999</v>
      </c>
      <c r="AN176">
        <v>2.6993999999999998</v>
      </c>
      <c r="AO176">
        <v>60</v>
      </c>
      <c r="AP176" t="s">
        <v>633</v>
      </c>
    </row>
    <row r="177" spans="1:42" x14ac:dyDescent="0.25">
      <c r="B177" t="s">
        <v>634</v>
      </c>
      <c r="C177" t="s">
        <v>337</v>
      </c>
      <c r="D177">
        <v>8.8629999999999995</v>
      </c>
      <c r="E177">
        <v>89.766599999999997</v>
      </c>
      <c r="F177">
        <v>600</v>
      </c>
      <c r="G177">
        <v>-6.2350000000000003</v>
      </c>
      <c r="H177">
        <v>3.3925000000000001</v>
      </c>
      <c r="I177">
        <v>-22.312899999999999</v>
      </c>
      <c r="J177">
        <v>1200</v>
      </c>
      <c r="K177">
        <v>43.3</v>
      </c>
      <c r="L177">
        <v>4.8855000000000004</v>
      </c>
      <c r="M177" t="s">
        <v>358</v>
      </c>
      <c r="N177" t="s">
        <v>345</v>
      </c>
      <c r="O177" t="s">
        <v>635</v>
      </c>
      <c r="P177">
        <v>70718</v>
      </c>
      <c r="Q177" t="s">
        <v>299</v>
      </c>
      <c r="R177">
        <v>86.91</v>
      </c>
      <c r="S177">
        <v>20.81</v>
      </c>
      <c r="T177">
        <v>11</v>
      </c>
      <c r="U177">
        <v>1.7050000000000001</v>
      </c>
      <c r="V177">
        <v>1.8267</v>
      </c>
      <c r="W177">
        <v>4.4863999999999998E-3</v>
      </c>
      <c r="X177">
        <v>-2.2595000000000001</v>
      </c>
      <c r="Y177">
        <v>-1.9525999999999999</v>
      </c>
      <c r="Z177">
        <v>7.3159999999999996E-3</v>
      </c>
      <c r="AA177">
        <v>15.7758</v>
      </c>
      <c r="AB177">
        <v>5.9646999999999999E-2</v>
      </c>
      <c r="AC177">
        <v>0.59982000000000002</v>
      </c>
      <c r="AD177">
        <v>7.5956000000000001E-3</v>
      </c>
      <c r="AE177" t="s">
        <v>300</v>
      </c>
      <c r="AF177" t="s">
        <v>250</v>
      </c>
      <c r="AG177">
        <v>8.5286000000000008</v>
      </c>
      <c r="AH177">
        <v>0.27916999999999997</v>
      </c>
      <c r="AI177">
        <v>4.9301999999999999E-2</v>
      </c>
      <c r="AJ177">
        <v>3.5466999999999999E-2</v>
      </c>
      <c r="AK177">
        <v>101.401</v>
      </c>
      <c r="AL177">
        <v>22.493500000000001</v>
      </c>
      <c r="AM177">
        <v>79.051699999999997</v>
      </c>
      <c r="AN177">
        <v>2.8445999999999998</v>
      </c>
      <c r="AO177">
        <v>60</v>
      </c>
      <c r="AP177" t="s">
        <v>636</v>
      </c>
    </row>
    <row r="178" spans="1:42" x14ac:dyDescent="0.25">
      <c r="B178" t="s">
        <v>637</v>
      </c>
      <c r="C178" t="s">
        <v>361</v>
      </c>
      <c r="D178">
        <v>8</v>
      </c>
      <c r="E178">
        <v>90.967200000000005</v>
      </c>
      <c r="F178">
        <v>600</v>
      </c>
      <c r="G178">
        <v>-7.3418999999999999</v>
      </c>
      <c r="H178">
        <v>5.9311999999999996</v>
      </c>
      <c r="I178">
        <v>-22.119399999999999</v>
      </c>
      <c r="J178">
        <v>1200</v>
      </c>
      <c r="K178">
        <v>51.774999999999999</v>
      </c>
      <c r="L178">
        <v>6.4718999999999998</v>
      </c>
      <c r="M178" t="s">
        <v>638</v>
      </c>
      <c r="N178" t="s">
        <v>345</v>
      </c>
      <c r="O178" t="s">
        <v>639</v>
      </c>
      <c r="P178">
        <v>71145</v>
      </c>
      <c r="Q178" t="s">
        <v>299</v>
      </c>
      <c r="R178">
        <v>104.37</v>
      </c>
      <c r="S178">
        <v>24.91</v>
      </c>
      <c r="T178">
        <v>7.6</v>
      </c>
      <c r="U178">
        <v>1.6778</v>
      </c>
      <c r="V178">
        <v>1.7990999999999999</v>
      </c>
      <c r="W178">
        <v>3.6549999999999998E-3</v>
      </c>
      <c r="X178">
        <v>-2.4596</v>
      </c>
      <c r="Y178">
        <v>-2.1503999999999999</v>
      </c>
      <c r="Z178">
        <v>6.8621000000000003E-3</v>
      </c>
      <c r="AA178">
        <v>15.5739</v>
      </c>
      <c r="AB178">
        <v>6.7485000000000003E-2</v>
      </c>
      <c r="AC178">
        <v>0.63244999999999996</v>
      </c>
      <c r="AD178">
        <v>8.6940000000000003E-3</v>
      </c>
      <c r="AE178" t="s">
        <v>300</v>
      </c>
      <c r="AF178" t="s">
        <v>250</v>
      </c>
      <c r="AG178">
        <v>8.0085999999999995</v>
      </c>
      <c r="AH178">
        <v>0.25497999999999998</v>
      </c>
      <c r="AI178">
        <v>-6.5561999999999995E-2</v>
      </c>
      <c r="AJ178">
        <v>3.2279000000000002E-2</v>
      </c>
      <c r="AK178">
        <v>54.7575</v>
      </c>
      <c r="AL178">
        <v>19.867599999999999</v>
      </c>
      <c r="AM178">
        <v>33.794899999999998</v>
      </c>
      <c r="AN178">
        <v>2.5135000000000001</v>
      </c>
      <c r="AO178">
        <v>60</v>
      </c>
      <c r="AP178" t="s">
        <v>353</v>
      </c>
    </row>
    <row r="179" spans="1:42" x14ac:dyDescent="0.25">
      <c r="B179" t="s">
        <v>640</v>
      </c>
      <c r="C179" t="s">
        <v>317</v>
      </c>
      <c r="D179">
        <v>9.2170000000000005</v>
      </c>
      <c r="E179">
        <v>90.982100000000003</v>
      </c>
      <c r="F179">
        <v>600</v>
      </c>
      <c r="G179">
        <v>-0.33302999999999999</v>
      </c>
      <c r="H179">
        <v>335.55130000000003</v>
      </c>
      <c r="I179">
        <v>-21.4969</v>
      </c>
      <c r="J179">
        <v>1200</v>
      </c>
      <c r="K179">
        <v>62.383000000000003</v>
      </c>
      <c r="L179">
        <v>6.7683</v>
      </c>
      <c r="N179" t="s">
        <v>345</v>
      </c>
      <c r="O179" t="s">
        <v>641</v>
      </c>
      <c r="P179">
        <v>71920</v>
      </c>
      <c r="Q179" t="s">
        <v>299</v>
      </c>
      <c r="R179">
        <v>127.21</v>
      </c>
      <c r="S179">
        <v>29.18</v>
      </c>
      <c r="T179">
        <v>31.9</v>
      </c>
      <c r="U179">
        <v>1.615</v>
      </c>
      <c r="V179">
        <v>1.7356</v>
      </c>
      <c r="W179">
        <v>4.4647999999999997E-3</v>
      </c>
      <c r="X179">
        <v>-2.7172999999999998</v>
      </c>
      <c r="Y179">
        <v>-2.4051999999999998</v>
      </c>
      <c r="Z179">
        <v>7.1504999999999997E-3</v>
      </c>
      <c r="AA179">
        <v>15.201499999999999</v>
      </c>
      <c r="AB179">
        <v>4.8959999999999997E-2</v>
      </c>
      <c r="AC179">
        <v>0.58677999999999997</v>
      </c>
      <c r="AD179">
        <v>6.4098000000000002E-3</v>
      </c>
      <c r="AE179" t="s">
        <v>300</v>
      </c>
      <c r="AF179" t="s">
        <v>250</v>
      </c>
      <c r="AG179">
        <v>7.6167999999999996</v>
      </c>
      <c r="AH179">
        <v>0.24238000000000001</v>
      </c>
      <c r="AI179">
        <v>6.2051000000000002E-2</v>
      </c>
      <c r="AJ179">
        <v>3.0868E-2</v>
      </c>
      <c r="AK179">
        <v>68.904600000000002</v>
      </c>
      <c r="AL179">
        <v>22.309200000000001</v>
      </c>
      <c r="AM179">
        <v>48.268500000000003</v>
      </c>
      <c r="AN179">
        <v>2.8248000000000002</v>
      </c>
      <c r="AO179">
        <v>60</v>
      </c>
      <c r="AP179" t="s">
        <v>353</v>
      </c>
    </row>
    <row r="180" spans="1:42" x14ac:dyDescent="0.25">
      <c r="B180" t="s">
        <v>642</v>
      </c>
      <c r="C180" t="s">
        <v>325</v>
      </c>
      <c r="D180">
        <v>7.9980000000000002</v>
      </c>
      <c r="E180">
        <v>91.217399999999998</v>
      </c>
      <c r="F180">
        <v>600</v>
      </c>
      <c r="G180">
        <v>-3.3327</v>
      </c>
      <c r="H180">
        <v>263.8</v>
      </c>
      <c r="I180">
        <v>-22.232299999999999</v>
      </c>
      <c r="J180">
        <v>1200</v>
      </c>
      <c r="K180">
        <v>56.787999999999997</v>
      </c>
      <c r="L180">
        <v>7.1002999999999998</v>
      </c>
      <c r="N180" t="s">
        <v>345</v>
      </c>
      <c r="O180" t="s">
        <v>643</v>
      </c>
      <c r="P180">
        <v>72673</v>
      </c>
      <c r="Q180" t="s">
        <v>299</v>
      </c>
      <c r="R180">
        <v>113.01</v>
      </c>
      <c r="S180">
        <v>25.59</v>
      </c>
      <c r="T180">
        <v>-8.6999999999999993</v>
      </c>
      <c r="U180">
        <v>1.6969000000000001</v>
      </c>
      <c r="V180">
        <v>1.8185</v>
      </c>
      <c r="W180">
        <v>4.2017000000000001E-3</v>
      </c>
      <c r="X180">
        <v>-2.6713</v>
      </c>
      <c r="Y180">
        <v>-2.3597000000000001</v>
      </c>
      <c r="Z180">
        <v>6.9883999999999996E-3</v>
      </c>
      <c r="AA180">
        <v>15.344900000000001</v>
      </c>
      <c r="AB180">
        <v>6.1067999999999997E-2</v>
      </c>
      <c r="AC180">
        <v>0.60257000000000005</v>
      </c>
      <c r="AD180">
        <v>7.8758000000000005E-3</v>
      </c>
      <c r="AE180" t="s">
        <v>300</v>
      </c>
      <c r="AF180" t="s">
        <v>250</v>
      </c>
      <c r="AG180">
        <v>7.5602999999999998</v>
      </c>
      <c r="AH180">
        <v>0.26823999999999998</v>
      </c>
      <c r="AI180">
        <v>-8.6483000000000004E-2</v>
      </c>
      <c r="AJ180">
        <v>3.4673000000000002E-2</v>
      </c>
      <c r="AK180">
        <v>29.0914</v>
      </c>
      <c r="AL180">
        <v>24.378900000000002</v>
      </c>
      <c r="AM180">
        <v>9.0463000000000005</v>
      </c>
      <c r="AN180">
        <v>3.0863999999999998</v>
      </c>
      <c r="AO180">
        <v>60</v>
      </c>
      <c r="AP180" t="s">
        <v>353</v>
      </c>
    </row>
    <row r="181" spans="1:42" x14ac:dyDescent="0.25">
      <c r="B181" t="s">
        <v>644</v>
      </c>
      <c r="C181" t="s">
        <v>366</v>
      </c>
      <c r="D181">
        <v>8.83</v>
      </c>
      <c r="E181">
        <v>89.843999999999994</v>
      </c>
      <c r="F181">
        <v>600</v>
      </c>
      <c r="G181">
        <v>-8.0847999999999995</v>
      </c>
      <c r="H181">
        <v>8.0135000000000005</v>
      </c>
      <c r="I181">
        <v>-22.406199999999998</v>
      </c>
      <c r="J181">
        <v>1200</v>
      </c>
      <c r="K181">
        <v>62.25</v>
      </c>
      <c r="L181">
        <v>7.0498000000000003</v>
      </c>
      <c r="N181" t="s">
        <v>345</v>
      </c>
      <c r="O181" t="s">
        <v>645</v>
      </c>
      <c r="P181">
        <v>72814</v>
      </c>
      <c r="Q181" t="s">
        <v>299</v>
      </c>
      <c r="R181">
        <v>125.19</v>
      </c>
      <c r="S181">
        <v>28.59</v>
      </c>
      <c r="T181">
        <v>-8.6999999999999993</v>
      </c>
      <c r="U181">
        <v>1.6394</v>
      </c>
      <c r="V181">
        <v>1.7603</v>
      </c>
      <c r="W181">
        <v>4.0914999999999997E-3</v>
      </c>
      <c r="X181">
        <v>-2.3529</v>
      </c>
      <c r="Y181">
        <v>-2.0449000000000002</v>
      </c>
      <c r="Z181">
        <v>8.1185000000000007E-3</v>
      </c>
      <c r="AA181">
        <v>15.626799999999999</v>
      </c>
      <c r="AB181">
        <v>7.0125999999999994E-2</v>
      </c>
      <c r="AC181">
        <v>0.61226999999999998</v>
      </c>
      <c r="AD181">
        <v>8.7375999999999999E-3</v>
      </c>
      <c r="AE181" t="s">
        <v>300</v>
      </c>
      <c r="AF181" t="s">
        <v>250</v>
      </c>
      <c r="AG181">
        <v>8.2445000000000004</v>
      </c>
      <c r="AH181">
        <v>0.22628000000000001</v>
      </c>
      <c r="AI181">
        <v>-4.514E-2</v>
      </c>
      <c r="AJ181">
        <v>2.9293E-2</v>
      </c>
      <c r="AK181">
        <v>40.424300000000002</v>
      </c>
      <c r="AL181">
        <v>23.8948</v>
      </c>
      <c r="AM181">
        <v>19.567399999999999</v>
      </c>
      <c r="AN181">
        <v>3.0230999999999999</v>
      </c>
      <c r="AO181">
        <v>60</v>
      </c>
      <c r="AP181" t="s">
        <v>353</v>
      </c>
    </row>
    <row r="182" spans="1:42" x14ac:dyDescent="0.25">
      <c r="B182" t="s">
        <v>646</v>
      </c>
      <c r="C182" t="s">
        <v>348</v>
      </c>
      <c r="D182">
        <v>5.931</v>
      </c>
      <c r="E182">
        <v>90.176699999999997</v>
      </c>
      <c r="F182">
        <v>600</v>
      </c>
      <c r="G182">
        <v>-6.3365</v>
      </c>
      <c r="H182">
        <v>6.2957000000000001</v>
      </c>
      <c r="I182">
        <v>-22.197700000000001</v>
      </c>
      <c r="J182">
        <v>1200</v>
      </c>
      <c r="K182">
        <v>37.137</v>
      </c>
      <c r="L182">
        <v>6.2614999999999998</v>
      </c>
      <c r="N182" t="s">
        <v>345</v>
      </c>
      <c r="O182" t="s">
        <v>647</v>
      </c>
      <c r="P182">
        <v>73167</v>
      </c>
      <c r="Q182" t="s">
        <v>299</v>
      </c>
      <c r="R182">
        <v>74.73</v>
      </c>
      <c r="S182">
        <v>17.13</v>
      </c>
      <c r="T182">
        <v>-10.5</v>
      </c>
      <c r="U182">
        <v>1.5925</v>
      </c>
      <c r="V182">
        <v>1.7128000000000001</v>
      </c>
      <c r="W182">
        <v>4.5278999999999996E-3</v>
      </c>
      <c r="X182">
        <v>-2.3260000000000001</v>
      </c>
      <c r="Y182">
        <v>-2.0183</v>
      </c>
      <c r="Z182">
        <v>7.0920000000000002E-3</v>
      </c>
      <c r="AA182">
        <v>15.6462</v>
      </c>
      <c r="AB182">
        <v>7.0016999999999996E-2</v>
      </c>
      <c r="AC182">
        <v>0.65103</v>
      </c>
      <c r="AD182">
        <v>8.7627E-3</v>
      </c>
      <c r="AE182" t="s">
        <v>300</v>
      </c>
      <c r="AF182" t="s">
        <v>250</v>
      </c>
      <c r="AG182">
        <v>8.4359000000000002</v>
      </c>
      <c r="AH182">
        <v>0.28892000000000001</v>
      </c>
      <c r="AI182">
        <v>9.1095999999999996E-2</v>
      </c>
      <c r="AJ182">
        <v>3.6785999999999999E-2</v>
      </c>
      <c r="AK182">
        <v>55.694200000000002</v>
      </c>
      <c r="AL182">
        <v>22.306799999999999</v>
      </c>
      <c r="AM182">
        <v>34.524700000000003</v>
      </c>
      <c r="AN182">
        <v>2.8218999999999999</v>
      </c>
      <c r="AO182">
        <v>60</v>
      </c>
      <c r="AP182" t="s">
        <v>353</v>
      </c>
    </row>
    <row r="183" spans="1:42" x14ac:dyDescent="0.25">
      <c r="B183" t="s">
        <v>648</v>
      </c>
      <c r="C183" t="s">
        <v>348</v>
      </c>
      <c r="D183">
        <v>6.5250000000000004</v>
      </c>
      <c r="E183">
        <v>89.131900000000002</v>
      </c>
      <c r="F183">
        <v>600</v>
      </c>
      <c r="G183">
        <v>3.9559000000000002</v>
      </c>
      <c r="H183">
        <v>9.6160999999999994</v>
      </c>
      <c r="I183">
        <v>-22.562999999999999</v>
      </c>
      <c r="J183">
        <v>1200</v>
      </c>
      <c r="K183">
        <v>44.198</v>
      </c>
      <c r="L183">
        <v>6.7736000000000001</v>
      </c>
      <c r="N183" t="s">
        <v>297</v>
      </c>
      <c r="O183" t="s">
        <v>649</v>
      </c>
      <c r="P183">
        <v>74069</v>
      </c>
      <c r="Q183" t="s">
        <v>299</v>
      </c>
      <c r="R183">
        <v>88.93</v>
      </c>
      <c r="S183">
        <v>21.24</v>
      </c>
      <c r="T183">
        <v>-34.9</v>
      </c>
      <c r="U183">
        <v>1.6808000000000001</v>
      </c>
      <c r="V183">
        <v>1.8022</v>
      </c>
      <c r="W183">
        <v>4.3444E-3</v>
      </c>
      <c r="X183">
        <v>-2.3048000000000002</v>
      </c>
      <c r="Y183">
        <v>-1.9974000000000001</v>
      </c>
      <c r="Z183">
        <v>6.6271999999999998E-3</v>
      </c>
      <c r="AA183">
        <v>15.767799999999999</v>
      </c>
      <c r="AB183">
        <v>6.5379000000000007E-2</v>
      </c>
      <c r="AC183">
        <v>0.66427000000000003</v>
      </c>
      <c r="AD183">
        <v>8.3926000000000001E-3</v>
      </c>
      <c r="AE183" t="s">
        <v>300</v>
      </c>
      <c r="AF183" t="s">
        <v>250</v>
      </c>
      <c r="AG183">
        <v>8.3666</v>
      </c>
      <c r="AH183">
        <v>0.33761999999999998</v>
      </c>
      <c r="AI183">
        <v>-2.0563000000000001E-2</v>
      </c>
      <c r="AJ183">
        <v>4.3105999999999998E-2</v>
      </c>
      <c r="AK183">
        <v>44.786999999999999</v>
      </c>
      <c r="AL183">
        <v>18.8932</v>
      </c>
      <c r="AM183">
        <v>23.701599999999999</v>
      </c>
      <c r="AN183">
        <v>2.3898999999999999</v>
      </c>
      <c r="AO183">
        <v>60</v>
      </c>
      <c r="AP183" t="s">
        <v>353</v>
      </c>
    </row>
    <row r="184" spans="1:42" x14ac:dyDescent="0.25">
      <c r="B184" t="s">
        <v>650</v>
      </c>
      <c r="C184" t="s">
        <v>372</v>
      </c>
      <c r="D184">
        <v>8.9039999999999999</v>
      </c>
      <c r="E184">
        <v>91.215699999999998</v>
      </c>
      <c r="F184">
        <v>600</v>
      </c>
      <c r="G184">
        <v>1.7555000000000001</v>
      </c>
      <c r="H184">
        <v>115.4294</v>
      </c>
      <c r="I184">
        <v>-22.034099999999999</v>
      </c>
      <c r="J184">
        <v>1200</v>
      </c>
      <c r="K184">
        <v>58.546999999999997</v>
      </c>
      <c r="L184">
        <v>6.5754000000000001</v>
      </c>
      <c r="N184" t="s">
        <v>297</v>
      </c>
      <c r="O184" t="s">
        <v>651</v>
      </c>
      <c r="P184">
        <v>74563</v>
      </c>
      <c r="Q184" t="s">
        <v>299</v>
      </c>
      <c r="R184">
        <v>117.78</v>
      </c>
      <c r="S184">
        <v>27.22</v>
      </c>
      <c r="T184">
        <v>18</v>
      </c>
      <c r="U184">
        <v>0.75038000000000005</v>
      </c>
      <c r="V184">
        <v>0.86029999999999995</v>
      </c>
      <c r="W184">
        <v>4.9928999999999998E-3</v>
      </c>
      <c r="X184">
        <v>-2.3635999999999999</v>
      </c>
      <c r="Y184">
        <v>-2.0554999999999999</v>
      </c>
      <c r="Z184">
        <v>8.8730000000000007E-3</v>
      </c>
      <c r="AA184">
        <v>14.739100000000001</v>
      </c>
      <c r="AB184">
        <v>6.5963999999999995E-2</v>
      </c>
      <c r="AC184">
        <v>0.61046</v>
      </c>
      <c r="AD184">
        <v>7.9062999999999998E-3</v>
      </c>
      <c r="AE184" t="s">
        <v>300</v>
      </c>
      <c r="AF184" t="s">
        <v>250</v>
      </c>
      <c r="AG184">
        <v>8.2776999999999994</v>
      </c>
      <c r="AH184">
        <v>0.39634999999999998</v>
      </c>
      <c r="AI184">
        <v>1.3225000000000001E-2</v>
      </c>
      <c r="AJ184">
        <v>4.9854000000000002E-2</v>
      </c>
      <c r="AK184">
        <v>34.749000000000002</v>
      </c>
      <c r="AL184">
        <v>25.010999999999999</v>
      </c>
      <c r="AM184">
        <v>14.9322</v>
      </c>
      <c r="AN184">
        <v>3.1655000000000002</v>
      </c>
      <c r="AO184">
        <v>60</v>
      </c>
      <c r="AP184" t="s">
        <v>375</v>
      </c>
    </row>
    <row r="185" spans="1:42" x14ac:dyDescent="0.25">
      <c r="B185" t="s">
        <v>652</v>
      </c>
      <c r="C185" t="s">
        <v>372</v>
      </c>
      <c r="D185">
        <v>8.4779999999999998</v>
      </c>
      <c r="E185">
        <v>90.317099999999996</v>
      </c>
      <c r="F185">
        <v>600</v>
      </c>
      <c r="G185">
        <v>-22.190100000000001</v>
      </c>
      <c r="H185">
        <v>15.876099999999999</v>
      </c>
      <c r="I185">
        <v>-22.4696</v>
      </c>
      <c r="J185">
        <v>1200</v>
      </c>
      <c r="K185">
        <v>60.591000000000001</v>
      </c>
      <c r="L185">
        <v>7.1468999999999996</v>
      </c>
      <c r="N185" t="s">
        <v>297</v>
      </c>
      <c r="O185" t="s">
        <v>653</v>
      </c>
      <c r="P185">
        <v>75488</v>
      </c>
      <c r="Q185" t="s">
        <v>299</v>
      </c>
      <c r="R185">
        <v>122.72</v>
      </c>
      <c r="S185">
        <v>28.93</v>
      </c>
      <c r="T185">
        <v>-27.8</v>
      </c>
      <c r="U185">
        <v>1.6850000000000001</v>
      </c>
      <c r="V185">
        <v>1.8064</v>
      </c>
      <c r="W185">
        <v>3.7049000000000001E-3</v>
      </c>
      <c r="X185">
        <v>-2.4104999999999999</v>
      </c>
      <c r="Y185">
        <v>-2.1019000000000001</v>
      </c>
      <c r="Z185">
        <v>8.5251000000000007E-3</v>
      </c>
      <c r="AA185">
        <v>15.634499999999999</v>
      </c>
      <c r="AB185">
        <v>6.7247000000000001E-2</v>
      </c>
      <c r="AC185">
        <v>0.63524000000000003</v>
      </c>
      <c r="AD185">
        <v>8.5003000000000006E-3</v>
      </c>
      <c r="AE185" t="s">
        <v>300</v>
      </c>
      <c r="AF185" t="s">
        <v>250</v>
      </c>
      <c r="AG185">
        <v>8.0518999999999998</v>
      </c>
      <c r="AH185">
        <v>0.27911999999999998</v>
      </c>
      <c r="AI185">
        <v>-0.12101000000000001</v>
      </c>
      <c r="AJ185">
        <v>3.6072E-2</v>
      </c>
      <c r="AK185">
        <v>35.253300000000003</v>
      </c>
      <c r="AL185">
        <v>18.419499999999999</v>
      </c>
      <c r="AM185">
        <v>14.5703</v>
      </c>
      <c r="AN185">
        <v>2.3704000000000001</v>
      </c>
      <c r="AO185">
        <v>58</v>
      </c>
      <c r="AP185" t="s">
        <v>236</v>
      </c>
    </row>
    <row r="186" spans="1:42" x14ac:dyDescent="0.25">
      <c r="B186" t="s">
        <v>654</v>
      </c>
      <c r="C186" t="s">
        <v>317</v>
      </c>
      <c r="D186">
        <v>8.9740000000000002</v>
      </c>
      <c r="E186">
        <v>90.543099999999995</v>
      </c>
      <c r="F186">
        <v>600</v>
      </c>
      <c r="G186">
        <v>-24.7958</v>
      </c>
      <c r="H186">
        <v>-8.9936000000000007</v>
      </c>
      <c r="I186">
        <v>-22.1096</v>
      </c>
      <c r="J186">
        <v>1200</v>
      </c>
      <c r="K186">
        <v>61.51</v>
      </c>
      <c r="L186">
        <v>6.8541999999999996</v>
      </c>
      <c r="N186" t="s">
        <v>297</v>
      </c>
      <c r="O186" t="s">
        <v>655</v>
      </c>
      <c r="P186">
        <v>75823</v>
      </c>
      <c r="Q186" t="s">
        <v>299</v>
      </c>
      <c r="R186">
        <v>127.66</v>
      </c>
      <c r="S186">
        <v>29.44</v>
      </c>
      <c r="T186">
        <v>-24.7</v>
      </c>
      <c r="U186">
        <v>1.7041999999999999</v>
      </c>
      <c r="V186">
        <v>1.8259000000000001</v>
      </c>
      <c r="W186">
        <v>4.581E-3</v>
      </c>
      <c r="X186">
        <v>-2.6097999999999999</v>
      </c>
      <c r="Y186">
        <v>-2.2989000000000002</v>
      </c>
      <c r="Z186">
        <v>7.1158000000000002E-3</v>
      </c>
      <c r="AA186">
        <v>15.4008</v>
      </c>
      <c r="AB186">
        <v>6.8459999999999993E-2</v>
      </c>
      <c r="AC186">
        <v>0.58714</v>
      </c>
      <c r="AD186">
        <v>8.6196999999999992E-3</v>
      </c>
      <c r="AE186" t="s">
        <v>300</v>
      </c>
      <c r="AF186" t="s">
        <v>250</v>
      </c>
      <c r="AG186">
        <v>7.4482999999999997</v>
      </c>
      <c r="AH186">
        <v>0.20683000000000001</v>
      </c>
      <c r="AI186">
        <v>-0.32083</v>
      </c>
      <c r="AJ186">
        <v>2.6232999999999999E-2</v>
      </c>
      <c r="AK186">
        <v>26.048100000000002</v>
      </c>
      <c r="AL186">
        <v>12.8606</v>
      </c>
      <c r="AM186">
        <v>5.9306999999999999</v>
      </c>
      <c r="AN186">
        <v>1.6278999999999999</v>
      </c>
      <c r="AO186">
        <v>60</v>
      </c>
      <c r="AP186" t="s">
        <v>236</v>
      </c>
    </row>
    <row r="187" spans="1:42" x14ac:dyDescent="0.25">
      <c r="A187" t="s">
        <v>185</v>
      </c>
      <c r="AC187" s="78">
        <f>AVERAGE(AC166:AC186)</f>
        <v>0.6096100000000001</v>
      </c>
      <c r="AE187" s="79">
        <f>STDEV(AC166:AC186)/2</f>
        <v>1.2218089662463601E-2</v>
      </c>
    </row>
    <row r="188" spans="1:42" x14ac:dyDescent="0.25">
      <c r="B188" t="s">
        <v>656</v>
      </c>
      <c r="C188" t="s">
        <v>308</v>
      </c>
      <c r="D188">
        <v>9.0719999999999992</v>
      </c>
      <c r="E188">
        <v>89.993300000000005</v>
      </c>
      <c r="F188">
        <v>600</v>
      </c>
      <c r="G188">
        <v>-13.4618</v>
      </c>
      <c r="H188">
        <v>37.475200000000001</v>
      </c>
      <c r="I188">
        <v>-21.382400000000001</v>
      </c>
      <c r="J188">
        <v>1200</v>
      </c>
      <c r="K188">
        <v>64.578000000000003</v>
      </c>
      <c r="L188">
        <v>7.1184000000000003</v>
      </c>
      <c r="N188" t="s">
        <v>297</v>
      </c>
      <c r="O188" t="s">
        <v>657</v>
      </c>
      <c r="P188">
        <v>60517</v>
      </c>
      <c r="Q188" t="s">
        <v>299</v>
      </c>
      <c r="R188">
        <v>133.57</v>
      </c>
      <c r="S188">
        <v>30.38</v>
      </c>
      <c r="T188">
        <v>-8.3000000000000007</v>
      </c>
      <c r="U188">
        <v>-10.155200000000001</v>
      </c>
      <c r="V188">
        <v>-10.179600000000001</v>
      </c>
      <c r="W188">
        <v>4.3001000000000003E-3</v>
      </c>
      <c r="X188">
        <v>-19.419599999999999</v>
      </c>
      <c r="Y188">
        <v>-18.9178</v>
      </c>
      <c r="Z188">
        <v>6.6144000000000003E-3</v>
      </c>
      <c r="AA188">
        <v>-13.5938</v>
      </c>
      <c r="AB188">
        <v>5.3880999999999998E-2</v>
      </c>
      <c r="AC188">
        <v>0.42136000000000001</v>
      </c>
      <c r="AD188">
        <v>6.9953000000000003E-3</v>
      </c>
      <c r="AE188" t="s">
        <v>300</v>
      </c>
      <c r="AF188" t="s">
        <v>250</v>
      </c>
      <c r="AG188">
        <v>-25.508400000000002</v>
      </c>
      <c r="AH188">
        <v>0.28181</v>
      </c>
      <c r="AI188">
        <v>0.43152000000000001</v>
      </c>
      <c r="AJ188">
        <v>3.6974E-2</v>
      </c>
      <c r="AK188">
        <v>62.182000000000002</v>
      </c>
      <c r="AL188">
        <v>23.076000000000001</v>
      </c>
      <c r="AM188">
        <v>90.292599999999993</v>
      </c>
      <c r="AN188">
        <v>3.0577000000000001</v>
      </c>
      <c r="AO188">
        <v>60</v>
      </c>
      <c r="AP188" t="s">
        <v>236</v>
      </c>
    </row>
    <row r="189" spans="1:42" x14ac:dyDescent="0.25">
      <c r="B189" t="s">
        <v>658</v>
      </c>
      <c r="C189" t="s">
        <v>311</v>
      </c>
      <c r="D189">
        <v>7.5549999999999997</v>
      </c>
      <c r="E189">
        <v>90.021900000000002</v>
      </c>
      <c r="F189">
        <v>600</v>
      </c>
      <c r="G189">
        <v>-12.7296</v>
      </c>
      <c r="H189">
        <v>23.595099999999999</v>
      </c>
      <c r="I189">
        <v>-21.841000000000001</v>
      </c>
      <c r="J189">
        <v>1200</v>
      </c>
      <c r="K189">
        <v>55.783999999999999</v>
      </c>
      <c r="L189">
        <v>7.3837000000000002</v>
      </c>
      <c r="N189" t="s">
        <v>297</v>
      </c>
      <c r="O189" t="s">
        <v>659</v>
      </c>
      <c r="P189">
        <v>61909</v>
      </c>
      <c r="Q189" t="s">
        <v>299</v>
      </c>
      <c r="R189">
        <v>114.43</v>
      </c>
      <c r="S189">
        <v>25.85</v>
      </c>
      <c r="T189">
        <v>-20.100000000000001</v>
      </c>
      <c r="U189">
        <v>-10.2044</v>
      </c>
      <c r="V189">
        <v>-10.2294</v>
      </c>
      <c r="W189">
        <v>1.9973999999999999E-2</v>
      </c>
      <c r="X189">
        <v>-19.226700000000001</v>
      </c>
      <c r="Y189">
        <v>-18.7271</v>
      </c>
      <c r="Z189">
        <v>3.2864999999999998E-2</v>
      </c>
      <c r="AA189">
        <v>-13.423400000000001</v>
      </c>
      <c r="AB189">
        <v>0.12626000000000001</v>
      </c>
      <c r="AC189">
        <v>0.44363000000000002</v>
      </c>
      <c r="AD189">
        <v>1.1346E-2</v>
      </c>
      <c r="AE189" t="s">
        <v>300</v>
      </c>
      <c r="AF189" t="s">
        <v>250</v>
      </c>
      <c r="AG189">
        <v>-25.217300000000002</v>
      </c>
      <c r="AH189">
        <v>2.415</v>
      </c>
      <c r="AI189">
        <v>0.33737</v>
      </c>
      <c r="AJ189">
        <v>0.31473000000000001</v>
      </c>
      <c r="AK189">
        <v>138.17449999999999</v>
      </c>
      <c r="AL189">
        <v>128.87119999999999</v>
      </c>
      <c r="AM189">
        <v>167.8903</v>
      </c>
      <c r="AN189">
        <v>17.062999999999999</v>
      </c>
      <c r="AO189">
        <v>60</v>
      </c>
      <c r="AP189" t="s">
        <v>236</v>
      </c>
    </row>
    <row r="190" spans="1:42" x14ac:dyDescent="0.25">
      <c r="B190" t="s">
        <v>660</v>
      </c>
      <c r="C190" t="s">
        <v>308</v>
      </c>
      <c r="D190">
        <v>8.2620000000000005</v>
      </c>
      <c r="E190">
        <v>90.221800000000002</v>
      </c>
      <c r="F190">
        <v>600</v>
      </c>
      <c r="G190">
        <v>-4.2595000000000001</v>
      </c>
      <c r="H190">
        <v>7.0262000000000002</v>
      </c>
      <c r="I190">
        <v>-22.059000000000001</v>
      </c>
      <c r="J190">
        <v>1200</v>
      </c>
      <c r="K190">
        <v>59.264000000000003</v>
      </c>
      <c r="L190">
        <v>7.1730999999999998</v>
      </c>
      <c r="M190" t="s">
        <v>332</v>
      </c>
      <c r="N190" t="s">
        <v>297</v>
      </c>
      <c r="O190" t="s">
        <v>661</v>
      </c>
      <c r="P190">
        <v>64347</v>
      </c>
      <c r="Q190" t="s">
        <v>299</v>
      </c>
      <c r="R190">
        <v>124.39</v>
      </c>
      <c r="S190">
        <v>28.67</v>
      </c>
      <c r="T190">
        <v>-35.799999999999997</v>
      </c>
      <c r="U190">
        <v>-10.307499999999999</v>
      </c>
      <c r="V190">
        <v>-10.3338</v>
      </c>
      <c r="W190">
        <v>3.6955E-3</v>
      </c>
      <c r="X190">
        <v>-18.934000000000001</v>
      </c>
      <c r="Y190">
        <v>-18.4377</v>
      </c>
      <c r="Z190">
        <v>6.6457E-3</v>
      </c>
      <c r="AA190">
        <v>-13.220700000000001</v>
      </c>
      <c r="AB190">
        <v>6.9536000000000001E-2</v>
      </c>
      <c r="AC190">
        <v>0.44738</v>
      </c>
      <c r="AD190">
        <v>9.1000999999999999E-3</v>
      </c>
      <c r="AE190" t="s">
        <v>300</v>
      </c>
      <c r="AF190" t="s">
        <v>250</v>
      </c>
      <c r="AG190">
        <v>-24.5852</v>
      </c>
      <c r="AH190">
        <v>0.24479999999999999</v>
      </c>
      <c r="AI190">
        <v>0.39011000000000001</v>
      </c>
      <c r="AJ190">
        <v>3.2335999999999997E-2</v>
      </c>
      <c r="AK190">
        <v>8.5129999999999999</v>
      </c>
      <c r="AL190">
        <v>17.237100000000002</v>
      </c>
      <c r="AM190">
        <v>34.338000000000001</v>
      </c>
      <c r="AN190">
        <v>2.2818999999999998</v>
      </c>
      <c r="AO190">
        <v>60</v>
      </c>
      <c r="AP190" t="s">
        <v>236</v>
      </c>
    </row>
    <row r="191" spans="1:42" x14ac:dyDescent="0.25">
      <c r="B191" t="s">
        <v>662</v>
      </c>
      <c r="C191" t="s">
        <v>478</v>
      </c>
      <c r="D191">
        <v>7.89</v>
      </c>
      <c r="E191">
        <v>89.995400000000004</v>
      </c>
      <c r="F191">
        <v>600</v>
      </c>
      <c r="G191">
        <v>1.3887</v>
      </c>
      <c r="H191">
        <v>19.2529</v>
      </c>
      <c r="I191">
        <v>-21.8002</v>
      </c>
      <c r="J191">
        <v>1200</v>
      </c>
      <c r="K191">
        <v>54.41</v>
      </c>
      <c r="L191">
        <v>6.8960999999999997</v>
      </c>
      <c r="N191" t="s">
        <v>297</v>
      </c>
      <c r="O191" t="s">
        <v>663</v>
      </c>
      <c r="P191">
        <v>64771</v>
      </c>
      <c r="Q191" t="s">
        <v>299</v>
      </c>
      <c r="R191">
        <v>110.28</v>
      </c>
      <c r="S191">
        <v>25.17</v>
      </c>
      <c r="T191">
        <v>-5.0999999999999996</v>
      </c>
      <c r="U191">
        <v>-10.269399999999999</v>
      </c>
      <c r="V191">
        <v>-10.295199999999999</v>
      </c>
      <c r="W191">
        <v>4.3391999999999997E-3</v>
      </c>
      <c r="X191">
        <v>-18.595700000000001</v>
      </c>
      <c r="Y191">
        <v>-18.103200000000001</v>
      </c>
      <c r="Z191">
        <v>6.8624999999999997E-3</v>
      </c>
      <c r="AA191">
        <v>-12.8504</v>
      </c>
      <c r="AB191">
        <v>5.9063999999999998E-2</v>
      </c>
      <c r="AC191">
        <v>0.43464000000000003</v>
      </c>
      <c r="AD191">
        <v>8.0339000000000001E-3</v>
      </c>
      <c r="AE191" t="s">
        <v>300</v>
      </c>
      <c r="AF191" t="s">
        <v>250</v>
      </c>
      <c r="AG191">
        <v>-23.942399999999999</v>
      </c>
      <c r="AH191">
        <v>0.24013000000000001</v>
      </c>
      <c r="AI191">
        <v>0.35979</v>
      </c>
      <c r="AJ191">
        <v>3.1864000000000003E-2</v>
      </c>
      <c r="AK191">
        <v>26.563800000000001</v>
      </c>
      <c r="AL191">
        <v>23.478000000000002</v>
      </c>
      <c r="AM191">
        <v>52.086100000000002</v>
      </c>
      <c r="AN191">
        <v>3.1063000000000001</v>
      </c>
      <c r="AO191">
        <v>60</v>
      </c>
      <c r="AP191" t="s">
        <v>236</v>
      </c>
    </row>
    <row r="192" spans="1:42" x14ac:dyDescent="0.25">
      <c r="B192" t="s">
        <v>664</v>
      </c>
      <c r="C192" t="s">
        <v>308</v>
      </c>
      <c r="D192">
        <v>8.0060000000000002</v>
      </c>
      <c r="E192">
        <v>90.236000000000004</v>
      </c>
      <c r="F192">
        <v>600</v>
      </c>
      <c r="G192">
        <v>1.9883</v>
      </c>
      <c r="H192">
        <v>92.437200000000004</v>
      </c>
      <c r="I192">
        <v>-21.686399999999999</v>
      </c>
      <c r="J192">
        <v>1200</v>
      </c>
      <c r="K192">
        <v>57.5</v>
      </c>
      <c r="L192">
        <v>7.1821000000000002</v>
      </c>
      <c r="M192" t="s">
        <v>332</v>
      </c>
      <c r="N192" t="s">
        <v>297</v>
      </c>
      <c r="O192" t="s">
        <v>665</v>
      </c>
      <c r="P192">
        <v>65295</v>
      </c>
      <c r="Q192" t="s">
        <v>299</v>
      </c>
      <c r="R192">
        <v>117.51</v>
      </c>
      <c r="S192">
        <v>26.96</v>
      </c>
      <c r="T192">
        <v>28.2</v>
      </c>
      <c r="U192">
        <v>-10.3476</v>
      </c>
      <c r="V192">
        <v>-10.3744</v>
      </c>
      <c r="W192">
        <v>4.065E-3</v>
      </c>
      <c r="X192">
        <v>-18.9084</v>
      </c>
      <c r="Y192">
        <v>-18.412400000000002</v>
      </c>
      <c r="Z192">
        <v>6.4080999999999999E-3</v>
      </c>
      <c r="AA192">
        <v>-13.2401</v>
      </c>
      <c r="AB192">
        <v>5.6786999999999997E-2</v>
      </c>
      <c r="AC192">
        <v>0.44014999999999999</v>
      </c>
      <c r="AD192">
        <v>7.5521E-3</v>
      </c>
      <c r="AE192" t="s">
        <v>300</v>
      </c>
      <c r="AF192" t="s">
        <v>250</v>
      </c>
      <c r="AG192">
        <v>-24.602499999999999</v>
      </c>
      <c r="AH192">
        <v>0.31291000000000002</v>
      </c>
      <c r="AI192">
        <v>0.32040999999999997</v>
      </c>
      <c r="AJ192">
        <v>4.1375000000000002E-2</v>
      </c>
      <c r="AK192">
        <v>28.0167</v>
      </c>
      <c r="AL192">
        <v>18.598099999999999</v>
      </c>
      <c r="AM192">
        <v>54.329700000000003</v>
      </c>
      <c r="AN192">
        <v>2.4621</v>
      </c>
      <c r="AO192">
        <v>60</v>
      </c>
      <c r="AP192" t="s">
        <v>236</v>
      </c>
    </row>
    <row r="193" spans="1:42" x14ac:dyDescent="0.25">
      <c r="B193" t="s">
        <v>666</v>
      </c>
      <c r="C193" t="s">
        <v>337</v>
      </c>
      <c r="D193">
        <v>8.0530000000000008</v>
      </c>
      <c r="E193">
        <v>90.328500000000005</v>
      </c>
      <c r="F193">
        <v>600</v>
      </c>
      <c r="G193">
        <v>0.61399000000000004</v>
      </c>
      <c r="H193">
        <v>31.458100000000002</v>
      </c>
      <c r="I193">
        <v>-21.715499999999999</v>
      </c>
      <c r="J193">
        <v>1200</v>
      </c>
      <c r="K193">
        <v>61.993000000000002</v>
      </c>
      <c r="L193">
        <v>7.6981000000000002</v>
      </c>
      <c r="N193" t="s">
        <v>297</v>
      </c>
      <c r="O193" t="s">
        <v>667</v>
      </c>
      <c r="P193">
        <v>66438</v>
      </c>
      <c r="Q193" t="s">
        <v>299</v>
      </c>
      <c r="R193">
        <v>123.95</v>
      </c>
      <c r="S193">
        <v>29.27</v>
      </c>
      <c r="T193">
        <v>28</v>
      </c>
      <c r="U193">
        <v>-10.1814</v>
      </c>
      <c r="V193">
        <v>-10.206200000000001</v>
      </c>
      <c r="W193">
        <v>3.7483999999999998E-3</v>
      </c>
      <c r="X193">
        <v>-18.638500000000001</v>
      </c>
      <c r="Y193">
        <v>-18.145600000000002</v>
      </c>
      <c r="Z193">
        <v>5.8348000000000002E-3</v>
      </c>
      <c r="AA193">
        <v>-12.7895</v>
      </c>
      <c r="AB193">
        <v>6.7627999999999994E-2</v>
      </c>
      <c r="AC193">
        <v>0.45528000000000002</v>
      </c>
      <c r="AD193">
        <v>8.9160000000000003E-3</v>
      </c>
      <c r="AE193" t="s">
        <v>300</v>
      </c>
      <c r="AF193" t="s">
        <v>250</v>
      </c>
      <c r="AG193">
        <v>-24.0549</v>
      </c>
      <c r="AH193">
        <v>0.26913999999999999</v>
      </c>
      <c r="AI193">
        <v>0.33144000000000001</v>
      </c>
      <c r="AJ193">
        <v>3.5900000000000001E-2</v>
      </c>
      <c r="AK193">
        <v>15.0314</v>
      </c>
      <c r="AL193">
        <v>22.541499999999999</v>
      </c>
      <c r="AM193">
        <v>40.264400000000002</v>
      </c>
      <c r="AN193">
        <v>2.9824999999999999</v>
      </c>
      <c r="AO193">
        <v>60</v>
      </c>
      <c r="AP193" t="s">
        <v>236</v>
      </c>
    </row>
    <row r="194" spans="1:42" x14ac:dyDescent="0.25">
      <c r="B194" t="s">
        <v>668</v>
      </c>
      <c r="C194" t="s">
        <v>325</v>
      </c>
      <c r="D194">
        <v>7.8609999999999998</v>
      </c>
      <c r="E194">
        <v>90.382900000000006</v>
      </c>
      <c r="F194">
        <v>600</v>
      </c>
      <c r="G194">
        <v>-3.0448</v>
      </c>
      <c r="H194">
        <v>5.7529000000000003</v>
      </c>
      <c r="I194">
        <v>-21.706199999999999</v>
      </c>
      <c r="J194">
        <v>1200</v>
      </c>
      <c r="K194">
        <v>59.404000000000003</v>
      </c>
      <c r="L194">
        <v>7.5568</v>
      </c>
      <c r="N194" t="s">
        <v>345</v>
      </c>
      <c r="O194" t="s">
        <v>669</v>
      </c>
      <c r="P194">
        <v>68352</v>
      </c>
      <c r="Q194" t="s">
        <v>299</v>
      </c>
      <c r="R194">
        <v>117.95</v>
      </c>
      <c r="S194">
        <v>27.39</v>
      </c>
      <c r="T194">
        <v>-25.4</v>
      </c>
      <c r="U194">
        <v>-10.157999999999999</v>
      </c>
      <c r="V194">
        <v>-10.182499999999999</v>
      </c>
      <c r="W194">
        <v>4.1075E-3</v>
      </c>
      <c r="X194">
        <v>-19.063700000000001</v>
      </c>
      <c r="Y194">
        <v>-18.565899999999999</v>
      </c>
      <c r="Z194">
        <v>6.2627999999999998E-3</v>
      </c>
      <c r="AA194">
        <v>-13.2249</v>
      </c>
      <c r="AB194">
        <v>6.1567999999999998E-2</v>
      </c>
      <c r="AC194">
        <v>0.43002000000000001</v>
      </c>
      <c r="AD194">
        <v>7.9801000000000004E-3</v>
      </c>
      <c r="AE194" t="s">
        <v>300</v>
      </c>
      <c r="AF194" t="s">
        <v>250</v>
      </c>
      <c r="AG194">
        <v>-24.9634</v>
      </c>
      <c r="AH194">
        <v>0.28077000000000002</v>
      </c>
      <c r="AI194">
        <v>0.26577000000000001</v>
      </c>
      <c r="AJ194">
        <v>3.6617999999999998E-2</v>
      </c>
      <c r="AK194">
        <v>-0.82208999999999999</v>
      </c>
      <c r="AL194">
        <v>20.1906</v>
      </c>
      <c r="AM194">
        <v>24.878799999999998</v>
      </c>
      <c r="AN194">
        <v>2.6737000000000002</v>
      </c>
      <c r="AO194">
        <v>60</v>
      </c>
      <c r="AP194" t="s">
        <v>236</v>
      </c>
    </row>
    <row r="195" spans="1:42" x14ac:dyDescent="0.25">
      <c r="B195" t="s">
        <v>670</v>
      </c>
      <c r="C195" t="s">
        <v>337</v>
      </c>
      <c r="D195">
        <v>8.0890000000000004</v>
      </c>
      <c r="E195">
        <v>89.461200000000005</v>
      </c>
      <c r="F195">
        <v>600</v>
      </c>
      <c r="G195">
        <v>-4.5083000000000002</v>
      </c>
      <c r="H195">
        <v>4.6684999999999999</v>
      </c>
      <c r="I195">
        <v>-21.6538</v>
      </c>
      <c r="J195">
        <v>1200</v>
      </c>
      <c r="K195">
        <v>59.174999999999997</v>
      </c>
      <c r="L195">
        <v>7.3155000000000001</v>
      </c>
      <c r="N195" t="s">
        <v>345</v>
      </c>
      <c r="O195" t="s">
        <v>671</v>
      </c>
      <c r="P195">
        <v>68825</v>
      </c>
      <c r="Q195" t="s">
        <v>299</v>
      </c>
      <c r="R195">
        <v>122.8</v>
      </c>
      <c r="S195">
        <v>28.24</v>
      </c>
      <c r="T195">
        <v>8.3000000000000007</v>
      </c>
      <c r="U195">
        <v>-10.0299</v>
      </c>
      <c r="V195">
        <v>-10.0528</v>
      </c>
      <c r="W195">
        <v>4.0990999999999996E-3</v>
      </c>
      <c r="X195">
        <v>-19.249300000000002</v>
      </c>
      <c r="Y195">
        <v>-18.749400000000001</v>
      </c>
      <c r="Z195">
        <v>7.1973000000000002E-3</v>
      </c>
      <c r="AA195">
        <v>-13.2499</v>
      </c>
      <c r="AB195">
        <v>6.7274E-2</v>
      </c>
      <c r="AC195">
        <v>0.47313</v>
      </c>
      <c r="AD195">
        <v>8.7907999999999997E-3</v>
      </c>
      <c r="AE195" t="s">
        <v>300</v>
      </c>
      <c r="AF195" t="s">
        <v>250</v>
      </c>
      <c r="AG195">
        <v>-25.3032</v>
      </c>
      <c r="AH195">
        <v>0.23816000000000001</v>
      </c>
      <c r="AI195">
        <v>0.29461999999999999</v>
      </c>
      <c r="AJ195">
        <v>3.1321000000000002E-2</v>
      </c>
      <c r="AK195">
        <v>12.1257</v>
      </c>
      <c r="AL195">
        <v>23.422999999999998</v>
      </c>
      <c r="AM195">
        <v>38.417700000000004</v>
      </c>
      <c r="AN195">
        <v>3.1029</v>
      </c>
      <c r="AO195">
        <v>60</v>
      </c>
      <c r="AP195" t="s">
        <v>236</v>
      </c>
    </row>
    <row r="196" spans="1:42" x14ac:dyDescent="0.25">
      <c r="B196" t="s">
        <v>672</v>
      </c>
      <c r="C196" t="s">
        <v>325</v>
      </c>
      <c r="D196">
        <v>8.0879999999999992</v>
      </c>
      <c r="E196">
        <v>90.061400000000006</v>
      </c>
      <c r="F196">
        <v>600</v>
      </c>
      <c r="G196">
        <v>-10.055400000000001</v>
      </c>
      <c r="H196">
        <v>14.8047</v>
      </c>
      <c r="I196">
        <v>-21.850899999999999</v>
      </c>
      <c r="J196">
        <v>1200</v>
      </c>
      <c r="K196">
        <v>61.981999999999999</v>
      </c>
      <c r="L196">
        <v>7.6635</v>
      </c>
      <c r="N196" t="s">
        <v>345</v>
      </c>
      <c r="O196" t="s">
        <v>673</v>
      </c>
      <c r="P196">
        <v>69380</v>
      </c>
      <c r="Q196" t="s">
        <v>299</v>
      </c>
      <c r="R196">
        <v>125.45</v>
      </c>
      <c r="S196">
        <v>29.27</v>
      </c>
      <c r="T196">
        <v>17.2</v>
      </c>
      <c r="U196">
        <v>-10.2332</v>
      </c>
      <c r="V196">
        <v>-10.258599999999999</v>
      </c>
      <c r="W196">
        <v>4.1920000000000004E-3</v>
      </c>
      <c r="X196">
        <v>-19.1097</v>
      </c>
      <c r="Y196">
        <v>-18.6114</v>
      </c>
      <c r="Z196">
        <v>7.5529999999999998E-3</v>
      </c>
      <c r="AA196">
        <v>-13.351800000000001</v>
      </c>
      <c r="AB196">
        <v>6.7664000000000002E-2</v>
      </c>
      <c r="AC196">
        <v>0.42225000000000001</v>
      </c>
      <c r="AD196">
        <v>8.9481000000000005E-3</v>
      </c>
      <c r="AE196" t="s">
        <v>300</v>
      </c>
      <c r="AF196" t="s">
        <v>250</v>
      </c>
      <c r="AG196">
        <v>-24.937899999999999</v>
      </c>
      <c r="AH196">
        <v>0.29893999999999998</v>
      </c>
      <c r="AI196">
        <v>0.38585999999999998</v>
      </c>
      <c r="AJ196">
        <v>3.9502000000000002E-2</v>
      </c>
      <c r="AK196">
        <v>55.150799999999997</v>
      </c>
      <c r="AL196">
        <v>21.0047</v>
      </c>
      <c r="AM196">
        <v>82.477400000000003</v>
      </c>
      <c r="AN196">
        <v>2.7822</v>
      </c>
      <c r="AO196">
        <v>60</v>
      </c>
      <c r="AP196" t="s">
        <v>236</v>
      </c>
    </row>
    <row r="197" spans="1:42" x14ac:dyDescent="0.25">
      <c r="B197" t="s">
        <v>674</v>
      </c>
      <c r="C197" t="s">
        <v>337</v>
      </c>
      <c r="D197">
        <v>8.9649999999999999</v>
      </c>
      <c r="E197">
        <v>89.790400000000005</v>
      </c>
      <c r="F197">
        <v>600</v>
      </c>
      <c r="G197">
        <v>-3.8502999999999998</v>
      </c>
      <c r="H197">
        <v>54.374000000000002</v>
      </c>
      <c r="I197">
        <v>-22.280799999999999</v>
      </c>
      <c r="J197">
        <v>1200</v>
      </c>
      <c r="K197">
        <v>66.680999999999997</v>
      </c>
      <c r="L197">
        <v>7.4379</v>
      </c>
      <c r="N197" t="s">
        <v>345</v>
      </c>
      <c r="O197" t="s">
        <v>675</v>
      </c>
      <c r="P197">
        <v>69777</v>
      </c>
      <c r="Q197" t="s">
        <v>299</v>
      </c>
      <c r="R197">
        <v>134.54</v>
      </c>
      <c r="S197">
        <v>31.75</v>
      </c>
      <c r="T197">
        <v>-21.2</v>
      </c>
      <c r="U197">
        <v>-10.2685</v>
      </c>
      <c r="V197">
        <v>-10.2943</v>
      </c>
      <c r="W197">
        <v>4.0105000000000002E-3</v>
      </c>
      <c r="X197">
        <v>-19.173400000000001</v>
      </c>
      <c r="Y197">
        <v>-18.674399999999999</v>
      </c>
      <c r="Z197">
        <v>7.4979000000000001E-3</v>
      </c>
      <c r="AA197">
        <v>-13.343</v>
      </c>
      <c r="AB197">
        <v>6.0263999999999998E-2</v>
      </c>
      <c r="AC197">
        <v>0.53693999999999997</v>
      </c>
      <c r="AD197">
        <v>7.9273E-3</v>
      </c>
      <c r="AE197" t="s">
        <v>300</v>
      </c>
      <c r="AF197" t="s">
        <v>250</v>
      </c>
      <c r="AG197">
        <v>-24.967099999999999</v>
      </c>
      <c r="AH197">
        <v>0.2303</v>
      </c>
      <c r="AI197">
        <v>0.48598000000000002</v>
      </c>
      <c r="AJ197">
        <v>3.0530999999999999E-2</v>
      </c>
      <c r="AK197">
        <v>-6.9592000000000001</v>
      </c>
      <c r="AL197">
        <v>15.1991</v>
      </c>
      <c r="AM197">
        <v>18.9255</v>
      </c>
      <c r="AN197">
        <v>2.0127999999999999</v>
      </c>
      <c r="AO197">
        <v>60</v>
      </c>
      <c r="AP197" t="s">
        <v>676</v>
      </c>
    </row>
    <row r="198" spans="1:42" x14ac:dyDescent="0.25">
      <c r="B198" t="s">
        <v>677</v>
      </c>
      <c r="C198" t="s">
        <v>325</v>
      </c>
      <c r="D198">
        <v>8.3689999999999998</v>
      </c>
      <c r="E198">
        <v>91.037099999999995</v>
      </c>
      <c r="F198">
        <v>600</v>
      </c>
      <c r="G198">
        <v>4.5133999999999999</v>
      </c>
      <c r="H198">
        <v>39.125799999999998</v>
      </c>
      <c r="I198">
        <v>-22.2774</v>
      </c>
      <c r="J198">
        <v>1200</v>
      </c>
      <c r="K198">
        <v>62.02</v>
      </c>
      <c r="L198">
        <v>7.4107000000000003</v>
      </c>
      <c r="N198" t="s">
        <v>345</v>
      </c>
      <c r="O198" t="s">
        <v>678</v>
      </c>
      <c r="P198">
        <v>69813</v>
      </c>
      <c r="Q198" t="s">
        <v>299</v>
      </c>
      <c r="R198">
        <v>125.01</v>
      </c>
      <c r="S198">
        <v>29.61</v>
      </c>
      <c r="T198">
        <v>13.2</v>
      </c>
      <c r="U198">
        <v>-10.244199999999999</v>
      </c>
      <c r="V198">
        <v>-10.2697</v>
      </c>
      <c r="W198">
        <v>3.7081000000000002E-3</v>
      </c>
      <c r="X198">
        <v>-18.939900000000002</v>
      </c>
      <c r="Y198">
        <v>-18.4435</v>
      </c>
      <c r="Z198">
        <v>6.6739E-3</v>
      </c>
      <c r="AA198">
        <v>-13.1769</v>
      </c>
      <c r="AB198">
        <v>5.3534999999999999E-2</v>
      </c>
      <c r="AC198">
        <v>0.43523000000000001</v>
      </c>
      <c r="AD198">
        <v>7.1552999999999999E-3</v>
      </c>
      <c r="AE198" t="s">
        <v>300</v>
      </c>
      <c r="AF198" t="s">
        <v>250</v>
      </c>
      <c r="AG198">
        <v>-24.565100000000001</v>
      </c>
      <c r="AH198">
        <v>0.25428000000000001</v>
      </c>
      <c r="AI198">
        <v>0.42235</v>
      </c>
      <c r="AJ198">
        <v>3.3686000000000001E-2</v>
      </c>
      <c r="AK198">
        <v>23.029399999999999</v>
      </c>
      <c r="AL198">
        <v>17.364100000000001</v>
      </c>
      <c r="AM198">
        <v>49.171900000000001</v>
      </c>
      <c r="AN198">
        <v>2.2991000000000001</v>
      </c>
      <c r="AO198">
        <v>60</v>
      </c>
      <c r="AP198" t="s">
        <v>353</v>
      </c>
    </row>
    <row r="199" spans="1:42" x14ac:dyDescent="0.25">
      <c r="B199" t="s">
        <v>679</v>
      </c>
      <c r="C199" t="s">
        <v>351</v>
      </c>
      <c r="D199">
        <v>8.1999999999999993</v>
      </c>
      <c r="E199">
        <v>89.579300000000003</v>
      </c>
      <c r="F199">
        <v>600</v>
      </c>
      <c r="G199">
        <v>3.2080000000000002</v>
      </c>
      <c r="H199">
        <v>12.644299999999999</v>
      </c>
      <c r="I199">
        <v>-22.220500000000001</v>
      </c>
      <c r="J199">
        <v>1200</v>
      </c>
      <c r="K199">
        <v>60.56</v>
      </c>
      <c r="L199">
        <v>7.3853999999999997</v>
      </c>
      <c r="M199" t="s">
        <v>680</v>
      </c>
      <c r="N199" t="s">
        <v>345</v>
      </c>
      <c r="O199" t="s">
        <v>681</v>
      </c>
      <c r="P199">
        <v>70409</v>
      </c>
      <c r="Q199" t="s">
        <v>299</v>
      </c>
      <c r="R199">
        <v>119.81</v>
      </c>
      <c r="S199">
        <v>28.84</v>
      </c>
      <c r="T199">
        <v>27.3</v>
      </c>
      <c r="U199">
        <v>-10.2235</v>
      </c>
      <c r="V199">
        <v>-10.248799999999999</v>
      </c>
      <c r="W199">
        <v>3.7141000000000001E-3</v>
      </c>
      <c r="X199">
        <v>-19.1434</v>
      </c>
      <c r="Y199">
        <v>-18.6447</v>
      </c>
      <c r="Z199">
        <v>8.0814000000000007E-3</v>
      </c>
      <c r="AA199">
        <v>-13.29</v>
      </c>
      <c r="AB199">
        <v>6.1157000000000003E-2</v>
      </c>
      <c r="AC199">
        <v>0.51449999999999996</v>
      </c>
      <c r="AD199">
        <v>8.1072999999999996E-3</v>
      </c>
      <c r="AE199" t="s">
        <v>300</v>
      </c>
      <c r="AF199" t="s">
        <v>250</v>
      </c>
      <c r="AG199">
        <v>-24.91</v>
      </c>
      <c r="AH199">
        <v>0.29710999999999999</v>
      </c>
      <c r="AI199">
        <v>0.48326000000000002</v>
      </c>
      <c r="AJ199">
        <v>3.9486E-2</v>
      </c>
      <c r="AK199">
        <v>-10.242699999999999</v>
      </c>
      <c r="AL199">
        <v>18.188300000000002</v>
      </c>
      <c r="AM199">
        <v>15.448</v>
      </c>
      <c r="AN199">
        <v>2.4095</v>
      </c>
      <c r="AO199">
        <v>60</v>
      </c>
      <c r="AP199" t="s">
        <v>446</v>
      </c>
    </row>
    <row r="200" spans="1:42" x14ac:dyDescent="0.25">
      <c r="B200" t="s">
        <v>682</v>
      </c>
      <c r="C200" t="s">
        <v>317</v>
      </c>
      <c r="D200">
        <v>7.8410000000000002</v>
      </c>
      <c r="E200">
        <v>89.285600000000002</v>
      </c>
      <c r="F200">
        <v>600</v>
      </c>
      <c r="G200">
        <v>-7.327</v>
      </c>
      <c r="H200">
        <v>5.9786000000000001</v>
      </c>
      <c r="I200">
        <v>-22.254100000000001</v>
      </c>
      <c r="J200">
        <v>1200</v>
      </c>
      <c r="K200">
        <v>56.234999999999999</v>
      </c>
      <c r="L200">
        <v>7.1718999999999999</v>
      </c>
      <c r="N200" t="s">
        <v>345</v>
      </c>
      <c r="O200" t="s">
        <v>683</v>
      </c>
      <c r="P200">
        <v>70776</v>
      </c>
      <c r="Q200" t="s">
        <v>299</v>
      </c>
      <c r="R200">
        <v>113.19</v>
      </c>
      <c r="S200">
        <v>26.88</v>
      </c>
      <c r="T200">
        <v>2.1</v>
      </c>
      <c r="U200">
        <v>-10.1988</v>
      </c>
      <c r="V200">
        <v>-10.223800000000001</v>
      </c>
      <c r="W200">
        <v>5.0328999999999999E-3</v>
      </c>
      <c r="X200">
        <v>-19.249400000000001</v>
      </c>
      <c r="Y200">
        <v>-18.749500000000001</v>
      </c>
      <c r="Z200">
        <v>6.8644999999999999E-3</v>
      </c>
      <c r="AA200">
        <v>-13.44</v>
      </c>
      <c r="AB200">
        <v>6.2655000000000002E-2</v>
      </c>
      <c r="AC200">
        <v>0.44485000000000002</v>
      </c>
      <c r="AD200">
        <v>8.2500000000000004E-3</v>
      </c>
      <c r="AE200" t="s">
        <v>300</v>
      </c>
      <c r="AF200" t="s">
        <v>250</v>
      </c>
      <c r="AG200">
        <v>-25.1066</v>
      </c>
      <c r="AH200">
        <v>0.28675</v>
      </c>
      <c r="AI200">
        <v>0.49737999999999999</v>
      </c>
      <c r="AJ200">
        <v>3.8138999999999999E-2</v>
      </c>
      <c r="AK200">
        <v>30.511299999999999</v>
      </c>
      <c r="AL200">
        <v>17.049600000000002</v>
      </c>
      <c r="AM200">
        <v>57.462800000000001</v>
      </c>
      <c r="AN200">
        <v>2.2583000000000002</v>
      </c>
      <c r="AO200">
        <v>60</v>
      </c>
      <c r="AP200" t="s">
        <v>353</v>
      </c>
    </row>
    <row r="201" spans="1:42" x14ac:dyDescent="0.25">
      <c r="B201" t="s">
        <v>684</v>
      </c>
      <c r="C201" t="s">
        <v>361</v>
      </c>
      <c r="D201">
        <v>8.1560000000000006</v>
      </c>
      <c r="E201">
        <v>90.628299999999996</v>
      </c>
      <c r="F201">
        <v>600</v>
      </c>
      <c r="G201">
        <v>-3.4559000000000002</v>
      </c>
      <c r="H201">
        <v>9.3584999999999994</v>
      </c>
      <c r="I201">
        <v>-22.232800000000001</v>
      </c>
      <c r="J201">
        <v>1200</v>
      </c>
      <c r="K201">
        <v>60.74</v>
      </c>
      <c r="L201">
        <v>7.4473000000000003</v>
      </c>
      <c r="N201" t="s">
        <v>345</v>
      </c>
      <c r="O201" t="s">
        <v>685</v>
      </c>
      <c r="P201">
        <v>71235</v>
      </c>
      <c r="Q201" t="s">
        <v>299</v>
      </c>
      <c r="R201">
        <v>121.66</v>
      </c>
      <c r="S201">
        <v>29.01</v>
      </c>
      <c r="T201">
        <v>-0.8</v>
      </c>
      <c r="U201">
        <v>-10.1683</v>
      </c>
      <c r="V201">
        <v>-10.1929</v>
      </c>
      <c r="W201">
        <v>4.6851999999999996E-3</v>
      </c>
      <c r="X201">
        <v>-19.3977</v>
      </c>
      <c r="Y201">
        <v>-18.896100000000001</v>
      </c>
      <c r="Z201">
        <v>7.8954999999999997E-3</v>
      </c>
      <c r="AA201">
        <v>-13.4931</v>
      </c>
      <c r="AB201">
        <v>6.2161000000000001E-2</v>
      </c>
      <c r="AC201">
        <v>0.51785999999999999</v>
      </c>
      <c r="AD201">
        <v>8.1408000000000001E-3</v>
      </c>
      <c r="AE201" t="s">
        <v>300</v>
      </c>
      <c r="AF201" t="s">
        <v>250</v>
      </c>
      <c r="AG201">
        <v>-25.569500000000001</v>
      </c>
      <c r="AH201">
        <v>0.27628000000000003</v>
      </c>
      <c r="AI201">
        <v>0.32435999999999998</v>
      </c>
      <c r="AJ201">
        <v>3.6525000000000002E-2</v>
      </c>
      <c r="AK201">
        <v>-12.8043</v>
      </c>
      <c r="AL201">
        <v>17.0961</v>
      </c>
      <c r="AM201">
        <v>13.287699999999999</v>
      </c>
      <c r="AN201">
        <v>2.2654000000000001</v>
      </c>
      <c r="AO201">
        <v>60</v>
      </c>
      <c r="AP201" t="s">
        <v>353</v>
      </c>
    </row>
    <row r="202" spans="1:42" x14ac:dyDescent="0.25">
      <c r="B202" t="s">
        <v>686</v>
      </c>
      <c r="C202" t="s">
        <v>317</v>
      </c>
      <c r="D202">
        <v>7.9690000000000003</v>
      </c>
      <c r="E202">
        <v>88.569500000000005</v>
      </c>
      <c r="F202">
        <v>600</v>
      </c>
      <c r="G202">
        <v>-10.828799999999999</v>
      </c>
      <c r="H202">
        <v>22.483599999999999</v>
      </c>
      <c r="I202">
        <v>-21.407299999999999</v>
      </c>
      <c r="J202">
        <v>1200</v>
      </c>
      <c r="K202">
        <v>46.298000000000002</v>
      </c>
      <c r="L202">
        <v>5.8098000000000001</v>
      </c>
      <c r="N202" t="s">
        <v>297</v>
      </c>
      <c r="O202" t="s">
        <v>687</v>
      </c>
      <c r="P202">
        <v>73480</v>
      </c>
      <c r="Q202" t="s">
        <v>299</v>
      </c>
      <c r="R202">
        <v>93.34</v>
      </c>
      <c r="S202">
        <v>21.24</v>
      </c>
      <c r="T202">
        <v>-118.8</v>
      </c>
      <c r="U202">
        <v>-10.2257</v>
      </c>
      <c r="V202">
        <v>-10.250999999999999</v>
      </c>
      <c r="W202">
        <v>4.0429000000000003E-3</v>
      </c>
      <c r="X202">
        <v>-19.2927</v>
      </c>
      <c r="Y202">
        <v>-18.792300000000001</v>
      </c>
      <c r="Z202">
        <v>7.4767000000000002E-3</v>
      </c>
      <c r="AA202">
        <v>-13.529199999999999</v>
      </c>
      <c r="AB202">
        <v>5.8916999999999997E-2</v>
      </c>
      <c r="AC202">
        <v>0.42466999999999999</v>
      </c>
      <c r="AD202">
        <v>7.6519999999999999E-3</v>
      </c>
      <c r="AE202" t="s">
        <v>300</v>
      </c>
      <c r="AF202" t="s">
        <v>250</v>
      </c>
      <c r="AG202">
        <v>-25.198599999999999</v>
      </c>
      <c r="AH202">
        <v>0.25738</v>
      </c>
      <c r="AI202">
        <v>0.49136999999999997</v>
      </c>
      <c r="AJ202">
        <v>3.3604000000000002E-2</v>
      </c>
      <c r="AK202">
        <v>106.0514</v>
      </c>
      <c r="AL202">
        <v>27.388200000000001</v>
      </c>
      <c r="AM202">
        <v>135.1121</v>
      </c>
      <c r="AN202">
        <v>3.6280000000000001</v>
      </c>
      <c r="AO202">
        <v>60</v>
      </c>
      <c r="AP202" t="s">
        <v>688</v>
      </c>
    </row>
    <row r="203" spans="1:42" x14ac:dyDescent="0.25">
      <c r="B203" t="s">
        <v>689</v>
      </c>
      <c r="C203" t="s">
        <v>372</v>
      </c>
      <c r="D203">
        <v>8.4190000000000005</v>
      </c>
      <c r="E203">
        <v>89.429699999999997</v>
      </c>
      <c r="F203">
        <v>600</v>
      </c>
      <c r="G203">
        <v>0.71060000000000001</v>
      </c>
      <c r="H203">
        <v>19.0808</v>
      </c>
      <c r="I203">
        <v>-22.529399999999999</v>
      </c>
      <c r="J203">
        <v>1200</v>
      </c>
      <c r="K203">
        <v>64.251000000000005</v>
      </c>
      <c r="L203">
        <v>7.6317000000000004</v>
      </c>
      <c r="N203" t="s">
        <v>297</v>
      </c>
      <c r="O203" t="s">
        <v>690</v>
      </c>
      <c r="P203">
        <v>74651</v>
      </c>
      <c r="Q203" t="s">
        <v>299</v>
      </c>
      <c r="R203">
        <v>133.21</v>
      </c>
      <c r="S203">
        <v>30.47</v>
      </c>
      <c r="T203">
        <v>-19</v>
      </c>
      <c r="U203">
        <v>-10.249499999999999</v>
      </c>
      <c r="V203">
        <v>-10.2751</v>
      </c>
      <c r="W203">
        <v>3.6779999999999998E-3</v>
      </c>
      <c r="X203">
        <v>-19.1326</v>
      </c>
      <c r="Y203">
        <v>-18.634</v>
      </c>
      <c r="Z203">
        <v>6.8957999999999997E-3</v>
      </c>
      <c r="AA203">
        <v>-13.3331</v>
      </c>
      <c r="AB203">
        <v>5.3672999999999998E-2</v>
      </c>
      <c r="AC203">
        <v>0.48382999999999998</v>
      </c>
      <c r="AD203">
        <v>6.9809E-3</v>
      </c>
      <c r="AE203" t="s">
        <v>300</v>
      </c>
      <c r="AF203" t="s">
        <v>250</v>
      </c>
      <c r="AG203">
        <v>-25.0047</v>
      </c>
      <c r="AH203">
        <v>0.20777999999999999</v>
      </c>
      <c r="AI203">
        <v>0.36420000000000002</v>
      </c>
      <c r="AJ203">
        <v>2.7699999999999999E-2</v>
      </c>
      <c r="AK203">
        <v>-9.6383999999999997E-2</v>
      </c>
      <c r="AL203">
        <v>16.9953</v>
      </c>
      <c r="AM203">
        <v>25.862400000000001</v>
      </c>
      <c r="AN203">
        <v>2.2694999999999999</v>
      </c>
      <c r="AO203">
        <v>59</v>
      </c>
      <c r="AP203" t="s">
        <v>459</v>
      </c>
    </row>
    <row r="204" spans="1:42" x14ac:dyDescent="0.25">
      <c r="A204" t="s">
        <v>691</v>
      </c>
      <c r="AC204" s="78">
        <f>AVERAGE(AC188:AC203)</f>
        <v>0.45785749999999997</v>
      </c>
      <c r="AE204" s="79">
        <f>STDEV(AC188:AC203)</f>
        <v>3.6787210368097574E-2</v>
      </c>
    </row>
    <row r="205" spans="1:42" x14ac:dyDescent="0.25">
      <c r="B205" t="s">
        <v>16</v>
      </c>
      <c r="C205" t="s">
        <v>372</v>
      </c>
      <c r="D205">
        <v>27.294</v>
      </c>
      <c r="E205">
        <v>89.139099999999999</v>
      </c>
      <c r="F205">
        <v>600</v>
      </c>
      <c r="G205">
        <v>-8.3541000000000007</v>
      </c>
      <c r="H205">
        <v>76.047200000000004</v>
      </c>
      <c r="I205">
        <v>-20.809000000000001</v>
      </c>
      <c r="J205">
        <v>1200</v>
      </c>
      <c r="K205">
        <v>65.75</v>
      </c>
      <c r="L205">
        <v>2.4089999999999998</v>
      </c>
      <c r="N205" t="s">
        <v>297</v>
      </c>
      <c r="O205" t="s">
        <v>692</v>
      </c>
      <c r="P205">
        <v>73742</v>
      </c>
      <c r="Q205" t="s">
        <v>299</v>
      </c>
      <c r="R205">
        <v>130.47999999999999</v>
      </c>
      <c r="S205">
        <v>29.78</v>
      </c>
      <c r="T205">
        <v>3.9</v>
      </c>
      <c r="U205">
        <v>-0.51387000000000005</v>
      </c>
      <c r="V205">
        <v>-0.41952</v>
      </c>
      <c r="W205">
        <v>4.6477000000000003E-3</v>
      </c>
      <c r="X205">
        <v>-5.9884000000000004</v>
      </c>
      <c r="Y205">
        <v>-5.6391</v>
      </c>
      <c r="Z205">
        <v>6.9702999999999996E-3</v>
      </c>
      <c r="AA205">
        <v>9.6346000000000007</v>
      </c>
      <c r="AB205">
        <v>6.2040999999999999E-2</v>
      </c>
      <c r="AC205">
        <v>0.48318</v>
      </c>
      <c r="AD205">
        <v>7.9766000000000004E-3</v>
      </c>
      <c r="AE205" t="s">
        <v>300</v>
      </c>
      <c r="AF205" t="s">
        <v>250</v>
      </c>
      <c r="AG205">
        <v>1.0016</v>
      </c>
      <c r="AH205">
        <v>0.27088000000000001</v>
      </c>
      <c r="AI205">
        <v>4.8641999999999998E-2</v>
      </c>
      <c r="AJ205">
        <v>3.4859000000000001E-2</v>
      </c>
      <c r="AK205">
        <v>65.122399999999999</v>
      </c>
      <c r="AL205">
        <v>18.3827</v>
      </c>
      <c r="AM205">
        <v>53.687199999999997</v>
      </c>
      <c r="AN205">
        <v>2.3475000000000001</v>
      </c>
      <c r="AO205">
        <v>60</v>
      </c>
      <c r="AP205" t="s">
        <v>353</v>
      </c>
    </row>
    <row r="206" spans="1:42" x14ac:dyDescent="0.25">
      <c r="B206" t="s">
        <v>17</v>
      </c>
      <c r="C206" t="s">
        <v>372</v>
      </c>
      <c r="D206">
        <v>27.103000000000002</v>
      </c>
      <c r="E206">
        <v>89.741299999999995</v>
      </c>
      <c r="F206">
        <v>600</v>
      </c>
      <c r="G206">
        <v>-5.2510000000000003</v>
      </c>
      <c r="H206">
        <v>15.9034</v>
      </c>
      <c r="I206">
        <v>-22.0961</v>
      </c>
      <c r="J206">
        <v>1200</v>
      </c>
      <c r="K206">
        <v>43.244999999999997</v>
      </c>
      <c r="L206">
        <v>1.5955999999999999</v>
      </c>
      <c r="N206" t="s">
        <v>297</v>
      </c>
      <c r="O206" t="s">
        <v>693</v>
      </c>
      <c r="P206">
        <v>73749</v>
      </c>
      <c r="Q206" t="s">
        <v>299</v>
      </c>
      <c r="R206">
        <v>92.73</v>
      </c>
      <c r="S206">
        <v>20.81</v>
      </c>
      <c r="T206">
        <v>-18.5</v>
      </c>
      <c r="U206">
        <v>-1.9553</v>
      </c>
      <c r="V206">
        <v>-1.8787</v>
      </c>
      <c r="W206">
        <v>3.8968000000000002E-3</v>
      </c>
      <c r="X206">
        <v>-5.7641</v>
      </c>
      <c r="Y206">
        <v>-5.4173999999999998</v>
      </c>
      <c r="Z206">
        <v>8.9078999999999998E-3</v>
      </c>
      <c r="AA206">
        <v>8.4555000000000007</v>
      </c>
      <c r="AB206">
        <v>6.0474E-2</v>
      </c>
      <c r="AC206">
        <v>0.48665000000000003</v>
      </c>
      <c r="AD206">
        <v>7.6473000000000001E-3</v>
      </c>
      <c r="AE206" t="s">
        <v>300</v>
      </c>
      <c r="AF206" t="s">
        <v>250</v>
      </c>
      <c r="AG206">
        <v>2.5198</v>
      </c>
      <c r="AH206">
        <v>0.21772</v>
      </c>
      <c r="AI206">
        <v>1.1205000000000001</v>
      </c>
      <c r="AJ206">
        <v>2.8535999999999999E-2</v>
      </c>
      <c r="AK206">
        <v>95.971500000000006</v>
      </c>
      <c r="AL206">
        <v>17.742100000000001</v>
      </c>
      <c r="AM206">
        <v>85.290400000000005</v>
      </c>
      <c r="AN206">
        <v>2.2681</v>
      </c>
      <c r="AO206">
        <v>60</v>
      </c>
      <c r="AP206" t="s">
        <v>353</v>
      </c>
    </row>
    <row r="207" spans="1:42" x14ac:dyDescent="0.25">
      <c r="B207" t="s">
        <v>18</v>
      </c>
      <c r="C207" t="s">
        <v>372</v>
      </c>
      <c r="D207">
        <v>8.9079999999999995</v>
      </c>
      <c r="E207">
        <v>89.557900000000004</v>
      </c>
      <c r="F207">
        <v>600</v>
      </c>
      <c r="G207">
        <v>1.1900999999999999</v>
      </c>
      <c r="H207">
        <v>45.832599999999999</v>
      </c>
      <c r="I207">
        <v>-21.462199999999999</v>
      </c>
      <c r="J207">
        <v>1200</v>
      </c>
      <c r="K207">
        <v>54.774000000000001</v>
      </c>
      <c r="L207">
        <v>6.1489000000000003</v>
      </c>
      <c r="N207" t="s">
        <v>297</v>
      </c>
      <c r="O207" t="s">
        <v>694</v>
      </c>
      <c r="P207">
        <v>73906</v>
      </c>
      <c r="Q207" t="s">
        <v>299</v>
      </c>
      <c r="R207">
        <v>109.93</v>
      </c>
      <c r="S207">
        <v>26.19</v>
      </c>
      <c r="T207">
        <v>-85.7</v>
      </c>
      <c r="U207">
        <v>-6.5614999999999997</v>
      </c>
      <c r="V207">
        <v>-6.5416999999999996</v>
      </c>
      <c r="W207">
        <v>3.8425999999999998E-3</v>
      </c>
      <c r="X207">
        <v>-2.6880999999999999</v>
      </c>
      <c r="Y207">
        <v>-2.3763000000000001</v>
      </c>
      <c r="Z207">
        <v>6.1915E-3</v>
      </c>
      <c r="AA207">
        <v>7.2211999999999996</v>
      </c>
      <c r="AB207">
        <v>7.5269000000000003E-2</v>
      </c>
      <c r="AC207">
        <v>0.62170000000000003</v>
      </c>
      <c r="AD207">
        <v>9.5931000000000002E-3</v>
      </c>
      <c r="AE207" t="s">
        <v>300</v>
      </c>
      <c r="AF207" t="s">
        <v>250</v>
      </c>
      <c r="AG207">
        <v>7.5804</v>
      </c>
      <c r="AH207">
        <v>0.33078000000000002</v>
      </c>
      <c r="AI207">
        <v>4.6226000000000001E-3</v>
      </c>
      <c r="AJ207">
        <v>4.2623000000000001E-2</v>
      </c>
      <c r="AK207">
        <v>64.237799999999993</v>
      </c>
      <c r="AL207">
        <v>21.530999999999999</v>
      </c>
      <c r="AM207">
        <v>52.261600000000001</v>
      </c>
      <c r="AN207">
        <v>2.7715000000000001</v>
      </c>
      <c r="AO207">
        <v>59</v>
      </c>
      <c r="AP207" t="s">
        <v>459</v>
      </c>
    </row>
    <row r="208" spans="1:42" x14ac:dyDescent="0.25">
      <c r="B208" t="s">
        <v>19</v>
      </c>
      <c r="C208" t="s">
        <v>372</v>
      </c>
      <c r="D208">
        <v>9.6780000000000008</v>
      </c>
      <c r="E208" t="s">
        <v>250</v>
      </c>
      <c r="F208" t="s">
        <v>250</v>
      </c>
      <c r="G208" t="s">
        <v>250</v>
      </c>
      <c r="H208" t="s">
        <v>300</v>
      </c>
      <c r="I208" t="s">
        <v>250</v>
      </c>
      <c r="J208" t="s">
        <v>250</v>
      </c>
      <c r="K208">
        <v>45.177999999999997</v>
      </c>
      <c r="L208">
        <v>4.6680999999999999</v>
      </c>
      <c r="M208" t="s">
        <v>695</v>
      </c>
      <c r="O208" t="s">
        <v>696</v>
      </c>
      <c r="P208">
        <v>73913</v>
      </c>
      <c r="Q208" t="s">
        <v>299</v>
      </c>
      <c r="R208">
        <v>92.37</v>
      </c>
      <c r="S208">
        <v>22.69</v>
      </c>
      <c r="T208">
        <v>-20.7</v>
      </c>
      <c r="U208">
        <v>-6.9528999999999996</v>
      </c>
      <c r="V208">
        <v>-6.9379</v>
      </c>
      <c r="W208">
        <v>3.5544999999999999E-3</v>
      </c>
      <c r="X208">
        <v>-5.9390000000000001</v>
      </c>
      <c r="Y208">
        <v>-5.5903</v>
      </c>
      <c r="Z208">
        <v>7.1376E-3</v>
      </c>
      <c r="AA208">
        <v>3.4499</v>
      </c>
      <c r="AB208">
        <v>6.5407000000000007E-2</v>
      </c>
      <c r="AC208">
        <v>0.56454000000000004</v>
      </c>
      <c r="AD208">
        <v>8.8024000000000002E-3</v>
      </c>
      <c r="AE208" t="s">
        <v>300</v>
      </c>
      <c r="AF208" t="s">
        <v>250</v>
      </c>
      <c r="AG208">
        <v>1.9831000000000001</v>
      </c>
      <c r="AH208">
        <v>0.30763000000000001</v>
      </c>
      <c r="AI208">
        <v>0.95913000000000004</v>
      </c>
      <c r="AJ208">
        <v>3.9454999999999997E-2</v>
      </c>
      <c r="AK208">
        <v>52.964300000000001</v>
      </c>
      <c r="AL208">
        <v>19.062000000000001</v>
      </c>
      <c r="AM208">
        <v>48.342100000000002</v>
      </c>
      <c r="AN208">
        <v>2.4500000000000002</v>
      </c>
      <c r="AO208">
        <v>60</v>
      </c>
      <c r="AP208" t="s">
        <v>375</v>
      </c>
    </row>
    <row r="209" spans="2:42" x14ac:dyDescent="0.25">
      <c r="B209" t="s">
        <v>20</v>
      </c>
      <c r="C209" t="s">
        <v>372</v>
      </c>
      <c r="D209">
        <v>9.0180000000000007</v>
      </c>
      <c r="E209">
        <v>89.254099999999994</v>
      </c>
      <c r="F209">
        <v>600</v>
      </c>
      <c r="G209">
        <v>1.8227</v>
      </c>
      <c r="H209">
        <v>18.1706</v>
      </c>
      <c r="I209">
        <v>-22.409300000000002</v>
      </c>
      <c r="J209">
        <v>1200</v>
      </c>
      <c r="K209">
        <v>30.881</v>
      </c>
      <c r="L209">
        <v>3.4243999999999999</v>
      </c>
      <c r="M209" t="s">
        <v>373</v>
      </c>
      <c r="N209" t="s">
        <v>297</v>
      </c>
      <c r="O209" t="s">
        <v>697</v>
      </c>
      <c r="P209">
        <v>73920</v>
      </c>
      <c r="Q209" t="s">
        <v>299</v>
      </c>
      <c r="R209">
        <v>60.97</v>
      </c>
      <c r="S209">
        <v>15.17</v>
      </c>
      <c r="T209">
        <v>-19.100000000000001</v>
      </c>
      <c r="U209">
        <v>-5.6252000000000004</v>
      </c>
      <c r="V209">
        <v>-5.5937999999999999</v>
      </c>
      <c r="W209">
        <v>3.9189999999999997E-3</v>
      </c>
      <c r="X209">
        <v>-6.4141000000000004</v>
      </c>
      <c r="Y209">
        <v>-6.06</v>
      </c>
      <c r="Z209">
        <v>8.0713E-3</v>
      </c>
      <c r="AA209">
        <v>4.3087</v>
      </c>
      <c r="AB209">
        <v>6.9998000000000005E-2</v>
      </c>
      <c r="AC209">
        <v>0.61079000000000006</v>
      </c>
      <c r="AD209">
        <v>8.8000999999999999E-3</v>
      </c>
      <c r="AE209" t="s">
        <v>300</v>
      </c>
      <c r="AF209" t="s">
        <v>250</v>
      </c>
      <c r="AG209">
        <v>9.2637999999999998E-4</v>
      </c>
      <c r="AH209">
        <v>0.27333000000000002</v>
      </c>
      <c r="AI209">
        <v>-7.2400999999999993E-2</v>
      </c>
      <c r="AJ209">
        <v>3.4957000000000002E-2</v>
      </c>
      <c r="AK209">
        <v>10.5383</v>
      </c>
      <c r="AL209">
        <v>20.885400000000001</v>
      </c>
      <c r="AM209">
        <v>5.7114000000000003</v>
      </c>
      <c r="AN209">
        <v>2.6825999999999999</v>
      </c>
      <c r="AO209">
        <v>60</v>
      </c>
      <c r="AP209" t="s">
        <v>375</v>
      </c>
    </row>
    <row r="210" spans="2:42" x14ac:dyDescent="0.25">
      <c r="B210" t="s">
        <v>21</v>
      </c>
      <c r="C210" t="s">
        <v>372</v>
      </c>
      <c r="D210">
        <v>9.5559999999999992</v>
      </c>
      <c r="E210">
        <v>90.403099999999995</v>
      </c>
      <c r="F210">
        <v>600</v>
      </c>
      <c r="G210">
        <v>6.2530999999999999</v>
      </c>
      <c r="H210">
        <v>17.743500000000001</v>
      </c>
      <c r="I210">
        <v>-22.2514</v>
      </c>
      <c r="J210">
        <v>1200</v>
      </c>
      <c r="K210">
        <v>33.206000000000003</v>
      </c>
      <c r="L210">
        <v>3.4748999999999999</v>
      </c>
      <c r="M210" t="s">
        <v>373</v>
      </c>
      <c r="N210" t="s">
        <v>297</v>
      </c>
      <c r="O210" t="s">
        <v>698</v>
      </c>
      <c r="P210">
        <v>73983</v>
      </c>
      <c r="Q210" t="s">
        <v>299</v>
      </c>
      <c r="R210">
        <v>65.739999999999995</v>
      </c>
      <c r="S210">
        <v>16.11</v>
      </c>
      <c r="T210">
        <v>-144.69999999999999</v>
      </c>
      <c r="U210">
        <v>-5.657</v>
      </c>
      <c r="V210">
        <v>-5.6260000000000003</v>
      </c>
      <c r="W210">
        <v>4.5364000000000003E-3</v>
      </c>
      <c r="X210">
        <v>-6.4802999999999997</v>
      </c>
      <c r="Y210">
        <v>-6.1254</v>
      </c>
      <c r="Z210">
        <v>6.5126999999999997E-3</v>
      </c>
      <c r="AA210">
        <v>4.2247000000000003</v>
      </c>
      <c r="AB210">
        <v>6.6040000000000001E-2</v>
      </c>
      <c r="AC210">
        <v>0.62656000000000001</v>
      </c>
      <c r="AD210">
        <v>8.5013999999999992E-3</v>
      </c>
      <c r="AE210" t="s">
        <v>300</v>
      </c>
      <c r="AF210" t="s">
        <v>250</v>
      </c>
      <c r="AG210">
        <v>0.20834</v>
      </c>
      <c r="AH210">
        <v>0.32906000000000002</v>
      </c>
      <c r="AI210">
        <v>0.26833000000000001</v>
      </c>
      <c r="AJ210">
        <v>4.206E-2</v>
      </c>
      <c r="AK210">
        <v>36.817</v>
      </c>
      <c r="AL210">
        <v>28.134899999999998</v>
      </c>
      <c r="AM210">
        <v>32.035699999999999</v>
      </c>
      <c r="AN210">
        <v>3.6147999999999998</v>
      </c>
      <c r="AO210">
        <v>60</v>
      </c>
      <c r="AP210" t="s">
        <v>375</v>
      </c>
    </row>
    <row r="211" spans="2:42" x14ac:dyDescent="0.25">
      <c r="B211" t="s">
        <v>22</v>
      </c>
      <c r="C211" t="s">
        <v>372</v>
      </c>
      <c r="D211">
        <v>9.6999999999999993</v>
      </c>
      <c r="E211">
        <v>89.861099999999993</v>
      </c>
      <c r="F211">
        <v>600</v>
      </c>
      <c r="G211">
        <v>6.7248000000000001</v>
      </c>
      <c r="H211">
        <v>16.996700000000001</v>
      </c>
      <c r="I211">
        <v>-22.5535</v>
      </c>
      <c r="J211">
        <v>1200</v>
      </c>
      <c r="K211">
        <v>27.224</v>
      </c>
      <c r="L211">
        <v>2.8066</v>
      </c>
      <c r="M211" t="s">
        <v>373</v>
      </c>
      <c r="N211" t="s">
        <v>297</v>
      </c>
      <c r="O211" t="s">
        <v>699</v>
      </c>
      <c r="P211">
        <v>73990</v>
      </c>
      <c r="Q211" t="s">
        <v>299</v>
      </c>
      <c r="R211">
        <v>53.92</v>
      </c>
      <c r="S211">
        <v>13.29</v>
      </c>
      <c r="T211">
        <v>-23.2</v>
      </c>
      <c r="U211">
        <v>-4.0088999999999997</v>
      </c>
      <c r="V211">
        <v>-3.9575999999999998</v>
      </c>
      <c r="W211">
        <v>3.5266999999999998E-3</v>
      </c>
      <c r="X211">
        <v>-4.4409999999999998</v>
      </c>
      <c r="Y211">
        <v>-4.1093000000000002</v>
      </c>
      <c r="Z211">
        <v>7.7326000000000001E-3</v>
      </c>
      <c r="AA211">
        <v>7.9634</v>
      </c>
      <c r="AB211">
        <v>7.0316000000000004E-2</v>
      </c>
      <c r="AC211">
        <v>0.65524000000000004</v>
      </c>
      <c r="AD211">
        <v>8.9765000000000001E-3</v>
      </c>
      <c r="AE211" t="s">
        <v>300</v>
      </c>
      <c r="AF211" t="s">
        <v>250</v>
      </c>
      <c r="AG211">
        <v>4.1455000000000002</v>
      </c>
      <c r="AH211">
        <v>0.31778000000000001</v>
      </c>
      <c r="AI211">
        <v>9.2656000000000002E-2</v>
      </c>
      <c r="AJ211">
        <v>4.0493000000000001E-2</v>
      </c>
      <c r="AK211">
        <v>44.898499999999999</v>
      </c>
      <c r="AL211">
        <v>19.5001</v>
      </c>
      <c r="AM211">
        <v>34.106299999999997</v>
      </c>
      <c r="AN211">
        <v>2.5118999999999998</v>
      </c>
      <c r="AO211">
        <v>59</v>
      </c>
      <c r="AP211" t="s">
        <v>459</v>
      </c>
    </row>
    <row r="212" spans="2:42" x14ac:dyDescent="0.25">
      <c r="B212" t="s">
        <v>23</v>
      </c>
      <c r="C212" t="s">
        <v>372</v>
      </c>
      <c r="D212">
        <v>9.5380000000000003</v>
      </c>
      <c r="E212">
        <v>89.257999999999996</v>
      </c>
      <c r="F212">
        <v>600</v>
      </c>
      <c r="G212">
        <v>3.3212999999999999</v>
      </c>
      <c r="H212">
        <v>22.381699999999999</v>
      </c>
      <c r="I212">
        <v>-22.411799999999999</v>
      </c>
      <c r="J212">
        <v>1200</v>
      </c>
      <c r="K212">
        <v>27.98</v>
      </c>
      <c r="L212">
        <v>2.9335</v>
      </c>
      <c r="M212" t="s">
        <v>373</v>
      </c>
      <c r="O212" t="s">
        <v>700</v>
      </c>
      <c r="P212">
        <v>73997</v>
      </c>
      <c r="Q212" t="s">
        <v>299</v>
      </c>
      <c r="R212">
        <v>55.15</v>
      </c>
      <c r="S212">
        <v>13.63</v>
      </c>
      <c r="T212">
        <v>21.4</v>
      </c>
      <c r="U212">
        <v>-5.7672999999999996</v>
      </c>
      <c r="V212">
        <v>-5.7377000000000002</v>
      </c>
      <c r="W212">
        <v>4.5875000000000004E-3</v>
      </c>
      <c r="X212">
        <v>-4.2167000000000003</v>
      </c>
      <c r="Y212">
        <v>-3.8875999999999999</v>
      </c>
      <c r="Z212">
        <v>5.2965E-3</v>
      </c>
      <c r="AA212">
        <v>6.4333</v>
      </c>
      <c r="AB212">
        <v>5.8213000000000001E-2</v>
      </c>
      <c r="AC212">
        <v>0.62072000000000005</v>
      </c>
      <c r="AD212">
        <v>7.6144000000000003E-3</v>
      </c>
      <c r="AE212" t="s">
        <v>300</v>
      </c>
      <c r="AF212" t="s">
        <v>250</v>
      </c>
      <c r="AG212">
        <v>4.7830000000000004</v>
      </c>
      <c r="AH212">
        <v>0.32772000000000001</v>
      </c>
      <c r="AI212">
        <v>0.28544000000000003</v>
      </c>
      <c r="AJ212">
        <v>4.1903999999999997E-2</v>
      </c>
      <c r="AK212">
        <v>93.918599999999998</v>
      </c>
      <c r="AL212">
        <v>19.273499999999999</v>
      </c>
      <c r="AM212">
        <v>84.057299999999998</v>
      </c>
      <c r="AN212">
        <v>2.4659</v>
      </c>
      <c r="AO212">
        <v>60</v>
      </c>
      <c r="AP212" t="s">
        <v>375</v>
      </c>
    </row>
    <row r="213" spans="2:42" x14ac:dyDescent="0.25">
      <c r="B213" t="s">
        <v>24</v>
      </c>
      <c r="C213" t="s">
        <v>372</v>
      </c>
      <c r="D213">
        <v>9.7479999999999993</v>
      </c>
      <c r="E213">
        <v>89.764600000000002</v>
      </c>
      <c r="F213">
        <v>600</v>
      </c>
      <c r="G213">
        <v>3.6334</v>
      </c>
      <c r="H213">
        <v>17.839200000000002</v>
      </c>
      <c r="I213">
        <v>-22.599499999999999</v>
      </c>
      <c r="J213">
        <v>1200</v>
      </c>
      <c r="K213">
        <v>48.917999999999999</v>
      </c>
      <c r="L213">
        <v>5.0183</v>
      </c>
      <c r="M213" t="s">
        <v>373</v>
      </c>
      <c r="N213" t="s">
        <v>297</v>
      </c>
      <c r="O213" t="s">
        <v>701</v>
      </c>
      <c r="P213">
        <v>74011</v>
      </c>
      <c r="Q213" t="s">
        <v>299</v>
      </c>
      <c r="R213">
        <v>97.75</v>
      </c>
      <c r="S213">
        <v>23.54</v>
      </c>
      <c r="T213">
        <v>-11.4</v>
      </c>
      <c r="U213">
        <v>-7.9999000000000002</v>
      </c>
      <c r="V213">
        <v>-7.9977999999999998</v>
      </c>
      <c r="W213">
        <v>3.7502999999999998E-3</v>
      </c>
      <c r="X213">
        <v>-2.8035000000000001</v>
      </c>
      <c r="Y213">
        <v>-2.4904000000000002</v>
      </c>
      <c r="Z213">
        <v>5.9188000000000001E-3</v>
      </c>
      <c r="AA213">
        <v>5.7077</v>
      </c>
      <c r="AB213">
        <v>5.7695999999999997E-2</v>
      </c>
      <c r="AC213">
        <v>0.64227999999999996</v>
      </c>
      <c r="AD213">
        <v>7.4086000000000004E-3</v>
      </c>
      <c r="AE213" t="s">
        <v>300</v>
      </c>
      <c r="AF213" t="s">
        <v>250</v>
      </c>
      <c r="AG213">
        <v>7.4219999999999997</v>
      </c>
      <c r="AH213">
        <v>0.24388000000000001</v>
      </c>
      <c r="AI213">
        <v>8.5066000000000003E-2</v>
      </c>
      <c r="AJ213">
        <v>3.1253999999999997E-2</v>
      </c>
      <c r="AK213">
        <v>59.648400000000002</v>
      </c>
      <c r="AL213">
        <v>15.979900000000001</v>
      </c>
      <c r="AM213">
        <v>49.492899999999999</v>
      </c>
      <c r="AN213">
        <v>2.0438000000000001</v>
      </c>
      <c r="AO213">
        <v>60</v>
      </c>
      <c r="AP213" t="s">
        <v>375</v>
      </c>
    </row>
    <row r="214" spans="2:42" x14ac:dyDescent="0.25">
      <c r="B214" t="s">
        <v>25</v>
      </c>
      <c r="C214" t="s">
        <v>372</v>
      </c>
      <c r="D214">
        <v>9.7789999999999999</v>
      </c>
      <c r="E214">
        <v>89.989099999999993</v>
      </c>
      <c r="F214">
        <v>600</v>
      </c>
      <c r="G214">
        <v>3.6829999999999998</v>
      </c>
      <c r="H214">
        <v>17.297699999999999</v>
      </c>
      <c r="I214">
        <v>-22.6295</v>
      </c>
      <c r="J214">
        <v>1200</v>
      </c>
      <c r="K214">
        <v>35.287999999999997</v>
      </c>
      <c r="L214">
        <v>3.6084999999999998</v>
      </c>
      <c r="M214" t="s">
        <v>373</v>
      </c>
      <c r="N214" t="s">
        <v>297</v>
      </c>
      <c r="O214" t="s">
        <v>702</v>
      </c>
      <c r="P214">
        <v>74109</v>
      </c>
      <c r="Q214" t="s">
        <v>299</v>
      </c>
      <c r="R214">
        <v>70.41</v>
      </c>
      <c r="S214">
        <v>16.88</v>
      </c>
      <c r="T214">
        <v>-75.599999999999994</v>
      </c>
      <c r="U214">
        <v>-2.9870000000000001</v>
      </c>
      <c r="V214">
        <v>-2.9230999999999998</v>
      </c>
      <c r="W214">
        <v>3.4683000000000001E-3</v>
      </c>
      <c r="X214">
        <v>-4.4428999999999998</v>
      </c>
      <c r="Y214">
        <v>-4.1112000000000002</v>
      </c>
      <c r="Z214">
        <v>7.1005E-3</v>
      </c>
      <c r="AA214">
        <v>8.8931000000000004</v>
      </c>
      <c r="AB214">
        <v>5.2329000000000001E-2</v>
      </c>
      <c r="AC214">
        <v>0.58050999999999997</v>
      </c>
      <c r="AD214">
        <v>6.7735E-3</v>
      </c>
      <c r="AE214" t="s">
        <v>300</v>
      </c>
      <c r="AF214" t="s">
        <v>250</v>
      </c>
      <c r="AG214">
        <v>4.1295000000000002</v>
      </c>
      <c r="AH214">
        <v>0.31705</v>
      </c>
      <c r="AI214">
        <v>7.6024999999999995E-2</v>
      </c>
      <c r="AJ214">
        <v>4.1057999999999997E-2</v>
      </c>
      <c r="AK214">
        <v>42.200400000000002</v>
      </c>
      <c r="AL214">
        <v>18.3203</v>
      </c>
      <c r="AM214">
        <v>30.377800000000001</v>
      </c>
      <c r="AN214">
        <v>2.3578000000000001</v>
      </c>
      <c r="AO214">
        <v>59</v>
      </c>
      <c r="AP214" t="s">
        <v>459</v>
      </c>
    </row>
    <row r="215" spans="2:42" x14ac:dyDescent="0.25">
      <c r="B215" t="s">
        <v>26</v>
      </c>
      <c r="C215" t="s">
        <v>372</v>
      </c>
      <c r="D215">
        <v>9.5990000000000002</v>
      </c>
      <c r="E215">
        <v>89.6541</v>
      </c>
      <c r="F215">
        <v>600</v>
      </c>
      <c r="G215">
        <v>4.4032999999999998</v>
      </c>
      <c r="H215">
        <v>18.336200000000002</v>
      </c>
      <c r="I215">
        <v>-22.630199999999999</v>
      </c>
      <c r="J215">
        <v>1200</v>
      </c>
      <c r="K215">
        <v>42.042000000000002</v>
      </c>
      <c r="L215">
        <v>4.3798000000000004</v>
      </c>
      <c r="N215" t="s">
        <v>297</v>
      </c>
      <c r="O215" t="s">
        <v>703</v>
      </c>
      <c r="P215">
        <v>74116</v>
      </c>
      <c r="Q215" t="s">
        <v>299</v>
      </c>
      <c r="R215">
        <v>84.26</v>
      </c>
      <c r="S215">
        <v>20.29</v>
      </c>
      <c r="T215">
        <v>22.9</v>
      </c>
      <c r="U215">
        <v>-4.3657000000000004</v>
      </c>
      <c r="V215">
        <v>-4.3188000000000004</v>
      </c>
      <c r="W215">
        <v>4.0322999999999999E-3</v>
      </c>
      <c r="X215">
        <v>-4.4813000000000001</v>
      </c>
      <c r="Y215">
        <v>-4.1492000000000004</v>
      </c>
      <c r="Z215">
        <v>7.3394999999999997E-3</v>
      </c>
      <c r="AA215">
        <v>7.5598000000000001</v>
      </c>
      <c r="AB215">
        <v>5.6404999999999997E-2</v>
      </c>
      <c r="AC215">
        <v>0.64305999999999996</v>
      </c>
      <c r="AD215">
        <v>7.1885999999999999E-3</v>
      </c>
      <c r="AE215" t="s">
        <v>300</v>
      </c>
      <c r="AF215" t="s">
        <v>250</v>
      </c>
      <c r="AG215">
        <v>3.8940000000000001</v>
      </c>
      <c r="AH215">
        <v>0.27287</v>
      </c>
      <c r="AI215">
        <v>-7.5190999999999994E-2</v>
      </c>
      <c r="AJ215">
        <v>3.5257999999999998E-2</v>
      </c>
      <c r="AK215">
        <v>20.2501</v>
      </c>
      <c r="AL215">
        <v>15.0984</v>
      </c>
      <c r="AM215">
        <v>10.157400000000001</v>
      </c>
      <c r="AN215">
        <v>1.9298999999999999</v>
      </c>
      <c r="AO215">
        <v>60</v>
      </c>
      <c r="AP215" t="s">
        <v>375</v>
      </c>
    </row>
    <row r="216" spans="2:42" x14ac:dyDescent="0.25">
      <c r="B216" t="s">
        <v>27</v>
      </c>
      <c r="C216" t="s">
        <v>372</v>
      </c>
      <c r="D216">
        <v>13.760999999999999</v>
      </c>
      <c r="E216">
        <v>89.349199999999996</v>
      </c>
      <c r="F216">
        <v>600</v>
      </c>
      <c r="G216">
        <v>-10.7697</v>
      </c>
      <c r="H216">
        <v>74.770899999999997</v>
      </c>
      <c r="I216">
        <v>-20.688400000000001</v>
      </c>
      <c r="J216">
        <v>1200</v>
      </c>
      <c r="K216">
        <v>60.776000000000003</v>
      </c>
      <c r="L216">
        <v>4.4165000000000001</v>
      </c>
      <c r="N216" t="s">
        <v>297</v>
      </c>
      <c r="O216" t="s">
        <v>704</v>
      </c>
      <c r="P216">
        <v>74535</v>
      </c>
      <c r="Q216" t="s">
        <v>299</v>
      </c>
      <c r="R216">
        <v>122.89</v>
      </c>
      <c r="S216">
        <v>28.41</v>
      </c>
      <c r="T216">
        <v>-6</v>
      </c>
      <c r="U216">
        <v>-7.2050999999999998</v>
      </c>
      <c r="V216">
        <v>-7.1932</v>
      </c>
      <c r="W216">
        <v>4.1308999999999998E-3</v>
      </c>
      <c r="X216">
        <v>-6.5991999999999997</v>
      </c>
      <c r="Y216">
        <v>-6.2430000000000003</v>
      </c>
      <c r="Z216">
        <v>7.4514999999999998E-3</v>
      </c>
      <c r="AA216">
        <v>2.5405000000000002</v>
      </c>
      <c r="AB216">
        <v>6.4727999999999994E-2</v>
      </c>
      <c r="AC216">
        <v>0.57943999999999996</v>
      </c>
      <c r="AD216">
        <v>8.2036999999999995E-3</v>
      </c>
      <c r="AE216" t="s">
        <v>300</v>
      </c>
      <c r="AF216" t="s">
        <v>250</v>
      </c>
      <c r="AG216">
        <v>-0.21632999999999999</v>
      </c>
      <c r="AH216">
        <v>0.30973000000000001</v>
      </c>
      <c r="AI216">
        <v>8.9745000000000005E-2</v>
      </c>
      <c r="AJ216">
        <v>3.9871999999999998E-2</v>
      </c>
      <c r="AK216">
        <v>41.001300000000001</v>
      </c>
      <c r="AL216">
        <v>18.8537</v>
      </c>
      <c r="AM216">
        <v>38.072600000000001</v>
      </c>
      <c r="AN216">
        <v>2.4266000000000001</v>
      </c>
      <c r="AO216">
        <v>60</v>
      </c>
      <c r="AP216" t="s">
        <v>375</v>
      </c>
    </row>
    <row r="217" spans="2:42" x14ac:dyDescent="0.25">
      <c r="B217" t="s">
        <v>28</v>
      </c>
      <c r="C217" t="s">
        <v>372</v>
      </c>
      <c r="D217">
        <v>9.8140000000000001</v>
      </c>
      <c r="E217">
        <v>90.493899999999996</v>
      </c>
      <c r="F217">
        <v>600</v>
      </c>
      <c r="G217">
        <v>-10.9878</v>
      </c>
      <c r="H217">
        <v>14.216100000000001</v>
      </c>
      <c r="I217">
        <v>-22.391200000000001</v>
      </c>
      <c r="J217">
        <v>1200</v>
      </c>
      <c r="K217">
        <v>28.47</v>
      </c>
      <c r="L217">
        <v>2.9009999999999998</v>
      </c>
      <c r="N217" t="s">
        <v>297</v>
      </c>
      <c r="O217" t="s">
        <v>705</v>
      </c>
      <c r="P217">
        <v>74542</v>
      </c>
      <c r="Q217" t="s">
        <v>299</v>
      </c>
      <c r="R217">
        <v>57.18</v>
      </c>
      <c r="S217">
        <v>13.54</v>
      </c>
      <c r="T217">
        <v>1.1000000000000001</v>
      </c>
      <c r="U217">
        <v>-5.7839</v>
      </c>
      <c r="V217">
        <v>-5.7545000000000002</v>
      </c>
      <c r="W217">
        <v>1.2742E-2</v>
      </c>
      <c r="X217">
        <v>-3.9317000000000002</v>
      </c>
      <c r="Y217">
        <v>-3.6057999999999999</v>
      </c>
      <c r="Z217">
        <v>2.3226E-2</v>
      </c>
      <c r="AA217">
        <v>6.7073</v>
      </c>
      <c r="AB217">
        <v>9.7302E-2</v>
      </c>
      <c r="AC217">
        <v>0.61851999999999996</v>
      </c>
      <c r="AD217">
        <v>9.9167000000000005E-3</v>
      </c>
      <c r="AE217" t="s">
        <v>300</v>
      </c>
      <c r="AF217" t="s">
        <v>250</v>
      </c>
      <c r="AG217">
        <v>5.3536000000000001</v>
      </c>
      <c r="AH217">
        <v>0.59409999999999996</v>
      </c>
      <c r="AI217">
        <v>0.28138000000000002</v>
      </c>
      <c r="AJ217">
        <v>7.3463000000000001E-2</v>
      </c>
      <c r="AK217">
        <v>-179.881</v>
      </c>
      <c r="AL217">
        <v>199.45609999999999</v>
      </c>
      <c r="AM217">
        <v>-187.72380000000001</v>
      </c>
      <c r="AN217">
        <v>26.168800000000001</v>
      </c>
      <c r="AO217">
        <v>57</v>
      </c>
      <c r="AP217" t="s">
        <v>706</v>
      </c>
    </row>
    <row r="218" spans="2:42" x14ac:dyDescent="0.25">
      <c r="B218" t="s">
        <v>29</v>
      </c>
      <c r="C218" t="s">
        <v>372</v>
      </c>
      <c r="D218">
        <v>9.8160000000000007</v>
      </c>
      <c r="E218">
        <v>90.006299999999996</v>
      </c>
      <c r="F218">
        <v>600</v>
      </c>
      <c r="G218">
        <v>-8.2416999999999998</v>
      </c>
      <c r="H218">
        <v>6.4029999999999996</v>
      </c>
      <c r="I218">
        <v>-22.312200000000001</v>
      </c>
      <c r="J218">
        <v>1200</v>
      </c>
      <c r="K218">
        <v>25.315000000000001</v>
      </c>
      <c r="L218">
        <v>2.5790000000000002</v>
      </c>
      <c r="N218" t="s">
        <v>297</v>
      </c>
      <c r="O218" t="s">
        <v>707</v>
      </c>
      <c r="P218">
        <v>74549</v>
      </c>
      <c r="Q218" t="s">
        <v>299</v>
      </c>
      <c r="R218">
        <v>50.21</v>
      </c>
      <c r="S218">
        <v>12.09</v>
      </c>
      <c r="T218">
        <v>-100.2</v>
      </c>
      <c r="U218">
        <v>-4.8170000000000002</v>
      </c>
      <c r="V218">
        <v>-4.7756999999999996</v>
      </c>
      <c r="W218">
        <v>4.7177E-3</v>
      </c>
      <c r="X218">
        <v>-4.2005999999999997</v>
      </c>
      <c r="Y218">
        <v>-3.8715999999999999</v>
      </c>
      <c r="Z218">
        <v>8.6940999999999997E-3</v>
      </c>
      <c r="AA218">
        <v>7.3502999999999998</v>
      </c>
      <c r="AB218">
        <v>8.3074999999999996E-2</v>
      </c>
      <c r="AC218">
        <v>0.58635000000000004</v>
      </c>
      <c r="AD218">
        <v>1.0028E-2</v>
      </c>
      <c r="AE218" t="s">
        <v>300</v>
      </c>
      <c r="AF218" t="s">
        <v>250</v>
      </c>
      <c r="AG218">
        <v>4.8352000000000004</v>
      </c>
      <c r="AH218">
        <v>0.46428000000000003</v>
      </c>
      <c r="AI218">
        <v>0.30079</v>
      </c>
      <c r="AJ218">
        <v>5.8473999999999998E-2</v>
      </c>
      <c r="AK218">
        <v>70.704800000000006</v>
      </c>
      <c r="AL218">
        <v>30.3309</v>
      </c>
      <c r="AM218">
        <v>59.9998</v>
      </c>
      <c r="AN218">
        <v>3.8748999999999998</v>
      </c>
      <c r="AO218">
        <v>60</v>
      </c>
      <c r="AP218" t="s">
        <v>375</v>
      </c>
    </row>
    <row r="219" spans="2:42" x14ac:dyDescent="0.25">
      <c r="B219" t="s">
        <v>30</v>
      </c>
      <c r="C219" t="s">
        <v>372</v>
      </c>
      <c r="D219">
        <v>29.256</v>
      </c>
      <c r="E219">
        <v>90.489000000000004</v>
      </c>
      <c r="F219">
        <v>600</v>
      </c>
      <c r="G219">
        <v>-11.065300000000001</v>
      </c>
      <c r="H219">
        <v>19.390699999999999</v>
      </c>
      <c r="I219">
        <v>-22.126799999999999</v>
      </c>
      <c r="J219">
        <v>1200</v>
      </c>
      <c r="K219">
        <v>46.908000000000001</v>
      </c>
      <c r="L219">
        <v>1.6033999999999999</v>
      </c>
      <c r="N219" t="s">
        <v>297</v>
      </c>
      <c r="O219" t="s">
        <v>708</v>
      </c>
      <c r="P219">
        <v>74584</v>
      </c>
      <c r="Q219" t="s">
        <v>299</v>
      </c>
      <c r="R219">
        <v>93.17</v>
      </c>
      <c r="S219">
        <v>22.09</v>
      </c>
      <c r="T219">
        <v>-9.3000000000000007</v>
      </c>
      <c r="U219">
        <v>-1.8976999999999999</v>
      </c>
      <c r="V219">
        <v>-1.8204</v>
      </c>
      <c r="W219">
        <v>4.1786999999999996E-3</v>
      </c>
      <c r="X219">
        <v>-5.6562000000000001</v>
      </c>
      <c r="Y219">
        <v>-5.3106999999999998</v>
      </c>
      <c r="Z219">
        <v>8.3610000000000004E-3</v>
      </c>
      <c r="AA219">
        <v>8.6287000000000003</v>
      </c>
      <c r="AB219">
        <v>5.5660000000000001E-2</v>
      </c>
      <c r="AC219">
        <v>0.4924</v>
      </c>
      <c r="AD219">
        <v>6.7393000000000002E-3</v>
      </c>
      <c r="AE219" t="s">
        <v>300</v>
      </c>
      <c r="AF219" t="s">
        <v>250</v>
      </c>
      <c r="AG219">
        <v>1.6395999999999999</v>
      </c>
      <c r="AH219">
        <v>0.29174</v>
      </c>
      <c r="AI219">
        <v>2.4497000000000001E-2</v>
      </c>
      <c r="AJ219">
        <v>3.6766E-2</v>
      </c>
      <c r="AK219">
        <v>42.652700000000003</v>
      </c>
      <c r="AL219">
        <v>16.8018</v>
      </c>
      <c r="AM219">
        <v>32.205599999999997</v>
      </c>
      <c r="AN219">
        <v>2.1467000000000001</v>
      </c>
      <c r="AO219">
        <v>60</v>
      </c>
      <c r="AP219" t="s">
        <v>375</v>
      </c>
    </row>
    <row r="220" spans="2:42" x14ac:dyDescent="0.25">
      <c r="B220" t="s">
        <v>31</v>
      </c>
      <c r="C220" t="s">
        <v>372</v>
      </c>
      <c r="D220">
        <v>26.797999999999998</v>
      </c>
      <c r="E220">
        <v>90.795299999999997</v>
      </c>
      <c r="F220">
        <v>600</v>
      </c>
      <c r="G220">
        <v>-5.9692999999999996</v>
      </c>
      <c r="H220">
        <v>19.778700000000001</v>
      </c>
      <c r="I220">
        <v>-22.325600000000001</v>
      </c>
      <c r="J220">
        <v>1200</v>
      </c>
      <c r="K220">
        <v>58.353999999999999</v>
      </c>
      <c r="L220">
        <v>2.1776</v>
      </c>
      <c r="N220" t="s">
        <v>297</v>
      </c>
      <c r="O220" t="s">
        <v>709</v>
      </c>
      <c r="P220">
        <v>74591</v>
      </c>
      <c r="Q220" t="s">
        <v>299</v>
      </c>
      <c r="R220">
        <v>117.87</v>
      </c>
      <c r="S220">
        <v>27.65</v>
      </c>
      <c r="T220">
        <v>4.5999999999999996</v>
      </c>
      <c r="U220">
        <v>-1.8292999999999999</v>
      </c>
      <c r="V220">
        <v>-1.7512000000000001</v>
      </c>
      <c r="W220">
        <v>4.3115000000000002E-3</v>
      </c>
      <c r="X220">
        <v>-5.4992999999999999</v>
      </c>
      <c r="Y220">
        <v>-5.1555999999999997</v>
      </c>
      <c r="Z220">
        <v>7.6210999999999996E-3</v>
      </c>
      <c r="AA220">
        <v>8.7824000000000009</v>
      </c>
      <c r="AB220">
        <v>6.6112000000000004E-2</v>
      </c>
      <c r="AC220">
        <v>0.41470000000000001</v>
      </c>
      <c r="AD220">
        <v>8.4826999999999993E-3</v>
      </c>
      <c r="AE220" t="s">
        <v>300</v>
      </c>
      <c r="AF220" t="s">
        <v>250</v>
      </c>
      <c r="AG220">
        <v>2.1713</v>
      </c>
      <c r="AH220">
        <v>0.23244999999999999</v>
      </c>
      <c r="AI220">
        <v>0.23973</v>
      </c>
      <c r="AJ220">
        <v>2.9448999999999999E-2</v>
      </c>
      <c r="AK220">
        <v>54.746000000000002</v>
      </c>
      <c r="AL220">
        <v>15.3912</v>
      </c>
      <c r="AM220">
        <v>43.7774</v>
      </c>
      <c r="AN220">
        <v>1.9666999999999999</v>
      </c>
      <c r="AO220">
        <v>60</v>
      </c>
      <c r="AP220" t="s">
        <v>375</v>
      </c>
    </row>
    <row r="221" spans="2:42" x14ac:dyDescent="0.25">
      <c r="B221" t="s">
        <v>32</v>
      </c>
      <c r="C221" t="s">
        <v>372</v>
      </c>
      <c r="D221">
        <v>8.0500000000000007</v>
      </c>
      <c r="E221">
        <v>89.804500000000004</v>
      </c>
      <c r="F221">
        <v>600</v>
      </c>
      <c r="G221">
        <v>-8.6012000000000004</v>
      </c>
      <c r="H221">
        <v>16.269600000000001</v>
      </c>
      <c r="I221">
        <v>-20.296500000000002</v>
      </c>
      <c r="J221">
        <v>1200</v>
      </c>
      <c r="K221">
        <v>49.854999999999997</v>
      </c>
      <c r="L221">
        <v>6.1932</v>
      </c>
      <c r="N221" t="s">
        <v>297</v>
      </c>
      <c r="O221" t="s">
        <v>710</v>
      </c>
      <c r="P221">
        <v>74623</v>
      </c>
      <c r="Q221" t="s">
        <v>299</v>
      </c>
      <c r="R221">
        <v>100.22</v>
      </c>
      <c r="S221">
        <v>23.46</v>
      </c>
      <c r="T221">
        <v>-13.3</v>
      </c>
      <c r="U221">
        <v>-6.5895999999999999</v>
      </c>
      <c r="V221">
        <v>-6.5701000000000001</v>
      </c>
      <c r="W221">
        <v>3.9575000000000001E-3</v>
      </c>
      <c r="X221">
        <v>-2.6318000000000001</v>
      </c>
      <c r="Y221">
        <v>-2.3207</v>
      </c>
      <c r="Z221">
        <v>8.5914000000000008E-3</v>
      </c>
      <c r="AA221">
        <v>7.2926000000000002</v>
      </c>
      <c r="AB221">
        <v>6.8696999999999994E-2</v>
      </c>
      <c r="AC221">
        <v>0.66469999999999996</v>
      </c>
      <c r="AD221">
        <v>8.4477000000000007E-3</v>
      </c>
      <c r="AE221" t="s">
        <v>300</v>
      </c>
      <c r="AF221" t="s">
        <v>250</v>
      </c>
      <c r="AG221">
        <v>7.7685000000000004</v>
      </c>
      <c r="AH221">
        <v>0.29408000000000001</v>
      </c>
      <c r="AI221">
        <v>7.8673999999999994E-2</v>
      </c>
      <c r="AJ221">
        <v>3.7803999999999997E-2</v>
      </c>
      <c r="AK221">
        <v>60.799399999999999</v>
      </c>
      <c r="AL221">
        <v>21.805499999999999</v>
      </c>
      <c r="AM221">
        <v>48.773299999999999</v>
      </c>
      <c r="AN221">
        <v>2.8296999999999999</v>
      </c>
      <c r="AO221">
        <v>58</v>
      </c>
      <c r="AP221" t="s">
        <v>711</v>
      </c>
    </row>
    <row r="222" spans="2:42" x14ac:dyDescent="0.25">
      <c r="B222" t="s">
        <v>33</v>
      </c>
      <c r="C222" t="s">
        <v>372</v>
      </c>
      <c r="D222">
        <v>11.555999999999999</v>
      </c>
      <c r="E222">
        <v>90.451999999999998</v>
      </c>
      <c r="F222">
        <v>600</v>
      </c>
      <c r="G222">
        <v>-7.3971</v>
      </c>
      <c r="H222">
        <v>13.536799999999999</v>
      </c>
      <c r="I222">
        <v>-22.486899999999999</v>
      </c>
      <c r="J222">
        <v>1200</v>
      </c>
      <c r="K222">
        <v>55.892000000000003</v>
      </c>
      <c r="L222">
        <v>4.8365999999999998</v>
      </c>
      <c r="N222" t="s">
        <v>297</v>
      </c>
      <c r="O222" t="s">
        <v>712</v>
      </c>
      <c r="P222">
        <v>74630</v>
      </c>
      <c r="Q222" t="s">
        <v>299</v>
      </c>
      <c r="R222">
        <v>112.4</v>
      </c>
      <c r="S222">
        <v>26.19</v>
      </c>
      <c r="T222">
        <v>-15.5</v>
      </c>
      <c r="U222">
        <v>-6.9301000000000004</v>
      </c>
      <c r="V222">
        <v>-6.9147999999999996</v>
      </c>
      <c r="W222">
        <v>4.7330000000000002E-3</v>
      </c>
      <c r="X222">
        <v>-5.8886000000000003</v>
      </c>
      <c r="Y222">
        <v>-5.5404999999999998</v>
      </c>
      <c r="Z222">
        <v>9.1365999999999999E-3</v>
      </c>
      <c r="AA222">
        <v>3.6234000000000002</v>
      </c>
      <c r="AB222">
        <v>6.9058999999999995E-2</v>
      </c>
      <c r="AC222">
        <v>0.66839999999999999</v>
      </c>
      <c r="AD222">
        <v>8.7822000000000004E-3</v>
      </c>
      <c r="AE222" t="s">
        <v>300</v>
      </c>
      <c r="AF222" t="s">
        <v>250</v>
      </c>
      <c r="AG222">
        <v>1.3544</v>
      </c>
      <c r="AH222">
        <v>0.26430999999999999</v>
      </c>
      <c r="AI222">
        <v>0.22982</v>
      </c>
      <c r="AJ222">
        <v>3.4769000000000001E-2</v>
      </c>
      <c r="AK222">
        <v>46.308199999999999</v>
      </c>
      <c r="AL222">
        <v>15.8796</v>
      </c>
      <c r="AM222">
        <v>41.585599999999999</v>
      </c>
      <c r="AN222">
        <v>2.0749</v>
      </c>
      <c r="AO222">
        <v>58</v>
      </c>
      <c r="AP222" t="s">
        <v>711</v>
      </c>
    </row>
    <row r="223" spans="2:42" x14ac:dyDescent="0.25">
      <c r="B223" t="s">
        <v>34</v>
      </c>
      <c r="C223" t="s">
        <v>372</v>
      </c>
      <c r="D223">
        <v>20.670999999999999</v>
      </c>
      <c r="E223">
        <v>90.152299999999997</v>
      </c>
      <c r="F223">
        <v>600</v>
      </c>
      <c r="G223">
        <v>-6.5563000000000002</v>
      </c>
      <c r="H223">
        <v>22.425999999999998</v>
      </c>
      <c r="I223">
        <v>-22.354600000000001</v>
      </c>
      <c r="J223">
        <v>1200</v>
      </c>
      <c r="K223">
        <v>76.441000000000003</v>
      </c>
      <c r="L223">
        <v>3.698</v>
      </c>
      <c r="N223" t="s">
        <v>297</v>
      </c>
      <c r="O223" t="s">
        <v>713</v>
      </c>
      <c r="P223">
        <v>74637</v>
      </c>
      <c r="Q223" t="s">
        <v>299</v>
      </c>
      <c r="R223">
        <v>152.88</v>
      </c>
      <c r="S223">
        <v>35.68</v>
      </c>
      <c r="T223">
        <v>63.8</v>
      </c>
      <c r="U223">
        <v>-5.7348999999999997</v>
      </c>
      <c r="V223">
        <v>-5.7049000000000003</v>
      </c>
      <c r="W223">
        <v>5.4964000000000002E-3</v>
      </c>
      <c r="X223">
        <v>-6.1593</v>
      </c>
      <c r="Y223">
        <v>-5.8080999999999996</v>
      </c>
      <c r="Z223">
        <v>8.7258000000000006E-3</v>
      </c>
      <c r="AA223">
        <v>4.4863</v>
      </c>
      <c r="AB223">
        <v>6.8197999999999995E-2</v>
      </c>
      <c r="AC223">
        <v>0.63546000000000002</v>
      </c>
      <c r="AD223">
        <v>8.5188E-3</v>
      </c>
      <c r="AE223" t="s">
        <v>300</v>
      </c>
      <c r="AF223" t="s">
        <v>250</v>
      </c>
      <c r="AG223">
        <v>0.99107999999999996</v>
      </c>
      <c r="AH223">
        <v>0.39734000000000003</v>
      </c>
      <c r="AI223">
        <v>0.40561999999999998</v>
      </c>
      <c r="AJ223">
        <v>5.0181999999999997E-2</v>
      </c>
      <c r="AK223">
        <v>47.029800000000002</v>
      </c>
      <c r="AL223">
        <v>25.027999999999999</v>
      </c>
      <c r="AM223">
        <v>41.6113</v>
      </c>
      <c r="AN223">
        <v>3.2132999999999998</v>
      </c>
      <c r="AO223">
        <v>60</v>
      </c>
      <c r="AP223" t="s">
        <v>375</v>
      </c>
    </row>
    <row r="224" spans="2:42" x14ac:dyDescent="0.25">
      <c r="B224" t="s">
        <v>35</v>
      </c>
      <c r="C224" t="s">
        <v>372</v>
      </c>
      <c r="D224">
        <v>13.353</v>
      </c>
      <c r="E224">
        <v>90.766199999999998</v>
      </c>
      <c r="F224">
        <v>600</v>
      </c>
      <c r="G224">
        <v>-3.9933999999999998</v>
      </c>
      <c r="H224">
        <v>17.18</v>
      </c>
      <c r="I224">
        <v>-22.412400000000002</v>
      </c>
      <c r="J224">
        <v>1200</v>
      </c>
      <c r="K224">
        <v>59.261000000000003</v>
      </c>
      <c r="L224">
        <v>4.4379999999999997</v>
      </c>
      <c r="N224" t="s">
        <v>297</v>
      </c>
      <c r="O224" t="s">
        <v>714</v>
      </c>
      <c r="P224">
        <v>74644</v>
      </c>
      <c r="Q224" t="s">
        <v>299</v>
      </c>
      <c r="R224">
        <v>119.28</v>
      </c>
      <c r="S224">
        <v>27.9</v>
      </c>
      <c r="T224">
        <v>6.8</v>
      </c>
      <c r="U224">
        <v>-6.9626000000000001</v>
      </c>
      <c r="V224">
        <v>-6.9477000000000002</v>
      </c>
      <c r="W224">
        <v>5.6124E-3</v>
      </c>
      <c r="X224">
        <v>-6.4817999999999998</v>
      </c>
      <c r="Y224">
        <v>-6.1269</v>
      </c>
      <c r="Z224">
        <v>8.1618999999999997E-3</v>
      </c>
      <c r="AA224">
        <v>2.9647999999999999</v>
      </c>
      <c r="AB224">
        <v>7.0125999999999994E-2</v>
      </c>
      <c r="AC224">
        <v>0.64868999999999999</v>
      </c>
      <c r="AD224">
        <v>8.9692000000000001E-3</v>
      </c>
      <c r="AE224" t="s">
        <v>300</v>
      </c>
      <c r="AF224" t="s">
        <v>250</v>
      </c>
      <c r="AG224">
        <v>-1.1083000000000001E-2</v>
      </c>
      <c r="AH224">
        <v>0.29137999999999997</v>
      </c>
      <c r="AI224">
        <v>5.7777000000000002E-2</v>
      </c>
      <c r="AJ224">
        <v>3.6880999999999997E-2</v>
      </c>
      <c r="AK224">
        <v>23.275300000000001</v>
      </c>
      <c r="AL224">
        <v>13.787800000000001</v>
      </c>
      <c r="AM224">
        <v>19.905000000000001</v>
      </c>
      <c r="AN224">
        <v>1.7733000000000001</v>
      </c>
      <c r="AO224">
        <v>60</v>
      </c>
      <c r="AP224" t="s">
        <v>375</v>
      </c>
    </row>
    <row r="225" spans="2:42" x14ac:dyDescent="0.25">
      <c r="B225" t="s">
        <v>36</v>
      </c>
      <c r="C225" t="s">
        <v>372</v>
      </c>
      <c r="D225">
        <v>19.652000000000001</v>
      </c>
      <c r="E225">
        <v>89.171300000000002</v>
      </c>
      <c r="F225">
        <v>600</v>
      </c>
      <c r="G225">
        <v>-0.53315000000000001</v>
      </c>
      <c r="H225">
        <v>20.565000000000001</v>
      </c>
      <c r="I225">
        <v>-22.3827</v>
      </c>
      <c r="J225">
        <v>1200</v>
      </c>
      <c r="K225">
        <v>70.667000000000002</v>
      </c>
      <c r="L225">
        <v>3.5958999999999999</v>
      </c>
      <c r="N225" t="s">
        <v>297</v>
      </c>
      <c r="O225" t="s">
        <v>715</v>
      </c>
      <c r="P225">
        <v>74658</v>
      </c>
      <c r="Q225" t="s">
        <v>299</v>
      </c>
      <c r="R225">
        <v>140.18</v>
      </c>
      <c r="S225">
        <v>33.119999999999997</v>
      </c>
      <c r="T225">
        <v>246.8</v>
      </c>
      <c r="U225">
        <v>-5.5106999999999999</v>
      </c>
      <c r="V225">
        <v>-5.4779</v>
      </c>
      <c r="W225">
        <v>4.3436999999999998E-3</v>
      </c>
      <c r="X225">
        <v>-6.2095000000000002</v>
      </c>
      <c r="Y225">
        <v>-5.8577000000000004</v>
      </c>
      <c r="Z225">
        <v>7.6081999999999999E-3</v>
      </c>
      <c r="AA225">
        <v>4.6490999999999998</v>
      </c>
      <c r="AB225">
        <v>6.9468000000000002E-2</v>
      </c>
      <c r="AC225">
        <v>0.62975000000000003</v>
      </c>
      <c r="AD225">
        <v>8.5663000000000007E-3</v>
      </c>
      <c r="AE225" t="s">
        <v>300</v>
      </c>
      <c r="AF225" t="s">
        <v>250</v>
      </c>
      <c r="AG225">
        <v>0.82467999999999997</v>
      </c>
      <c r="AH225">
        <v>0.40350999999999998</v>
      </c>
      <c r="AI225">
        <v>0.3392</v>
      </c>
      <c r="AJ225">
        <v>5.1511000000000001E-2</v>
      </c>
      <c r="AK225">
        <v>42.812600000000003</v>
      </c>
      <c r="AL225">
        <v>29.6113</v>
      </c>
      <c r="AM225">
        <v>37.285400000000003</v>
      </c>
      <c r="AN225">
        <v>3.8014999999999999</v>
      </c>
      <c r="AO225">
        <v>60</v>
      </c>
      <c r="AP225" t="s">
        <v>375</v>
      </c>
    </row>
    <row r="226" spans="2:42" x14ac:dyDescent="0.25">
      <c r="B226" t="s">
        <v>37</v>
      </c>
      <c r="C226" t="s">
        <v>372</v>
      </c>
      <c r="D226">
        <v>19.445</v>
      </c>
      <c r="E226">
        <v>89.639300000000006</v>
      </c>
      <c r="F226">
        <v>600</v>
      </c>
      <c r="G226">
        <v>-1.1738999999999999</v>
      </c>
      <c r="H226">
        <v>21.253399999999999</v>
      </c>
      <c r="I226">
        <v>-22.23</v>
      </c>
      <c r="J226">
        <v>1200</v>
      </c>
      <c r="K226">
        <v>76.25</v>
      </c>
      <c r="L226">
        <v>3.9213</v>
      </c>
      <c r="N226" t="s">
        <v>297</v>
      </c>
      <c r="O226" t="s">
        <v>716</v>
      </c>
      <c r="P226">
        <v>74682</v>
      </c>
      <c r="Q226" t="s">
        <v>299</v>
      </c>
      <c r="R226">
        <v>153.85</v>
      </c>
      <c r="S226">
        <v>35.85</v>
      </c>
      <c r="T226">
        <v>34.6</v>
      </c>
      <c r="U226">
        <v>-4.4546999999999999</v>
      </c>
      <c r="V226">
        <v>-4.4089</v>
      </c>
      <c r="W226">
        <v>3.9017000000000001E-3</v>
      </c>
      <c r="X226">
        <v>-4.0133999999999999</v>
      </c>
      <c r="Y226">
        <v>-3.6865999999999999</v>
      </c>
      <c r="Z226">
        <v>8.4408E-3</v>
      </c>
      <c r="AA226">
        <v>7.9141000000000004</v>
      </c>
      <c r="AB226">
        <v>5.4636999999999998E-2</v>
      </c>
      <c r="AC226">
        <v>0.60255999999999998</v>
      </c>
      <c r="AD226">
        <v>6.6597999999999996E-3</v>
      </c>
      <c r="AE226" t="s">
        <v>300</v>
      </c>
      <c r="AF226" t="s">
        <v>250</v>
      </c>
      <c r="AG226">
        <v>4.9046000000000003</v>
      </c>
      <c r="AH226">
        <v>0.32212000000000002</v>
      </c>
      <c r="AI226">
        <v>-7.4549999999999998E-3</v>
      </c>
      <c r="AJ226">
        <v>4.1354000000000002E-2</v>
      </c>
      <c r="AK226">
        <v>20.252400000000002</v>
      </c>
      <c r="AL226">
        <v>19.638300000000001</v>
      </c>
      <c r="AM226">
        <v>9.3025000000000002</v>
      </c>
      <c r="AN226">
        <v>2.5074999999999998</v>
      </c>
      <c r="AO226">
        <v>60</v>
      </c>
      <c r="AP226" t="s">
        <v>375</v>
      </c>
    </row>
    <row r="227" spans="2:42" x14ac:dyDescent="0.25">
      <c r="B227" t="s">
        <v>38</v>
      </c>
      <c r="C227" t="s">
        <v>372</v>
      </c>
      <c r="D227">
        <v>18.585000000000001</v>
      </c>
      <c r="E227">
        <v>89.548900000000003</v>
      </c>
      <c r="F227">
        <v>600</v>
      </c>
      <c r="G227">
        <v>-11.244999999999999</v>
      </c>
      <c r="H227">
        <v>26.799399999999999</v>
      </c>
      <c r="I227">
        <v>-22.5261</v>
      </c>
      <c r="J227">
        <v>1200</v>
      </c>
      <c r="K227">
        <v>69.253</v>
      </c>
      <c r="L227">
        <v>3.7263000000000002</v>
      </c>
      <c r="N227" t="s">
        <v>297</v>
      </c>
      <c r="O227" t="s">
        <v>717</v>
      </c>
      <c r="P227">
        <v>74696</v>
      </c>
      <c r="Q227" t="s">
        <v>299</v>
      </c>
      <c r="R227">
        <v>139.47999999999999</v>
      </c>
      <c r="S227">
        <v>32.6</v>
      </c>
      <c r="T227">
        <v>260.3</v>
      </c>
      <c r="U227">
        <v>-6.3337000000000003</v>
      </c>
      <c r="V227">
        <v>-6.3109999999999999</v>
      </c>
      <c r="W227">
        <v>5.4554E-3</v>
      </c>
      <c r="X227">
        <v>-3.6833</v>
      </c>
      <c r="Y227">
        <v>-3.3601999999999999</v>
      </c>
      <c r="Z227">
        <v>1.0938E-2</v>
      </c>
      <c r="AA227">
        <v>6.4779</v>
      </c>
      <c r="AB227">
        <v>0.12662000000000001</v>
      </c>
      <c r="AC227">
        <v>0.67691999999999997</v>
      </c>
      <c r="AD227">
        <v>1.4826000000000001E-2</v>
      </c>
      <c r="AE227" t="s">
        <v>300</v>
      </c>
      <c r="AF227" t="s">
        <v>250</v>
      </c>
      <c r="AG227">
        <v>5.9626999999999999</v>
      </c>
      <c r="AH227">
        <v>0.87770000000000004</v>
      </c>
      <c r="AI227">
        <v>0.39146999999999998</v>
      </c>
      <c r="AJ227">
        <v>0.11031000000000001</v>
      </c>
      <c r="AK227">
        <v>61.223399999999998</v>
      </c>
      <c r="AL227">
        <v>57.920499999999997</v>
      </c>
      <c r="AM227">
        <v>51.132399999999997</v>
      </c>
      <c r="AN227">
        <v>7.4034000000000004</v>
      </c>
      <c r="AO227">
        <v>60</v>
      </c>
      <c r="AP227" t="s">
        <v>718</v>
      </c>
    </row>
    <row r="228" spans="2:42" x14ac:dyDescent="0.25">
      <c r="B228" t="s">
        <v>39</v>
      </c>
      <c r="C228" t="s">
        <v>372</v>
      </c>
      <c r="D228">
        <v>18.584</v>
      </c>
      <c r="E228">
        <v>89.496200000000002</v>
      </c>
      <c r="F228">
        <v>600</v>
      </c>
      <c r="G228">
        <v>-10.0846</v>
      </c>
      <c r="H228">
        <v>22.323399999999999</v>
      </c>
      <c r="I228">
        <v>-22.618099999999998</v>
      </c>
      <c r="J228">
        <v>1200</v>
      </c>
      <c r="K228">
        <v>61.238</v>
      </c>
      <c r="L228">
        <v>3.2951999999999999</v>
      </c>
      <c r="N228" t="s">
        <v>297</v>
      </c>
      <c r="O228" t="s">
        <v>719</v>
      </c>
      <c r="P228">
        <v>74703</v>
      </c>
      <c r="Q228" t="s">
        <v>299</v>
      </c>
      <c r="R228">
        <v>123.77</v>
      </c>
      <c r="S228">
        <v>29.01</v>
      </c>
      <c r="T228">
        <v>-5.6</v>
      </c>
      <c r="U228">
        <v>-5.7435</v>
      </c>
      <c r="V228">
        <v>-5.7135999999999996</v>
      </c>
      <c r="W228">
        <v>5.1475999999999996E-3</v>
      </c>
      <c r="X228">
        <v>-3.9537</v>
      </c>
      <c r="Y228">
        <v>-3.6274999999999999</v>
      </c>
      <c r="Z228">
        <v>6.1289999999999999E-3</v>
      </c>
      <c r="AA228">
        <v>6.6875999999999998</v>
      </c>
      <c r="AB228">
        <v>6.3601000000000005E-2</v>
      </c>
      <c r="AC228">
        <v>0.58011999999999997</v>
      </c>
      <c r="AD228">
        <v>8.0031000000000008E-3</v>
      </c>
      <c r="AE228" t="s">
        <v>300</v>
      </c>
      <c r="AF228" t="s">
        <v>250</v>
      </c>
      <c r="AG228">
        <v>4.9625000000000004</v>
      </c>
      <c r="AH228">
        <v>0.38778000000000001</v>
      </c>
      <c r="AI228">
        <v>-6.3754000000000005E-2</v>
      </c>
      <c r="AJ228">
        <v>4.9303E-2</v>
      </c>
      <c r="AK228">
        <v>29.311900000000001</v>
      </c>
      <c r="AL228">
        <v>26.962900000000001</v>
      </c>
      <c r="AM228">
        <v>19.469200000000001</v>
      </c>
      <c r="AN228">
        <v>3.4468999999999999</v>
      </c>
      <c r="AO228">
        <v>60</v>
      </c>
      <c r="AP228" t="s">
        <v>375</v>
      </c>
    </row>
    <row r="229" spans="2:42" x14ac:dyDescent="0.25">
      <c r="B229" t="s">
        <v>40</v>
      </c>
      <c r="C229" t="s">
        <v>372</v>
      </c>
      <c r="D229">
        <v>12.785</v>
      </c>
      <c r="E229">
        <v>89.377499999999998</v>
      </c>
      <c r="F229">
        <v>600</v>
      </c>
      <c r="G229">
        <v>-10.133699999999999</v>
      </c>
      <c r="H229">
        <v>13.978300000000001</v>
      </c>
      <c r="I229">
        <v>-22.695599999999999</v>
      </c>
      <c r="J229">
        <v>1200</v>
      </c>
      <c r="K229">
        <v>67.328000000000003</v>
      </c>
      <c r="L229">
        <v>5.2662000000000004</v>
      </c>
      <c r="N229" t="s">
        <v>297</v>
      </c>
      <c r="O229" t="s">
        <v>720</v>
      </c>
      <c r="P229">
        <v>74710</v>
      </c>
      <c r="Q229" t="s">
        <v>299</v>
      </c>
      <c r="R229">
        <v>135.07</v>
      </c>
      <c r="S229">
        <v>31.66</v>
      </c>
      <c r="T229">
        <v>19.399999999999999</v>
      </c>
      <c r="U229">
        <v>-7.9999000000000002</v>
      </c>
      <c r="V229">
        <v>-7.9977999999999998</v>
      </c>
      <c r="W229">
        <v>4.4774999999999997E-3</v>
      </c>
      <c r="X229">
        <v>-2.6934999999999998</v>
      </c>
      <c r="Y229">
        <v>-2.3816999999999999</v>
      </c>
      <c r="Z229">
        <v>6.4412000000000002E-3</v>
      </c>
      <c r="AA229">
        <v>5.8124000000000002</v>
      </c>
      <c r="AB229">
        <v>7.0586999999999997E-2</v>
      </c>
      <c r="AC229">
        <v>0.6341</v>
      </c>
      <c r="AD229">
        <v>9.0858999999999992E-3</v>
      </c>
      <c r="AE229" t="s">
        <v>300</v>
      </c>
      <c r="AF229" t="s">
        <v>250</v>
      </c>
      <c r="AG229">
        <v>7.5438999999999998</v>
      </c>
      <c r="AH229">
        <v>0.33363999999999999</v>
      </c>
      <c r="AI229">
        <v>-1.4293999999999999E-2</v>
      </c>
      <c r="AJ229">
        <v>4.2433999999999999E-2</v>
      </c>
      <c r="AK229">
        <v>31.349499999999999</v>
      </c>
      <c r="AL229">
        <v>15.543100000000001</v>
      </c>
      <c r="AM229">
        <v>21.240100000000002</v>
      </c>
      <c r="AN229">
        <v>1.9866999999999999</v>
      </c>
      <c r="AO229">
        <v>60</v>
      </c>
      <c r="AP229" t="s">
        <v>375</v>
      </c>
    </row>
    <row r="230" spans="2:42" x14ac:dyDescent="0.25">
      <c r="B230" t="s">
        <v>41</v>
      </c>
      <c r="C230" t="s">
        <v>372</v>
      </c>
      <c r="D230">
        <v>13.916</v>
      </c>
      <c r="E230">
        <v>90.236699999999999</v>
      </c>
      <c r="F230">
        <v>600</v>
      </c>
      <c r="G230">
        <v>-6.3586</v>
      </c>
      <c r="H230">
        <v>15.063000000000001</v>
      </c>
      <c r="I230">
        <v>-22.617899999999999</v>
      </c>
      <c r="J230">
        <v>1200</v>
      </c>
      <c r="K230">
        <v>52.56</v>
      </c>
      <c r="L230">
        <v>3.7768999999999999</v>
      </c>
      <c r="N230" t="s">
        <v>297</v>
      </c>
      <c r="O230" t="s">
        <v>721</v>
      </c>
      <c r="P230">
        <v>74768</v>
      </c>
      <c r="Q230" t="s">
        <v>299</v>
      </c>
      <c r="R230">
        <v>108.78</v>
      </c>
      <c r="S230">
        <v>25.17</v>
      </c>
      <c r="T230">
        <v>14.4</v>
      </c>
      <c r="U230">
        <v>-2.8792</v>
      </c>
      <c r="V230">
        <v>-2.8140000000000001</v>
      </c>
      <c r="W230">
        <v>4.0828000000000001E-3</v>
      </c>
      <c r="X230">
        <v>-4.3048999999999999</v>
      </c>
      <c r="Y230">
        <v>-3.9748000000000001</v>
      </c>
      <c r="Z230">
        <v>8.3686999999999998E-3</v>
      </c>
      <c r="AA230">
        <v>9.1841000000000008</v>
      </c>
      <c r="AB230">
        <v>7.0961999999999997E-2</v>
      </c>
      <c r="AC230">
        <v>0.62521000000000004</v>
      </c>
      <c r="AD230">
        <v>8.7087999999999992E-3</v>
      </c>
      <c r="AE230" t="s">
        <v>300</v>
      </c>
      <c r="AF230" t="s">
        <v>250</v>
      </c>
      <c r="AG230">
        <v>4.6207000000000003</v>
      </c>
      <c r="AH230">
        <v>0.38369999999999999</v>
      </c>
      <c r="AI230">
        <v>0.28758</v>
      </c>
      <c r="AJ230">
        <v>4.8816999999999999E-2</v>
      </c>
      <c r="AK230">
        <v>51.146799999999999</v>
      </c>
      <c r="AL230">
        <v>22.148800000000001</v>
      </c>
      <c r="AM230">
        <v>38.822200000000002</v>
      </c>
      <c r="AN230">
        <v>2.8252999999999999</v>
      </c>
      <c r="AO230">
        <v>60</v>
      </c>
      <c r="AP230" t="s">
        <v>375</v>
      </c>
    </row>
    <row r="231" spans="2:42" x14ac:dyDescent="0.25">
      <c r="B231" t="s">
        <v>42</v>
      </c>
      <c r="C231" t="s">
        <v>372</v>
      </c>
      <c r="D231">
        <v>18.331</v>
      </c>
      <c r="E231">
        <v>89.255200000000002</v>
      </c>
      <c r="F231">
        <v>600</v>
      </c>
      <c r="G231">
        <v>-5.0876000000000001</v>
      </c>
      <c r="H231">
        <v>38.522500000000001</v>
      </c>
      <c r="I231">
        <v>-21.432300000000001</v>
      </c>
      <c r="J231">
        <v>1200</v>
      </c>
      <c r="K231">
        <v>35.174999999999997</v>
      </c>
      <c r="L231">
        <v>1.9189000000000001</v>
      </c>
      <c r="N231" t="s">
        <v>297</v>
      </c>
      <c r="O231" t="s">
        <v>722</v>
      </c>
      <c r="P231">
        <v>75091</v>
      </c>
      <c r="Q231" t="s">
        <v>299</v>
      </c>
      <c r="R231">
        <v>70.760000000000005</v>
      </c>
      <c r="S231">
        <v>16.88</v>
      </c>
      <c r="T231">
        <v>-1.7</v>
      </c>
      <c r="U231">
        <v>-0.68766000000000005</v>
      </c>
      <c r="V231">
        <v>-0.59545000000000003</v>
      </c>
      <c r="W231">
        <v>3.7315999999999998E-3</v>
      </c>
      <c r="X231">
        <v>-5.8547000000000002</v>
      </c>
      <c r="Y231">
        <v>-5.5069999999999997</v>
      </c>
      <c r="Z231">
        <v>5.4289000000000004E-3</v>
      </c>
      <c r="AA231">
        <v>9.5991</v>
      </c>
      <c r="AB231">
        <v>5.9069999999999998E-2</v>
      </c>
      <c r="AC231">
        <v>0.48007</v>
      </c>
      <c r="AD231">
        <v>7.6423999999999997E-3</v>
      </c>
      <c r="AE231" t="s">
        <v>300</v>
      </c>
      <c r="AF231" t="s">
        <v>250</v>
      </c>
      <c r="AG231">
        <v>1.3427</v>
      </c>
      <c r="AH231">
        <v>0.28820000000000001</v>
      </c>
      <c r="AI231">
        <v>0.1215</v>
      </c>
      <c r="AJ231">
        <v>3.7246000000000001E-2</v>
      </c>
      <c r="AK231">
        <v>94.751800000000003</v>
      </c>
      <c r="AL231">
        <v>14.276199999999999</v>
      </c>
      <c r="AM231">
        <v>82.898099999999999</v>
      </c>
      <c r="AN231">
        <v>1.8387</v>
      </c>
      <c r="AO231">
        <v>59</v>
      </c>
      <c r="AP231" t="s">
        <v>459</v>
      </c>
    </row>
    <row r="232" spans="2:42" x14ac:dyDescent="0.25">
      <c r="B232" t="s">
        <v>43</v>
      </c>
      <c r="C232" t="s">
        <v>372</v>
      </c>
      <c r="D232">
        <v>12.24</v>
      </c>
      <c r="E232">
        <v>89.488200000000006</v>
      </c>
      <c r="F232">
        <v>600</v>
      </c>
      <c r="G232">
        <v>-9.2476000000000003</v>
      </c>
      <c r="H232">
        <v>14.2798</v>
      </c>
      <c r="I232">
        <v>-22.6556</v>
      </c>
      <c r="J232">
        <v>1200</v>
      </c>
      <c r="K232">
        <v>59.75</v>
      </c>
      <c r="L232">
        <v>4.8815</v>
      </c>
      <c r="N232" t="s">
        <v>297</v>
      </c>
      <c r="O232" t="s">
        <v>723</v>
      </c>
      <c r="P232">
        <v>75105</v>
      </c>
      <c r="Q232" t="s">
        <v>299</v>
      </c>
      <c r="R232">
        <v>119.28</v>
      </c>
      <c r="S232">
        <v>28.24</v>
      </c>
      <c r="T232">
        <v>-12.7</v>
      </c>
      <c r="U232">
        <v>-6.8840000000000003</v>
      </c>
      <c r="V232">
        <v>-6.8681000000000001</v>
      </c>
      <c r="W232">
        <v>4.2023E-3</v>
      </c>
      <c r="X232">
        <v>-5.8826000000000001</v>
      </c>
      <c r="Y232">
        <v>-5.5345000000000004</v>
      </c>
      <c r="Z232">
        <v>6.0184000000000001E-3</v>
      </c>
      <c r="AA232">
        <v>3.6591999999999998</v>
      </c>
      <c r="AB232">
        <v>6.3450999999999994E-2</v>
      </c>
      <c r="AC232">
        <v>0.65212999999999999</v>
      </c>
      <c r="AD232">
        <v>8.2406000000000007E-3</v>
      </c>
      <c r="AE232" t="s">
        <v>300</v>
      </c>
      <c r="AF232" t="s">
        <v>250</v>
      </c>
      <c r="AG232">
        <v>0.96133999999999997</v>
      </c>
      <c r="AH232">
        <v>0.24424000000000001</v>
      </c>
      <c r="AI232">
        <v>-0.17513000000000001</v>
      </c>
      <c r="AJ232">
        <v>3.1766999999999997E-2</v>
      </c>
      <c r="AK232">
        <v>16.150099999999998</v>
      </c>
      <c r="AL232">
        <v>11.3558</v>
      </c>
      <c r="AM232">
        <v>11.5038</v>
      </c>
      <c r="AN232">
        <v>1.4714</v>
      </c>
      <c r="AO232">
        <v>59</v>
      </c>
      <c r="AP232" t="s">
        <v>459</v>
      </c>
    </row>
    <row r="233" spans="2:42" x14ac:dyDescent="0.25">
      <c r="B233" t="s">
        <v>44</v>
      </c>
      <c r="C233" t="s">
        <v>372</v>
      </c>
      <c r="D233">
        <v>13.733000000000001</v>
      </c>
      <c r="E233">
        <v>89.829599999999999</v>
      </c>
      <c r="F233">
        <v>600</v>
      </c>
      <c r="G233">
        <v>-5.8959000000000001</v>
      </c>
      <c r="H233">
        <v>15.047800000000001</v>
      </c>
      <c r="I233">
        <v>-22.6175</v>
      </c>
      <c r="J233">
        <v>1200</v>
      </c>
      <c r="K233">
        <v>52.212000000000003</v>
      </c>
      <c r="L233">
        <v>3.8018999999999998</v>
      </c>
      <c r="N233" t="s">
        <v>297</v>
      </c>
      <c r="O233" t="s">
        <v>724</v>
      </c>
      <c r="P233">
        <v>75112</v>
      </c>
      <c r="Q233" t="s">
        <v>299</v>
      </c>
      <c r="R233">
        <v>105.34</v>
      </c>
      <c r="S233">
        <v>24.91</v>
      </c>
      <c r="T233">
        <v>-117.3</v>
      </c>
      <c r="U233">
        <v>-6.8779000000000003</v>
      </c>
      <c r="V233">
        <v>-6.8620000000000001</v>
      </c>
      <c r="W233">
        <v>3.3170000000000001E-3</v>
      </c>
      <c r="X233">
        <v>-6.4694000000000003</v>
      </c>
      <c r="Y233">
        <v>-6.1147</v>
      </c>
      <c r="Z233">
        <v>7.4409000000000003E-3</v>
      </c>
      <c r="AA233">
        <v>3.0682</v>
      </c>
      <c r="AB233">
        <v>6.3506999999999994E-2</v>
      </c>
      <c r="AC233">
        <v>0.65673999999999999</v>
      </c>
      <c r="AD233">
        <v>8.4185000000000006E-3</v>
      </c>
      <c r="AE233" t="s">
        <v>300</v>
      </c>
      <c r="AF233" t="s">
        <v>250</v>
      </c>
      <c r="AG233">
        <v>2.3501999999999999E-2</v>
      </c>
      <c r="AH233">
        <v>0.27650999999999998</v>
      </c>
      <c r="AI233">
        <v>6.7028000000000004E-2</v>
      </c>
      <c r="AJ233">
        <v>3.5767E-2</v>
      </c>
      <c r="AK233">
        <v>27.526299999999999</v>
      </c>
      <c r="AL233">
        <v>14.455500000000001</v>
      </c>
      <c r="AM233">
        <v>24.0288</v>
      </c>
      <c r="AN233">
        <v>1.8601000000000001</v>
      </c>
      <c r="AO233">
        <v>60</v>
      </c>
      <c r="AP233" t="s">
        <v>375</v>
      </c>
    </row>
    <row r="234" spans="2:42" x14ac:dyDescent="0.25">
      <c r="B234" t="s">
        <v>45</v>
      </c>
      <c r="C234" t="s">
        <v>372</v>
      </c>
      <c r="D234">
        <v>18.715</v>
      </c>
      <c r="E234">
        <v>90.064599999999999</v>
      </c>
      <c r="F234">
        <v>600</v>
      </c>
      <c r="G234">
        <v>-4.2819000000000003</v>
      </c>
      <c r="H234">
        <v>43.4343</v>
      </c>
      <c r="I234">
        <v>-22.630600000000001</v>
      </c>
      <c r="J234">
        <v>1200</v>
      </c>
      <c r="K234">
        <v>67.156000000000006</v>
      </c>
      <c r="L234">
        <v>3.5884</v>
      </c>
      <c r="N234" t="s">
        <v>297</v>
      </c>
      <c r="O234" t="s">
        <v>725</v>
      </c>
      <c r="P234">
        <v>75119</v>
      </c>
      <c r="Q234" t="s">
        <v>299</v>
      </c>
      <c r="R234">
        <v>134.88999999999999</v>
      </c>
      <c r="S234">
        <v>31.83</v>
      </c>
      <c r="T234">
        <v>19.899999999999999</v>
      </c>
      <c r="U234">
        <v>-6.0189000000000004</v>
      </c>
      <c r="V234">
        <v>-5.9923999999999999</v>
      </c>
      <c r="W234">
        <v>3.6922000000000001E-3</v>
      </c>
      <c r="X234">
        <v>-6.6074999999999999</v>
      </c>
      <c r="Y234">
        <v>-6.2511999999999999</v>
      </c>
      <c r="Z234">
        <v>6.4219000000000004E-3</v>
      </c>
      <c r="AA234">
        <v>3.7618</v>
      </c>
      <c r="AB234">
        <v>5.8206000000000001E-2</v>
      </c>
      <c r="AC234">
        <v>0.64959999999999996</v>
      </c>
      <c r="AD234">
        <v>7.5431999999999999E-3</v>
      </c>
      <c r="AE234" t="s">
        <v>300</v>
      </c>
      <c r="AF234" t="s">
        <v>250</v>
      </c>
      <c r="AG234">
        <v>-0.47643000000000002</v>
      </c>
      <c r="AH234">
        <v>0.24218000000000001</v>
      </c>
      <c r="AI234">
        <v>-0.15920999999999999</v>
      </c>
      <c r="AJ234">
        <v>3.143E-2</v>
      </c>
      <c r="AK234">
        <v>16.363700000000001</v>
      </c>
      <c r="AL234">
        <v>12.0814</v>
      </c>
      <c r="AM234">
        <v>12.305199999999999</v>
      </c>
      <c r="AN234">
        <v>1.5532999999999999</v>
      </c>
      <c r="AO234">
        <v>60</v>
      </c>
      <c r="AP234" t="s">
        <v>375</v>
      </c>
    </row>
    <row r="235" spans="2:42" x14ac:dyDescent="0.25">
      <c r="B235" t="s">
        <v>46</v>
      </c>
      <c r="C235" t="s">
        <v>372</v>
      </c>
      <c r="D235">
        <v>18.998000000000001</v>
      </c>
      <c r="E235">
        <v>89.0411</v>
      </c>
      <c r="F235">
        <v>600</v>
      </c>
      <c r="G235">
        <v>-7.0683999999999996</v>
      </c>
      <c r="H235">
        <v>64.693899999999999</v>
      </c>
      <c r="I235">
        <v>-22.643899999999999</v>
      </c>
      <c r="J235">
        <v>1200</v>
      </c>
      <c r="K235">
        <v>59.790999999999997</v>
      </c>
      <c r="L235">
        <v>3.1472000000000002</v>
      </c>
      <c r="N235" t="s">
        <v>297</v>
      </c>
      <c r="O235" t="s">
        <v>726</v>
      </c>
      <c r="P235">
        <v>75253</v>
      </c>
      <c r="Q235" t="s">
        <v>299</v>
      </c>
      <c r="R235">
        <v>120.6</v>
      </c>
      <c r="S235">
        <v>28.24</v>
      </c>
      <c r="T235">
        <v>22.7</v>
      </c>
      <c r="U235">
        <v>-4.1016000000000004</v>
      </c>
      <c r="V235">
        <v>-4.0514999999999999</v>
      </c>
      <c r="W235">
        <v>4.2637999999999999E-3</v>
      </c>
      <c r="X235">
        <v>-4.3426</v>
      </c>
      <c r="Y235">
        <v>-4.0119999999999996</v>
      </c>
      <c r="Z235">
        <v>6.8437000000000003E-3</v>
      </c>
      <c r="AA235">
        <v>7.9160000000000004</v>
      </c>
      <c r="AB235">
        <v>5.5647000000000002E-2</v>
      </c>
      <c r="AC235">
        <v>0.59545999999999999</v>
      </c>
      <c r="AD235">
        <v>7.1593000000000004E-3</v>
      </c>
      <c r="AE235" t="s">
        <v>300</v>
      </c>
      <c r="AF235" t="s">
        <v>250</v>
      </c>
      <c r="AG235">
        <v>4.1193</v>
      </c>
      <c r="AH235">
        <v>0.24199000000000001</v>
      </c>
      <c r="AI235">
        <v>-0.13048999999999999</v>
      </c>
      <c r="AJ235">
        <v>3.0863000000000002E-2</v>
      </c>
      <c r="AK235">
        <v>31.917999999999999</v>
      </c>
      <c r="AL235">
        <v>15.257999999999999</v>
      </c>
      <c r="AM235">
        <v>21.153600000000001</v>
      </c>
      <c r="AN235">
        <v>1.9491000000000001</v>
      </c>
      <c r="AO235">
        <v>60</v>
      </c>
      <c r="AP235" t="s">
        <v>236</v>
      </c>
    </row>
    <row r="236" spans="2:42" x14ac:dyDescent="0.25">
      <c r="B236" t="s">
        <v>47</v>
      </c>
      <c r="C236" t="s">
        <v>372</v>
      </c>
      <c r="D236">
        <v>17.108000000000001</v>
      </c>
      <c r="E236">
        <v>89.037800000000004</v>
      </c>
      <c r="F236">
        <v>600</v>
      </c>
      <c r="G236">
        <v>-5.9579000000000004</v>
      </c>
      <c r="H236">
        <v>40.073700000000002</v>
      </c>
      <c r="I236">
        <v>-22.535299999999999</v>
      </c>
      <c r="J236">
        <v>1200</v>
      </c>
      <c r="K236">
        <v>71.132000000000005</v>
      </c>
      <c r="L236">
        <v>4.1577999999999999</v>
      </c>
      <c r="N236" t="s">
        <v>297</v>
      </c>
      <c r="O236" t="s">
        <v>727</v>
      </c>
      <c r="P236">
        <v>75260</v>
      </c>
      <c r="Q236" t="s">
        <v>299</v>
      </c>
      <c r="R236">
        <v>143.44</v>
      </c>
      <c r="S236">
        <v>33.630000000000003</v>
      </c>
      <c r="T236">
        <v>-40.1</v>
      </c>
      <c r="U236">
        <v>-5.8182</v>
      </c>
      <c r="V236">
        <v>-5.7892000000000001</v>
      </c>
      <c r="W236">
        <v>5.2442000000000001E-3</v>
      </c>
      <c r="X236">
        <v>-4.0269000000000004</v>
      </c>
      <c r="Y236">
        <v>-3.6999</v>
      </c>
      <c r="Z236">
        <v>6.6398000000000004E-3</v>
      </c>
      <c r="AA236">
        <v>6.5894000000000004</v>
      </c>
      <c r="AB236">
        <v>6.8985000000000005E-2</v>
      </c>
      <c r="AC236">
        <v>0.63253999999999999</v>
      </c>
      <c r="AD236">
        <v>8.7915000000000007E-3</v>
      </c>
      <c r="AE236" t="s">
        <v>300</v>
      </c>
      <c r="AF236" t="s">
        <v>250</v>
      </c>
      <c r="AG236">
        <v>4.6040000000000001</v>
      </c>
      <c r="AH236">
        <v>0.27748</v>
      </c>
      <c r="AI236">
        <v>-0.27334000000000003</v>
      </c>
      <c r="AJ236">
        <v>3.5427E-2</v>
      </c>
      <c r="AK236">
        <v>23.624500000000001</v>
      </c>
      <c r="AL236">
        <v>13.265700000000001</v>
      </c>
      <c r="AM236">
        <v>14.0618</v>
      </c>
      <c r="AN236">
        <v>1.6962999999999999</v>
      </c>
      <c r="AO236">
        <v>60</v>
      </c>
      <c r="AP236" t="s">
        <v>236</v>
      </c>
    </row>
    <row r="237" spans="2:42" x14ac:dyDescent="0.25">
      <c r="B237" t="s">
        <v>48</v>
      </c>
      <c r="C237" t="s">
        <v>372</v>
      </c>
      <c r="D237">
        <v>18.035</v>
      </c>
      <c r="E237">
        <v>89.626900000000006</v>
      </c>
      <c r="F237">
        <v>600</v>
      </c>
      <c r="G237">
        <v>-2.2105000000000001</v>
      </c>
      <c r="H237">
        <v>31.652899999999999</v>
      </c>
      <c r="I237">
        <v>-22.263000000000002</v>
      </c>
      <c r="J237">
        <v>1200</v>
      </c>
      <c r="K237">
        <v>55.695</v>
      </c>
      <c r="L237">
        <v>3.0882000000000001</v>
      </c>
      <c r="N237" t="s">
        <v>297</v>
      </c>
      <c r="O237" t="s">
        <v>728</v>
      </c>
      <c r="P237">
        <v>75267</v>
      </c>
      <c r="Q237" t="s">
        <v>299</v>
      </c>
      <c r="R237">
        <v>111.16</v>
      </c>
      <c r="S237">
        <v>26.28</v>
      </c>
      <c r="T237">
        <v>-20.9</v>
      </c>
      <c r="U237">
        <v>-5.6033999999999997</v>
      </c>
      <c r="V237">
        <v>-5.5717999999999996</v>
      </c>
      <c r="W237">
        <v>3.9573000000000004E-3</v>
      </c>
      <c r="X237">
        <v>-4.3437999999999999</v>
      </c>
      <c r="Y237">
        <v>-4.0132000000000003</v>
      </c>
      <c r="Z237">
        <v>5.9116000000000004E-3</v>
      </c>
      <c r="AA237">
        <v>6.4417999999999997</v>
      </c>
      <c r="AB237">
        <v>6.3381000000000007E-2</v>
      </c>
      <c r="AC237">
        <v>0.59770000000000001</v>
      </c>
      <c r="AD237">
        <v>8.2474000000000002E-3</v>
      </c>
      <c r="AE237" t="s">
        <v>300</v>
      </c>
      <c r="AF237" t="s">
        <v>250</v>
      </c>
      <c r="AG237">
        <v>4.0102000000000002</v>
      </c>
      <c r="AH237">
        <v>0.27568999999999999</v>
      </c>
      <c r="AI237">
        <v>-0.22980999999999999</v>
      </c>
      <c r="AJ237">
        <v>3.5237999999999998E-2</v>
      </c>
      <c r="AK237">
        <v>33.989100000000001</v>
      </c>
      <c r="AL237">
        <v>13.629799999999999</v>
      </c>
      <c r="AM237">
        <v>24.758500000000002</v>
      </c>
      <c r="AN237">
        <v>1.7439</v>
      </c>
      <c r="AO237">
        <v>60</v>
      </c>
      <c r="AP237" t="s">
        <v>236</v>
      </c>
    </row>
    <row r="238" spans="2:42" x14ac:dyDescent="0.25">
      <c r="B238" t="s">
        <v>49</v>
      </c>
      <c r="C238" t="s">
        <v>372</v>
      </c>
      <c r="D238">
        <v>12.455</v>
      </c>
      <c r="E238">
        <v>89.697199999999995</v>
      </c>
      <c r="F238">
        <v>600</v>
      </c>
      <c r="G238">
        <v>3.3912</v>
      </c>
      <c r="H238">
        <v>21.130299999999998</v>
      </c>
      <c r="I238">
        <v>-22.503499999999999</v>
      </c>
      <c r="J238">
        <v>1200</v>
      </c>
      <c r="K238">
        <v>56.2</v>
      </c>
      <c r="L238">
        <v>4.5122</v>
      </c>
      <c r="N238" t="s">
        <v>297</v>
      </c>
      <c r="O238" t="s">
        <v>729</v>
      </c>
      <c r="P238">
        <v>75274</v>
      </c>
      <c r="Q238" t="s">
        <v>299</v>
      </c>
      <c r="R238">
        <v>113.63</v>
      </c>
      <c r="S238">
        <v>26.62</v>
      </c>
      <c r="T238">
        <v>-66.5</v>
      </c>
      <c r="U238">
        <v>-8.0808999999999997</v>
      </c>
      <c r="V238">
        <v>-8.0798000000000005</v>
      </c>
      <c r="W238">
        <v>4.1346000000000004E-3</v>
      </c>
      <c r="X238">
        <v>-2.7488999999999999</v>
      </c>
      <c r="Y238">
        <v>-2.4363999999999999</v>
      </c>
      <c r="Z238">
        <v>5.9715000000000002E-3</v>
      </c>
      <c r="AA238">
        <v>5.7054</v>
      </c>
      <c r="AB238">
        <v>5.5022000000000001E-2</v>
      </c>
      <c r="AC238">
        <v>0.66483999999999999</v>
      </c>
      <c r="AD238">
        <v>7.1903999999999996E-3</v>
      </c>
      <c r="AE238" t="s">
        <v>300</v>
      </c>
      <c r="AF238" t="s">
        <v>250</v>
      </c>
      <c r="AG238">
        <v>7.3323</v>
      </c>
      <c r="AH238">
        <v>0.26256000000000002</v>
      </c>
      <c r="AI238">
        <v>-0.11282</v>
      </c>
      <c r="AJ238">
        <v>3.3799000000000003E-2</v>
      </c>
      <c r="AK238">
        <v>35.2517</v>
      </c>
      <c r="AL238">
        <v>13.975300000000001</v>
      </c>
      <c r="AM238">
        <v>25.302</v>
      </c>
      <c r="AN238">
        <v>1.7863</v>
      </c>
      <c r="AO238">
        <v>60</v>
      </c>
      <c r="AP238" t="s">
        <v>236</v>
      </c>
    </row>
    <row r="239" spans="2:42" x14ac:dyDescent="0.25">
      <c r="B239" t="s">
        <v>50</v>
      </c>
      <c r="C239" t="s">
        <v>372</v>
      </c>
      <c r="D239">
        <v>10.651</v>
      </c>
      <c r="E239">
        <v>89.273300000000006</v>
      </c>
      <c r="F239">
        <v>600</v>
      </c>
      <c r="G239">
        <v>-7.8103999999999996</v>
      </c>
      <c r="H239">
        <v>10.2448</v>
      </c>
      <c r="I239">
        <v>-21.221</v>
      </c>
      <c r="J239">
        <v>1200</v>
      </c>
      <c r="K239">
        <v>42.567999999999998</v>
      </c>
      <c r="L239">
        <v>3.9965999999999999</v>
      </c>
      <c r="N239" t="s">
        <v>297</v>
      </c>
      <c r="O239" t="s">
        <v>730</v>
      </c>
      <c r="P239">
        <v>75288</v>
      </c>
      <c r="Q239" t="s">
        <v>299</v>
      </c>
      <c r="R239">
        <v>85.67</v>
      </c>
      <c r="S239">
        <v>20.38</v>
      </c>
      <c r="T239">
        <v>16.3</v>
      </c>
      <c r="U239">
        <v>-3.0931999999999999</v>
      </c>
      <c r="V239">
        <v>-3.0306000000000002</v>
      </c>
      <c r="W239">
        <v>5.1460000000000004E-3</v>
      </c>
      <c r="X239">
        <v>-4.3856000000000002</v>
      </c>
      <c r="Y239">
        <v>-4.0545</v>
      </c>
      <c r="Z239">
        <v>8.9999999999999993E-3</v>
      </c>
      <c r="AA239">
        <v>8.82</v>
      </c>
      <c r="AB239">
        <v>6.1700999999999999E-2</v>
      </c>
      <c r="AC239">
        <v>0.55164999999999997</v>
      </c>
      <c r="AD239">
        <v>7.7739000000000003E-3</v>
      </c>
      <c r="AE239" t="s">
        <v>300</v>
      </c>
      <c r="AF239" t="s">
        <v>250</v>
      </c>
      <c r="AG239">
        <v>4.1563999999999997</v>
      </c>
      <c r="AH239">
        <v>0.39001999999999998</v>
      </c>
      <c r="AI239">
        <v>-1.1844E-2</v>
      </c>
      <c r="AJ239">
        <v>4.8965000000000002E-2</v>
      </c>
      <c r="AK239">
        <v>70.733599999999996</v>
      </c>
      <c r="AL239">
        <v>13.260300000000001</v>
      </c>
      <c r="AM239">
        <v>58.579599999999999</v>
      </c>
      <c r="AN239">
        <v>1.6917</v>
      </c>
      <c r="AO239">
        <v>60</v>
      </c>
      <c r="AP239" t="s">
        <v>236</v>
      </c>
    </row>
    <row r="240" spans="2:42" x14ac:dyDescent="0.25">
      <c r="B240" t="s">
        <v>51</v>
      </c>
      <c r="C240" t="s">
        <v>372</v>
      </c>
      <c r="D240">
        <v>11.552</v>
      </c>
      <c r="E240">
        <v>89.918499999999995</v>
      </c>
      <c r="F240">
        <v>600</v>
      </c>
      <c r="G240">
        <v>0.98690999999999995</v>
      </c>
      <c r="H240">
        <v>22.7255</v>
      </c>
      <c r="I240">
        <v>-22.5182</v>
      </c>
      <c r="J240">
        <v>1200</v>
      </c>
      <c r="K240">
        <v>47.904000000000003</v>
      </c>
      <c r="L240">
        <v>4.1467999999999998</v>
      </c>
      <c r="N240" t="s">
        <v>297</v>
      </c>
      <c r="O240" t="s">
        <v>731</v>
      </c>
      <c r="P240">
        <v>75295</v>
      </c>
      <c r="Q240" t="s">
        <v>299</v>
      </c>
      <c r="R240">
        <v>99.08</v>
      </c>
      <c r="S240">
        <v>22.86</v>
      </c>
      <c r="T240">
        <v>17.2</v>
      </c>
      <c r="U240">
        <v>-4.3895</v>
      </c>
      <c r="V240">
        <v>-4.3429000000000002</v>
      </c>
      <c r="W240">
        <v>6.2982000000000003E-3</v>
      </c>
      <c r="X240">
        <v>-4.5122</v>
      </c>
      <c r="Y240">
        <v>-4.1797000000000004</v>
      </c>
      <c r="Z240">
        <v>1.0362E-2</v>
      </c>
      <c r="AA240">
        <v>7.4747000000000003</v>
      </c>
      <c r="AB240">
        <v>6.9092000000000001E-2</v>
      </c>
      <c r="AC240">
        <v>0.61180999999999996</v>
      </c>
      <c r="AD240">
        <v>8.4396999999999996E-3</v>
      </c>
      <c r="AE240" t="s">
        <v>300</v>
      </c>
      <c r="AF240" t="s">
        <v>250</v>
      </c>
      <c r="AG240">
        <v>3.8538999999999999</v>
      </c>
      <c r="AH240">
        <v>0.47077999999999998</v>
      </c>
      <c r="AI240">
        <v>-5.3110999999999998E-2</v>
      </c>
      <c r="AJ240">
        <v>5.8917999999999998E-2</v>
      </c>
      <c r="AK240">
        <v>49.046599999999998</v>
      </c>
      <c r="AL240">
        <v>16.113900000000001</v>
      </c>
      <c r="AM240">
        <v>38.758899999999997</v>
      </c>
      <c r="AN240">
        <v>2.0592999999999999</v>
      </c>
      <c r="AO240">
        <v>60</v>
      </c>
      <c r="AP240" t="s">
        <v>236</v>
      </c>
    </row>
    <row r="241" spans="2:42" x14ac:dyDescent="0.25">
      <c r="B241" t="s">
        <v>52</v>
      </c>
      <c r="C241" t="s">
        <v>372</v>
      </c>
      <c r="D241">
        <v>17.532</v>
      </c>
      <c r="E241">
        <v>90.511099999999999</v>
      </c>
      <c r="F241">
        <v>600</v>
      </c>
      <c r="G241">
        <v>-1.1664000000000001</v>
      </c>
      <c r="H241">
        <v>22.610199999999999</v>
      </c>
      <c r="I241">
        <v>-22.178100000000001</v>
      </c>
      <c r="J241">
        <v>1200</v>
      </c>
      <c r="K241">
        <v>70.290000000000006</v>
      </c>
      <c r="L241">
        <v>4.0091999999999999</v>
      </c>
      <c r="N241" t="s">
        <v>297</v>
      </c>
      <c r="O241" t="s">
        <v>732</v>
      </c>
      <c r="P241">
        <v>75302</v>
      </c>
      <c r="Q241" t="s">
        <v>299</v>
      </c>
      <c r="R241">
        <v>139.83000000000001</v>
      </c>
      <c r="S241">
        <v>33.03</v>
      </c>
      <c r="T241">
        <v>-17.600000000000001</v>
      </c>
      <c r="U241">
        <v>-4.4862000000000002</v>
      </c>
      <c r="V241">
        <v>-4.4408000000000003</v>
      </c>
      <c r="W241">
        <v>5.2125000000000001E-3</v>
      </c>
      <c r="X241">
        <v>-4.3163999999999998</v>
      </c>
      <c r="Y241">
        <v>-3.9861</v>
      </c>
      <c r="Z241">
        <v>8.9140999999999995E-3</v>
      </c>
      <c r="AA241">
        <v>7.5521000000000003</v>
      </c>
      <c r="AB241">
        <v>8.1394999999999995E-2</v>
      </c>
      <c r="AC241">
        <v>0.58187999999999995</v>
      </c>
      <c r="AD241">
        <v>1.018E-2</v>
      </c>
      <c r="AE241" t="s">
        <v>300</v>
      </c>
      <c r="AF241" t="s">
        <v>250</v>
      </c>
      <c r="AG241">
        <v>4.1459000000000001</v>
      </c>
      <c r="AH241">
        <v>0.41721000000000003</v>
      </c>
      <c r="AI241">
        <v>-0.15484000000000001</v>
      </c>
      <c r="AJ241">
        <v>5.2170000000000001E-2</v>
      </c>
      <c r="AK241">
        <v>35.031999999999996</v>
      </c>
      <c r="AL241">
        <v>13.214600000000001</v>
      </c>
      <c r="AM241">
        <v>24.578800000000001</v>
      </c>
      <c r="AN241">
        <v>1.6881999999999999</v>
      </c>
      <c r="AO241">
        <v>60</v>
      </c>
      <c r="AP241" t="s">
        <v>236</v>
      </c>
    </row>
    <row r="242" spans="2:42" x14ac:dyDescent="0.25">
      <c r="B242" t="s">
        <v>53</v>
      </c>
      <c r="C242" t="s">
        <v>372</v>
      </c>
      <c r="D242">
        <v>17.693999999999999</v>
      </c>
      <c r="E242">
        <v>90.418800000000005</v>
      </c>
      <c r="F242">
        <v>600</v>
      </c>
      <c r="G242">
        <v>-13.6534</v>
      </c>
      <c r="H242">
        <v>6.3064</v>
      </c>
      <c r="I242">
        <v>-21.137899999999998</v>
      </c>
      <c r="J242">
        <v>1200</v>
      </c>
      <c r="K242">
        <v>42.561</v>
      </c>
      <c r="L242">
        <v>2.4054000000000002</v>
      </c>
      <c r="N242" t="s">
        <v>297</v>
      </c>
      <c r="O242" t="s">
        <v>733</v>
      </c>
      <c r="P242">
        <v>75340</v>
      </c>
      <c r="Q242" t="s">
        <v>299</v>
      </c>
      <c r="R242">
        <v>86.38</v>
      </c>
      <c r="S242">
        <v>20.38</v>
      </c>
      <c r="T242">
        <v>-109.8</v>
      </c>
      <c r="U242">
        <v>-0.48958000000000002</v>
      </c>
      <c r="V242">
        <v>-0.39493</v>
      </c>
      <c r="W242">
        <v>3.7556E-3</v>
      </c>
      <c r="X242">
        <v>-6.2210999999999999</v>
      </c>
      <c r="Y242">
        <v>-5.8692000000000002</v>
      </c>
      <c r="Z242">
        <v>6.6651000000000002E-3</v>
      </c>
      <c r="AA242">
        <v>9.3912999999999993</v>
      </c>
      <c r="AB242">
        <v>6.9887000000000005E-2</v>
      </c>
      <c r="AC242">
        <v>0.45489000000000002</v>
      </c>
      <c r="AD242">
        <v>9.2125999999999996E-3</v>
      </c>
      <c r="AE242" t="s">
        <v>300</v>
      </c>
      <c r="AF242" t="s">
        <v>250</v>
      </c>
      <c r="AG242">
        <v>0.51724000000000003</v>
      </c>
      <c r="AH242">
        <v>0.27416000000000001</v>
      </c>
      <c r="AI242">
        <v>3.2231999999999997E-2</v>
      </c>
      <c r="AJ242">
        <v>3.6091999999999999E-2</v>
      </c>
      <c r="AK242">
        <v>84.294399999999996</v>
      </c>
      <c r="AL242">
        <v>18.664000000000001</v>
      </c>
      <c r="AM242">
        <v>73.1297</v>
      </c>
      <c r="AN242">
        <v>2.4256000000000002</v>
      </c>
      <c r="AO242">
        <v>58</v>
      </c>
      <c r="AP242" t="s">
        <v>236</v>
      </c>
    </row>
    <row r="243" spans="2:42" x14ac:dyDescent="0.25">
      <c r="B243" t="s">
        <v>54</v>
      </c>
      <c r="C243" t="s">
        <v>372</v>
      </c>
      <c r="D243">
        <v>18.911000000000001</v>
      </c>
      <c r="E243">
        <v>90.710499999999996</v>
      </c>
      <c r="F243">
        <v>600</v>
      </c>
      <c r="G243">
        <v>-23.738</v>
      </c>
      <c r="H243">
        <v>2.3374000000000001</v>
      </c>
      <c r="I243">
        <v>-22.578800000000001</v>
      </c>
      <c r="J243">
        <v>1200</v>
      </c>
      <c r="K243">
        <v>29.463999999999999</v>
      </c>
      <c r="L243">
        <v>1.5580000000000001</v>
      </c>
      <c r="N243" t="s">
        <v>297</v>
      </c>
      <c r="O243" t="s">
        <v>734</v>
      </c>
      <c r="P243">
        <v>75347</v>
      </c>
      <c r="Q243" t="s">
        <v>299</v>
      </c>
      <c r="R243">
        <v>59.12</v>
      </c>
      <c r="S243">
        <v>14.14</v>
      </c>
      <c r="T243">
        <v>27.9</v>
      </c>
      <c r="U243">
        <v>-1.8554999999999999</v>
      </c>
      <c r="V243">
        <v>-1.7777000000000001</v>
      </c>
      <c r="W243">
        <v>5.2601999999999996E-3</v>
      </c>
      <c r="X243">
        <v>-5.7869000000000002</v>
      </c>
      <c r="Y243">
        <v>-5.4398999999999997</v>
      </c>
      <c r="Z243">
        <v>9.6568000000000001E-3</v>
      </c>
      <c r="AA243">
        <v>8.5547000000000004</v>
      </c>
      <c r="AB243">
        <v>7.4914999999999995E-2</v>
      </c>
      <c r="AC243">
        <v>0.51229999999999998</v>
      </c>
      <c r="AD243">
        <v>9.5244000000000006E-3</v>
      </c>
      <c r="AE243" t="s">
        <v>300</v>
      </c>
      <c r="AF243" t="s">
        <v>250</v>
      </c>
      <c r="AG243">
        <v>1.6315999999999999</v>
      </c>
      <c r="AH243">
        <v>0.28964000000000001</v>
      </c>
      <c r="AI243">
        <v>0.27899000000000002</v>
      </c>
      <c r="AJ243">
        <v>3.8033999999999998E-2</v>
      </c>
      <c r="AK243">
        <v>108.5603</v>
      </c>
      <c r="AL243">
        <v>28.340599999999998</v>
      </c>
      <c r="AM243">
        <v>97.696899999999999</v>
      </c>
      <c r="AN243">
        <v>3.6846999999999999</v>
      </c>
      <c r="AO243">
        <v>58</v>
      </c>
      <c r="AP243" t="s">
        <v>236</v>
      </c>
    </row>
    <row r="244" spans="2:42" x14ac:dyDescent="0.25">
      <c r="B244" t="s">
        <v>55</v>
      </c>
      <c r="C244" t="s">
        <v>372</v>
      </c>
      <c r="D244">
        <v>18.547999999999998</v>
      </c>
      <c r="E244">
        <v>91.103099999999998</v>
      </c>
      <c r="F244">
        <v>600</v>
      </c>
      <c r="G244">
        <v>-17.803999999999998</v>
      </c>
      <c r="H244">
        <v>5.6276999999999999</v>
      </c>
      <c r="I244">
        <v>-22.424399999999999</v>
      </c>
      <c r="J244">
        <v>1200</v>
      </c>
      <c r="K244">
        <v>43.485999999999997</v>
      </c>
      <c r="L244">
        <v>2.3445</v>
      </c>
      <c r="N244" t="s">
        <v>297</v>
      </c>
      <c r="O244" t="s">
        <v>735</v>
      </c>
      <c r="P244">
        <v>75354</v>
      </c>
      <c r="Q244" t="s">
        <v>299</v>
      </c>
      <c r="R244">
        <v>87.35</v>
      </c>
      <c r="S244">
        <v>20.72</v>
      </c>
      <c r="T244">
        <v>12.4</v>
      </c>
      <c r="U244">
        <v>-0.46962999999999999</v>
      </c>
      <c r="V244">
        <v>-0.37474000000000002</v>
      </c>
      <c r="W244">
        <v>4.4511000000000004E-3</v>
      </c>
      <c r="X244">
        <v>-6.0778999999999996</v>
      </c>
      <c r="Y244">
        <v>-5.7275999999999998</v>
      </c>
      <c r="Z244">
        <v>1.0562E-2</v>
      </c>
      <c r="AA244">
        <v>9.5601000000000003</v>
      </c>
      <c r="AB244">
        <v>6.4218999999999998E-2</v>
      </c>
      <c r="AC244">
        <v>0.45662999999999998</v>
      </c>
      <c r="AD244">
        <v>8.3844999999999996E-3</v>
      </c>
      <c r="AE244" t="s">
        <v>300</v>
      </c>
      <c r="AF244" t="s">
        <v>250</v>
      </c>
      <c r="AG244">
        <v>0.78515999999999997</v>
      </c>
      <c r="AH244">
        <v>0.30893999999999999</v>
      </c>
      <c r="AI244">
        <v>1.2133E-2</v>
      </c>
      <c r="AJ244">
        <v>4.1842999999999998E-2</v>
      </c>
      <c r="AK244">
        <v>68.438299999999998</v>
      </c>
      <c r="AL244">
        <v>13.723000000000001</v>
      </c>
      <c r="AM244">
        <v>57.110799999999998</v>
      </c>
      <c r="AN244">
        <v>1.8649</v>
      </c>
      <c r="AO244">
        <v>53</v>
      </c>
      <c r="AP244" t="s">
        <v>236</v>
      </c>
    </row>
    <row r="245" spans="2:42" x14ac:dyDescent="0.25">
      <c r="B245" t="s">
        <v>63</v>
      </c>
      <c r="C245" t="s">
        <v>372</v>
      </c>
      <c r="D245">
        <v>11.137</v>
      </c>
      <c r="E245">
        <v>90.937799999999996</v>
      </c>
      <c r="F245">
        <v>600</v>
      </c>
      <c r="G245">
        <v>-10.8919</v>
      </c>
      <c r="H245">
        <v>11.0084</v>
      </c>
      <c r="I245">
        <v>-22.442499999999999</v>
      </c>
      <c r="J245">
        <v>1200</v>
      </c>
      <c r="K245">
        <v>53.515999999999998</v>
      </c>
      <c r="L245">
        <v>4.8052000000000001</v>
      </c>
      <c r="N245" t="s">
        <v>297</v>
      </c>
      <c r="O245" t="s">
        <v>736</v>
      </c>
      <c r="P245">
        <v>75408</v>
      </c>
      <c r="Q245" t="s">
        <v>299</v>
      </c>
      <c r="R245">
        <v>107.81</v>
      </c>
      <c r="S245">
        <v>25.51</v>
      </c>
      <c r="T245">
        <v>23.9</v>
      </c>
      <c r="U245">
        <v>-6.9066000000000001</v>
      </c>
      <c r="V245">
        <v>-6.891</v>
      </c>
      <c r="W245">
        <v>4.3495000000000001E-3</v>
      </c>
      <c r="X245">
        <v>-6.1738999999999997</v>
      </c>
      <c r="Y245">
        <v>-5.8224999999999998</v>
      </c>
      <c r="Z245">
        <v>8.8202999999999997E-3</v>
      </c>
      <c r="AA245">
        <v>3.2679</v>
      </c>
      <c r="AB245">
        <v>6.1301000000000001E-2</v>
      </c>
      <c r="AC245">
        <v>0.57837000000000005</v>
      </c>
      <c r="AD245">
        <v>7.9100999999999998E-3</v>
      </c>
      <c r="AE245" t="s">
        <v>300</v>
      </c>
      <c r="AF245" t="s">
        <v>250</v>
      </c>
      <c r="AG245">
        <v>0.47122000000000003</v>
      </c>
      <c r="AH245">
        <v>0.26662000000000002</v>
      </c>
      <c r="AI245">
        <v>-7.9393000000000005E-2</v>
      </c>
      <c r="AJ245">
        <v>3.4430000000000002E-2</v>
      </c>
      <c r="AK245">
        <v>45.715800000000002</v>
      </c>
      <c r="AL245">
        <v>16.564</v>
      </c>
      <c r="AM245">
        <v>41.567900000000002</v>
      </c>
      <c r="AN245">
        <v>2.1292</v>
      </c>
      <c r="AO245">
        <v>60</v>
      </c>
      <c r="AP245" t="s">
        <v>236</v>
      </c>
    </row>
    <row r="246" spans="2:42" x14ac:dyDescent="0.25">
      <c r="B246" t="s">
        <v>64</v>
      </c>
      <c r="C246" t="s">
        <v>737</v>
      </c>
      <c r="D246" t="s">
        <v>250</v>
      </c>
      <c r="E246" t="s">
        <v>250</v>
      </c>
      <c r="F246" t="s">
        <v>250</v>
      </c>
      <c r="G246" t="s">
        <v>250</v>
      </c>
      <c r="H246" t="s">
        <v>300</v>
      </c>
      <c r="I246" t="s">
        <v>250</v>
      </c>
      <c r="J246" t="s">
        <v>250</v>
      </c>
      <c r="K246" t="s">
        <v>250</v>
      </c>
      <c r="L246" t="s">
        <v>250</v>
      </c>
      <c r="M246" t="s">
        <v>737</v>
      </c>
      <c r="N246" t="s">
        <v>737</v>
      </c>
      <c r="O246" t="s">
        <v>738</v>
      </c>
      <c r="P246">
        <v>75467</v>
      </c>
      <c r="Q246" t="s">
        <v>299</v>
      </c>
      <c r="R246">
        <v>125.1</v>
      </c>
      <c r="S246">
        <v>29.35</v>
      </c>
      <c r="T246">
        <v>13.5</v>
      </c>
      <c r="U246">
        <v>-5.8634000000000004</v>
      </c>
      <c r="V246">
        <v>-5.835</v>
      </c>
      <c r="W246">
        <v>3.9576000000000004E-3</v>
      </c>
      <c r="X246">
        <v>-6.4081999999999999</v>
      </c>
      <c r="Y246">
        <v>-6.0541999999999998</v>
      </c>
      <c r="Z246">
        <v>5.2468999999999997E-3</v>
      </c>
      <c r="AA246">
        <v>4.016</v>
      </c>
      <c r="AB246">
        <v>6.1446000000000001E-2</v>
      </c>
      <c r="AC246">
        <v>0.54266999999999999</v>
      </c>
      <c r="AD246">
        <v>7.9903999999999999E-3</v>
      </c>
      <c r="AE246" t="s">
        <v>300</v>
      </c>
      <c r="AF246" t="s">
        <v>250</v>
      </c>
      <c r="AG246">
        <v>-1.112E-2</v>
      </c>
      <c r="AH246">
        <v>0.23244000000000001</v>
      </c>
      <c r="AI246">
        <v>-9.5256999999999994E-2</v>
      </c>
      <c r="AJ246">
        <v>3.0505999999999998E-2</v>
      </c>
      <c r="AK246">
        <v>25.366399999999999</v>
      </c>
      <c r="AL246">
        <v>16.5137</v>
      </c>
      <c r="AM246">
        <v>20.7026</v>
      </c>
      <c r="AN246">
        <v>2.1402000000000001</v>
      </c>
      <c r="AO246">
        <v>59</v>
      </c>
      <c r="AP246" t="s">
        <v>236</v>
      </c>
    </row>
    <row r="247" spans="2:42" x14ac:dyDescent="0.25">
      <c r="B247" t="s">
        <v>65</v>
      </c>
      <c r="C247" t="s">
        <v>372</v>
      </c>
      <c r="D247">
        <v>28.004000000000001</v>
      </c>
      <c r="E247">
        <v>90.403999999999996</v>
      </c>
      <c r="F247">
        <v>600</v>
      </c>
      <c r="G247">
        <v>-12.1297</v>
      </c>
      <c r="H247">
        <v>48.3155</v>
      </c>
      <c r="I247">
        <v>-22.413499999999999</v>
      </c>
      <c r="J247">
        <v>1200</v>
      </c>
      <c r="K247">
        <v>65.581999999999994</v>
      </c>
      <c r="L247">
        <v>2.3418999999999999</v>
      </c>
      <c r="M247" t="s">
        <v>739</v>
      </c>
      <c r="N247" t="s">
        <v>297</v>
      </c>
      <c r="O247" t="s">
        <v>740</v>
      </c>
      <c r="P247">
        <v>75474</v>
      </c>
      <c r="Q247" t="s">
        <v>299</v>
      </c>
      <c r="R247">
        <v>131.54</v>
      </c>
      <c r="S247">
        <v>31.15</v>
      </c>
      <c r="T247">
        <v>-20.9</v>
      </c>
      <c r="U247">
        <v>-0.47094999999999998</v>
      </c>
      <c r="V247">
        <v>-0.37607000000000002</v>
      </c>
      <c r="W247">
        <v>4.7358000000000001E-3</v>
      </c>
      <c r="X247">
        <v>-6.0056000000000003</v>
      </c>
      <c r="Y247">
        <v>-5.6561000000000003</v>
      </c>
      <c r="Z247">
        <v>6.9246000000000004E-3</v>
      </c>
      <c r="AA247">
        <v>9.6039999999999992</v>
      </c>
      <c r="AB247">
        <v>6.4269999999999994E-2</v>
      </c>
      <c r="AC247">
        <v>0.42613000000000001</v>
      </c>
      <c r="AD247">
        <v>8.2003000000000006E-3</v>
      </c>
      <c r="AE247" t="s">
        <v>300</v>
      </c>
      <c r="AF247" t="s">
        <v>250</v>
      </c>
      <c r="AG247">
        <v>0.72187000000000001</v>
      </c>
      <c r="AH247">
        <v>0.23125000000000001</v>
      </c>
      <c r="AI247">
        <v>-0.19653000000000001</v>
      </c>
      <c r="AJ247">
        <v>2.9831E-2</v>
      </c>
      <c r="AK247">
        <v>29.504799999999999</v>
      </c>
      <c r="AL247">
        <v>17.373999999999999</v>
      </c>
      <c r="AM247">
        <v>18.441500000000001</v>
      </c>
      <c r="AN247">
        <v>2.2372999999999998</v>
      </c>
      <c r="AO247">
        <v>59</v>
      </c>
      <c r="AP247" t="s">
        <v>236</v>
      </c>
    </row>
    <row r="248" spans="2:42" x14ac:dyDescent="0.25">
      <c r="B248" t="s">
        <v>62</v>
      </c>
      <c r="C248" t="s">
        <v>372</v>
      </c>
      <c r="D248">
        <v>19.257000000000001</v>
      </c>
      <c r="E248">
        <v>90.532700000000006</v>
      </c>
      <c r="F248">
        <v>600</v>
      </c>
      <c r="G248">
        <v>-23.8611</v>
      </c>
      <c r="H248">
        <v>23.6846</v>
      </c>
      <c r="I248">
        <v>-22.536000000000001</v>
      </c>
      <c r="J248">
        <v>1200</v>
      </c>
      <c r="K248">
        <v>55.386000000000003</v>
      </c>
      <c r="L248">
        <v>2.8761000000000001</v>
      </c>
      <c r="N248" t="s">
        <v>297</v>
      </c>
      <c r="O248" t="s">
        <v>741</v>
      </c>
      <c r="P248">
        <v>75481</v>
      </c>
      <c r="Q248" t="s">
        <v>299</v>
      </c>
      <c r="R248">
        <v>111.25</v>
      </c>
      <c r="S248">
        <v>26.53</v>
      </c>
      <c r="T248">
        <v>10.199999999999999</v>
      </c>
      <c r="U248">
        <v>-3.9519000000000002</v>
      </c>
      <c r="V248">
        <v>-3.8999000000000001</v>
      </c>
      <c r="W248">
        <v>4.3055999999999997E-3</v>
      </c>
      <c r="X248">
        <v>-4.5693000000000001</v>
      </c>
      <c r="Y248">
        <v>-4.2362000000000002</v>
      </c>
      <c r="Z248">
        <v>6.9302000000000001E-3</v>
      </c>
      <c r="AA248">
        <v>7.798</v>
      </c>
      <c r="AB248">
        <v>6.7228999999999997E-2</v>
      </c>
      <c r="AC248">
        <v>0.56220999999999999</v>
      </c>
      <c r="AD248">
        <v>8.4959000000000007E-3</v>
      </c>
      <c r="AE248" t="s">
        <v>300</v>
      </c>
      <c r="AF248" t="s">
        <v>250</v>
      </c>
      <c r="AG248">
        <v>3.6951000000000001</v>
      </c>
      <c r="AH248">
        <v>0.29605999999999999</v>
      </c>
      <c r="AI248">
        <v>-9.8777000000000004E-2</v>
      </c>
      <c r="AJ248">
        <v>3.8226999999999997E-2</v>
      </c>
      <c r="AK248">
        <v>42.203899999999997</v>
      </c>
      <c r="AL248">
        <v>23.9374</v>
      </c>
      <c r="AM248">
        <v>31.645800000000001</v>
      </c>
      <c r="AN248">
        <v>3.0590999999999999</v>
      </c>
      <c r="AO248">
        <v>60</v>
      </c>
      <c r="AP248" t="s">
        <v>236</v>
      </c>
    </row>
    <row r="249" spans="2:42" x14ac:dyDescent="0.25">
      <c r="B249" t="s">
        <v>66</v>
      </c>
      <c r="C249" t="s">
        <v>372</v>
      </c>
      <c r="D249">
        <v>10.981</v>
      </c>
      <c r="E249">
        <v>90.073899999999995</v>
      </c>
      <c r="F249">
        <v>600</v>
      </c>
      <c r="G249">
        <v>-26.1325</v>
      </c>
      <c r="H249">
        <v>84.589600000000004</v>
      </c>
      <c r="I249">
        <v>-22.849799999999998</v>
      </c>
      <c r="J249">
        <v>1200</v>
      </c>
      <c r="K249">
        <v>52.66</v>
      </c>
      <c r="L249">
        <v>4.7956000000000003</v>
      </c>
      <c r="N249" t="s">
        <v>297</v>
      </c>
      <c r="O249" t="s">
        <v>742</v>
      </c>
      <c r="P249">
        <v>75641</v>
      </c>
      <c r="Q249" t="s">
        <v>299</v>
      </c>
      <c r="R249">
        <v>104.81</v>
      </c>
      <c r="S249">
        <v>25.08</v>
      </c>
      <c r="T249">
        <v>-17.5</v>
      </c>
      <c r="U249">
        <v>-6.8795000000000002</v>
      </c>
      <c r="V249">
        <v>-6.8635999999999999</v>
      </c>
      <c r="W249">
        <v>3.8192E-3</v>
      </c>
      <c r="X249">
        <v>-6.1595000000000004</v>
      </c>
      <c r="Y249">
        <v>-5.8083</v>
      </c>
      <c r="Z249">
        <v>6.6553000000000003E-3</v>
      </c>
      <c r="AA249">
        <v>3.3222</v>
      </c>
      <c r="AB249">
        <v>6.9222000000000006E-2</v>
      </c>
      <c r="AC249">
        <v>0.59192</v>
      </c>
      <c r="AD249">
        <v>8.9800999999999995E-3</v>
      </c>
      <c r="AE249" t="s">
        <v>300</v>
      </c>
      <c r="AF249" t="s">
        <v>250</v>
      </c>
      <c r="AG249">
        <v>0.51758999999999999</v>
      </c>
      <c r="AH249">
        <v>0.21634</v>
      </c>
      <c r="AI249">
        <v>-6.2039999999999998E-2</v>
      </c>
      <c r="AJ249">
        <v>2.8086E-2</v>
      </c>
      <c r="AK249">
        <v>80.788600000000002</v>
      </c>
      <c r="AL249">
        <v>13.213100000000001</v>
      </c>
      <c r="AM249">
        <v>76.441699999999997</v>
      </c>
      <c r="AN249">
        <v>1.6989000000000001</v>
      </c>
      <c r="AO249">
        <v>60</v>
      </c>
      <c r="AP249" t="s">
        <v>236</v>
      </c>
    </row>
    <row r="250" spans="2:42" x14ac:dyDescent="0.25">
      <c r="B250" t="s">
        <v>67</v>
      </c>
      <c r="C250" t="s">
        <v>372</v>
      </c>
      <c r="D250">
        <v>17.375</v>
      </c>
      <c r="E250">
        <v>90.550700000000006</v>
      </c>
      <c r="F250">
        <v>600</v>
      </c>
      <c r="G250">
        <v>-27.5701</v>
      </c>
      <c r="H250">
        <v>26.036799999999999</v>
      </c>
      <c r="I250">
        <v>-22.4206</v>
      </c>
      <c r="J250">
        <v>1200</v>
      </c>
      <c r="K250">
        <v>65.251000000000005</v>
      </c>
      <c r="L250">
        <v>3.7555000000000001</v>
      </c>
      <c r="N250" t="s">
        <v>297</v>
      </c>
      <c r="O250" t="s">
        <v>743</v>
      </c>
      <c r="P250">
        <v>75648</v>
      </c>
      <c r="Q250" t="s">
        <v>299</v>
      </c>
      <c r="R250">
        <v>130.13</v>
      </c>
      <c r="S250">
        <v>30.89</v>
      </c>
      <c r="T250">
        <v>24</v>
      </c>
      <c r="U250">
        <v>-5.7693000000000003</v>
      </c>
      <c r="V250">
        <v>-5.7397</v>
      </c>
      <c r="W250">
        <v>4.0415E-3</v>
      </c>
      <c r="X250">
        <v>-6.5145</v>
      </c>
      <c r="Y250">
        <v>-6.1593</v>
      </c>
      <c r="Z250">
        <v>6.7866999999999997E-3</v>
      </c>
      <c r="AA250">
        <v>4.0109000000000004</v>
      </c>
      <c r="AB250">
        <v>6.7298999999999998E-2</v>
      </c>
      <c r="AC250">
        <v>0.55484</v>
      </c>
      <c r="AD250">
        <v>8.6666E-3</v>
      </c>
      <c r="AE250" t="s">
        <v>300</v>
      </c>
      <c r="AF250" t="s">
        <v>250</v>
      </c>
      <c r="AG250">
        <v>-0.41520000000000001</v>
      </c>
      <c r="AH250">
        <v>0.24006</v>
      </c>
      <c r="AI250">
        <v>-0.28610000000000002</v>
      </c>
      <c r="AJ250">
        <v>3.0929999999999999E-2</v>
      </c>
      <c r="AK250">
        <v>20.155000000000001</v>
      </c>
      <c r="AL250">
        <v>12.6213</v>
      </c>
      <c r="AM250">
        <v>15.635300000000001</v>
      </c>
      <c r="AN250">
        <v>1.6221000000000001</v>
      </c>
      <c r="AO250">
        <v>60</v>
      </c>
      <c r="AP250" t="s">
        <v>236</v>
      </c>
    </row>
    <row r="251" spans="2:42" x14ac:dyDescent="0.25">
      <c r="B251" t="s">
        <v>68</v>
      </c>
      <c r="C251" t="s">
        <v>372</v>
      </c>
      <c r="D251">
        <v>18.481000000000002</v>
      </c>
      <c r="E251">
        <v>90.485600000000005</v>
      </c>
      <c r="F251">
        <v>600</v>
      </c>
      <c r="G251">
        <v>-27.821200000000001</v>
      </c>
      <c r="H251">
        <v>11.585699999999999</v>
      </c>
      <c r="I251">
        <v>-22.415299999999998</v>
      </c>
      <c r="J251">
        <v>1200</v>
      </c>
      <c r="K251">
        <v>60.363999999999997</v>
      </c>
      <c r="L251">
        <v>3.2663000000000002</v>
      </c>
      <c r="M251" t="s">
        <v>744</v>
      </c>
      <c r="N251" t="s">
        <v>297</v>
      </c>
      <c r="O251" t="s">
        <v>745</v>
      </c>
      <c r="P251">
        <v>75655</v>
      </c>
      <c r="Q251" t="s">
        <v>299</v>
      </c>
      <c r="R251">
        <v>120.6</v>
      </c>
      <c r="S251">
        <v>28.59</v>
      </c>
      <c r="T251">
        <v>-4.3</v>
      </c>
      <c r="U251">
        <v>-4.2907000000000002</v>
      </c>
      <c r="V251">
        <v>-4.2428999999999997</v>
      </c>
      <c r="W251">
        <v>3.7284000000000002E-3</v>
      </c>
      <c r="X251">
        <v>-4.4375999999999998</v>
      </c>
      <c r="Y251">
        <v>-4.1059000000000001</v>
      </c>
      <c r="Z251">
        <v>6.4837999999999996E-3</v>
      </c>
      <c r="AA251">
        <v>7.6173999999999999</v>
      </c>
      <c r="AB251">
        <v>8.7831999999999993E-2</v>
      </c>
      <c r="AC251">
        <v>0.57965</v>
      </c>
      <c r="AD251">
        <v>1.1174E-2</v>
      </c>
      <c r="AE251" t="s">
        <v>300</v>
      </c>
      <c r="AF251" t="s">
        <v>250</v>
      </c>
      <c r="AG251">
        <v>3.8515000000000001</v>
      </c>
      <c r="AH251">
        <v>0.26102999999999998</v>
      </c>
      <c r="AI251">
        <v>-0.2056</v>
      </c>
      <c r="AJ251">
        <v>3.3175999999999997E-2</v>
      </c>
      <c r="AK251">
        <v>32.160499999999999</v>
      </c>
      <c r="AL251">
        <v>12.249499999999999</v>
      </c>
      <c r="AM251">
        <v>21.783300000000001</v>
      </c>
      <c r="AN251">
        <v>1.5660000000000001</v>
      </c>
      <c r="AO251">
        <v>60</v>
      </c>
      <c r="AP251" t="s">
        <v>236</v>
      </c>
    </row>
    <row r="252" spans="2:42" x14ac:dyDescent="0.25">
      <c r="B252" t="s">
        <v>69</v>
      </c>
      <c r="C252" t="s">
        <v>372</v>
      </c>
      <c r="D252">
        <v>14.85</v>
      </c>
      <c r="E252">
        <v>89.9816</v>
      </c>
      <c r="F252">
        <v>600</v>
      </c>
      <c r="G252">
        <v>-32.487200000000001</v>
      </c>
      <c r="H252">
        <v>5.3737000000000004</v>
      </c>
      <c r="I252">
        <v>-22.3782</v>
      </c>
      <c r="J252">
        <v>1200</v>
      </c>
      <c r="K252">
        <v>66.462000000000003</v>
      </c>
      <c r="L252">
        <v>4.4756</v>
      </c>
      <c r="N252" t="s">
        <v>297</v>
      </c>
      <c r="O252" t="s">
        <v>746</v>
      </c>
      <c r="P252">
        <v>75662</v>
      </c>
      <c r="Q252" t="s">
        <v>299</v>
      </c>
      <c r="R252">
        <v>134.44999999999999</v>
      </c>
      <c r="S252">
        <v>31.58</v>
      </c>
      <c r="T252">
        <v>20.2</v>
      </c>
      <c r="U252">
        <v>-7.0034000000000001</v>
      </c>
      <c r="V252">
        <v>-6.9889999999999999</v>
      </c>
      <c r="W252">
        <v>3.8008999999999999E-3</v>
      </c>
      <c r="X252">
        <v>-6.6829000000000001</v>
      </c>
      <c r="Y252">
        <v>-6.3257000000000003</v>
      </c>
      <c r="Z252">
        <v>6.8954000000000003E-3</v>
      </c>
      <c r="AA252">
        <v>2.68</v>
      </c>
      <c r="AB252">
        <v>7.0573999999999998E-2</v>
      </c>
      <c r="AC252">
        <v>0.60831000000000002</v>
      </c>
      <c r="AD252">
        <v>8.8216000000000006E-3</v>
      </c>
      <c r="AE252" t="s">
        <v>300</v>
      </c>
      <c r="AF252" t="s">
        <v>250</v>
      </c>
      <c r="AG252">
        <v>-0.56130000000000002</v>
      </c>
      <c r="AH252">
        <v>0.24970999999999999</v>
      </c>
      <c r="AI252">
        <v>-8.7911000000000003E-2</v>
      </c>
      <c r="AJ252">
        <v>3.2237000000000002E-2</v>
      </c>
      <c r="AK252">
        <v>50.357300000000002</v>
      </c>
      <c r="AL252">
        <v>11.5113</v>
      </c>
      <c r="AM252">
        <v>47.365000000000002</v>
      </c>
      <c r="AN252">
        <v>1.4817</v>
      </c>
      <c r="AO252">
        <v>60</v>
      </c>
      <c r="AP252" t="s">
        <v>236</v>
      </c>
    </row>
    <row r="253" spans="2:42" x14ac:dyDescent="0.25">
      <c r="B253" t="s">
        <v>70</v>
      </c>
      <c r="C253" t="s">
        <v>372</v>
      </c>
      <c r="D253">
        <v>18.327999999999999</v>
      </c>
      <c r="E253">
        <v>90.352199999999996</v>
      </c>
      <c r="F253">
        <v>600</v>
      </c>
      <c r="G253">
        <v>-23.2148</v>
      </c>
      <c r="H253">
        <v>9.5724</v>
      </c>
      <c r="I253">
        <v>-22.5715</v>
      </c>
      <c r="J253">
        <v>1200</v>
      </c>
      <c r="K253">
        <v>56.084000000000003</v>
      </c>
      <c r="L253">
        <v>3.06</v>
      </c>
      <c r="N253" t="s">
        <v>297</v>
      </c>
      <c r="O253" t="s">
        <v>747</v>
      </c>
      <c r="P253">
        <v>75669</v>
      </c>
      <c r="Q253" t="s">
        <v>299</v>
      </c>
      <c r="R253">
        <v>113.28</v>
      </c>
      <c r="S253">
        <v>26.62</v>
      </c>
      <c r="T253">
        <v>-116.3</v>
      </c>
      <c r="U253">
        <v>-4.1162000000000001</v>
      </c>
      <c r="V253">
        <v>-4.0662000000000003</v>
      </c>
      <c r="W253">
        <v>5.0090999999999998E-3</v>
      </c>
      <c r="X253">
        <v>-4.3307000000000002</v>
      </c>
      <c r="Y253">
        <v>-4.0003000000000002</v>
      </c>
      <c r="Z253">
        <v>6.9308E-3</v>
      </c>
      <c r="AA253">
        <v>7.8760000000000003</v>
      </c>
      <c r="AB253">
        <v>7.7885999999999997E-2</v>
      </c>
      <c r="AC253">
        <v>0.55623</v>
      </c>
      <c r="AD253">
        <v>1.0198E-2</v>
      </c>
      <c r="AE253" t="s">
        <v>300</v>
      </c>
      <c r="AF253" t="s">
        <v>250</v>
      </c>
      <c r="AG253">
        <v>3.9485999999999999</v>
      </c>
      <c r="AH253">
        <v>0.31883</v>
      </c>
      <c r="AI253">
        <v>-0.3241</v>
      </c>
      <c r="AJ253">
        <v>4.1340000000000002E-2</v>
      </c>
      <c r="AK253">
        <v>31.092300000000002</v>
      </c>
      <c r="AL253">
        <v>14.1774</v>
      </c>
      <c r="AM253">
        <v>20.327200000000001</v>
      </c>
      <c r="AN253">
        <v>1.8109</v>
      </c>
      <c r="AO253">
        <v>60</v>
      </c>
      <c r="AP253" t="s">
        <v>236</v>
      </c>
    </row>
    <row r="254" spans="2:42" x14ac:dyDescent="0.25">
      <c r="B254" t="s">
        <v>748</v>
      </c>
      <c r="C254" t="s">
        <v>372</v>
      </c>
      <c r="D254">
        <v>11.494999999999999</v>
      </c>
      <c r="E254">
        <v>90.5107</v>
      </c>
      <c r="F254">
        <v>600</v>
      </c>
      <c r="G254">
        <v>-22.557200000000002</v>
      </c>
      <c r="H254">
        <v>2.7147000000000001</v>
      </c>
      <c r="I254">
        <v>-22.578499999999998</v>
      </c>
      <c r="J254">
        <v>1200</v>
      </c>
      <c r="K254">
        <v>49.564</v>
      </c>
      <c r="L254">
        <v>4.3117999999999999</v>
      </c>
      <c r="N254" t="s">
        <v>297</v>
      </c>
      <c r="O254" t="s">
        <v>749</v>
      </c>
      <c r="P254">
        <v>75676</v>
      </c>
      <c r="Q254" t="s">
        <v>299</v>
      </c>
      <c r="R254">
        <v>99.96</v>
      </c>
      <c r="S254">
        <v>23.63</v>
      </c>
      <c r="T254">
        <v>-142.19999999999999</v>
      </c>
      <c r="U254">
        <v>-3.4316</v>
      </c>
      <c r="V254">
        <v>-3.3732000000000002</v>
      </c>
      <c r="W254">
        <v>4.3185999999999997E-3</v>
      </c>
      <c r="X254">
        <v>-4.1139999999999999</v>
      </c>
      <c r="Y254">
        <v>-3.786</v>
      </c>
      <c r="Z254">
        <v>7.8591000000000008E-3</v>
      </c>
      <c r="AA254">
        <v>8.7934999999999999</v>
      </c>
      <c r="AB254">
        <v>7.3993000000000003E-2</v>
      </c>
      <c r="AC254">
        <v>0.57931999999999995</v>
      </c>
      <c r="AD254">
        <v>9.5002999999999997E-3</v>
      </c>
      <c r="AE254" t="s">
        <v>300</v>
      </c>
      <c r="AF254" t="s">
        <v>250</v>
      </c>
      <c r="AG254">
        <v>4.5343999999999998</v>
      </c>
      <c r="AH254">
        <v>0.30257000000000001</v>
      </c>
      <c r="AI254">
        <v>-0.17885000000000001</v>
      </c>
      <c r="AJ254">
        <v>3.8203000000000001E-2</v>
      </c>
      <c r="AK254">
        <v>40.331000000000003</v>
      </c>
      <c r="AL254">
        <v>15.3169</v>
      </c>
      <c r="AM254">
        <v>28.311800000000002</v>
      </c>
      <c r="AN254">
        <v>1.9545999999999999</v>
      </c>
      <c r="AO254">
        <v>60</v>
      </c>
      <c r="AP254" t="s">
        <v>236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5"/>
  <sheetViews>
    <sheetView workbookViewId="0">
      <selection activeCell="G32" sqref="G32"/>
    </sheetView>
  </sheetViews>
  <sheetFormatPr defaultColWidth="12.42578125" defaultRowHeight="15" x14ac:dyDescent="0.25"/>
  <cols>
    <col min="2" max="2" width="29.140625" customWidth="1"/>
    <col min="29" max="29" width="14.7109375" customWidth="1"/>
    <col min="30" max="30" width="13" customWidth="1"/>
  </cols>
  <sheetData>
    <row r="1" spans="1:6" x14ac:dyDescent="0.25">
      <c r="A1" t="s">
        <v>750</v>
      </c>
    </row>
    <row r="3" spans="1:6" x14ac:dyDescent="0.25">
      <c r="A3" t="s">
        <v>751</v>
      </c>
    </row>
    <row r="5" spans="1:6" x14ac:dyDescent="0.25">
      <c r="A5" t="s">
        <v>240</v>
      </c>
    </row>
    <row r="7" spans="1:6" x14ac:dyDescent="0.25">
      <c r="B7" t="s">
        <v>241</v>
      </c>
    </row>
    <row r="8" spans="1:6" x14ac:dyDescent="0.25">
      <c r="B8" t="s">
        <v>172</v>
      </c>
      <c r="C8" t="s">
        <v>173</v>
      </c>
      <c r="D8" t="s">
        <v>174</v>
      </c>
      <c r="E8" t="s">
        <v>242</v>
      </c>
      <c r="F8" t="s">
        <v>176</v>
      </c>
    </row>
    <row r="9" spans="1:6" x14ac:dyDescent="0.25">
      <c r="B9" t="s">
        <v>177</v>
      </c>
      <c r="C9">
        <v>-2.0499999999999998</v>
      </c>
      <c r="D9">
        <v>-15.54</v>
      </c>
      <c r="E9">
        <v>0.52500000000000002</v>
      </c>
      <c r="F9" t="s">
        <v>752</v>
      </c>
    </row>
    <row r="10" spans="1:6" x14ac:dyDescent="0.25">
      <c r="B10" t="s">
        <v>179</v>
      </c>
      <c r="C10">
        <v>-2.14</v>
      </c>
      <c r="D10">
        <v>-4.5</v>
      </c>
      <c r="E10">
        <v>0.622</v>
      </c>
      <c r="F10" t="s">
        <v>752</v>
      </c>
    </row>
    <row r="11" spans="1:6" x14ac:dyDescent="0.25">
      <c r="B11" t="s">
        <v>180</v>
      </c>
      <c r="C11">
        <v>-48.93</v>
      </c>
      <c r="D11">
        <v>-16.489999999999998</v>
      </c>
      <c r="E11">
        <v>0.52</v>
      </c>
      <c r="F11" t="s">
        <v>752</v>
      </c>
    </row>
    <row r="12" spans="1:6" x14ac:dyDescent="0.25">
      <c r="B12" t="s">
        <v>181</v>
      </c>
      <c r="C12">
        <v>2.14</v>
      </c>
      <c r="D12">
        <v>-2.1800000000000002</v>
      </c>
      <c r="E12">
        <v>0.20499999999999999</v>
      </c>
      <c r="F12" t="s">
        <v>753</v>
      </c>
    </row>
    <row r="13" spans="1:6" x14ac:dyDescent="0.25">
      <c r="B13" t="s">
        <v>183</v>
      </c>
      <c r="C13">
        <v>-10.1</v>
      </c>
      <c r="D13">
        <v>-18.760000000000002</v>
      </c>
      <c r="E13">
        <v>0.19900000000000001</v>
      </c>
      <c r="F13" t="s">
        <v>753</v>
      </c>
    </row>
    <row r="14" spans="1:6" x14ac:dyDescent="0.25">
      <c r="B14" t="s">
        <v>184</v>
      </c>
      <c r="C14">
        <v>1.81</v>
      </c>
      <c r="D14">
        <v>-1.77</v>
      </c>
      <c r="E14">
        <v>0.61199999999999999</v>
      </c>
      <c r="F14" t="s">
        <v>753</v>
      </c>
    </row>
    <row r="15" spans="1:6" x14ac:dyDescent="0.25">
      <c r="B15" t="s">
        <v>185</v>
      </c>
      <c r="C15">
        <v>-10.11</v>
      </c>
      <c r="D15">
        <v>-18.82</v>
      </c>
      <c r="E15">
        <v>0.45300000000000001</v>
      </c>
      <c r="F15" t="s">
        <v>753</v>
      </c>
    </row>
    <row r="16" spans="1:6" x14ac:dyDescent="0.25">
      <c r="B16" t="s">
        <v>246</v>
      </c>
      <c r="C16">
        <v>-10.3</v>
      </c>
      <c r="D16">
        <v>-6.44</v>
      </c>
      <c r="E16">
        <v>0.9</v>
      </c>
    </row>
    <row r="18" spans="1:11" x14ac:dyDescent="0.25">
      <c r="A18" t="s">
        <v>247</v>
      </c>
    </row>
    <row r="19" spans="1:11" x14ac:dyDescent="0.25">
      <c r="B19" t="s">
        <v>188</v>
      </c>
      <c r="C19" t="s">
        <v>189</v>
      </c>
      <c r="D19" t="s">
        <v>190</v>
      </c>
      <c r="E19" t="s">
        <v>191</v>
      </c>
      <c r="F19" t="s">
        <v>192</v>
      </c>
      <c r="G19" t="s">
        <v>193</v>
      </c>
      <c r="H19" t="s">
        <v>194</v>
      </c>
      <c r="I19" t="s">
        <v>195</v>
      </c>
      <c r="J19" t="s">
        <v>248</v>
      </c>
      <c r="K19" t="s">
        <v>249</v>
      </c>
    </row>
    <row r="20" spans="1:11" x14ac:dyDescent="0.25">
      <c r="B20">
        <v>4</v>
      </c>
      <c r="C20">
        <v>5</v>
      </c>
      <c r="D20">
        <v>-5.0854000000000003E-4</v>
      </c>
      <c r="E20">
        <v>8.4071000000000007E-2</v>
      </c>
      <c r="F20">
        <v>0.70892999999999995</v>
      </c>
      <c r="G20">
        <v>1.0952</v>
      </c>
      <c r="H20">
        <v>0.93489999999999995</v>
      </c>
      <c r="I20">
        <v>0.99922999999999995</v>
      </c>
      <c r="J20" t="s">
        <v>250</v>
      </c>
      <c r="K20" t="s">
        <v>250</v>
      </c>
    </row>
    <row r="21" spans="1:11" x14ac:dyDescent="0.25">
      <c r="B21">
        <v>60</v>
      </c>
      <c r="C21">
        <v>5</v>
      </c>
      <c r="D21">
        <v>-5.0854000000000003E-4</v>
      </c>
      <c r="E21">
        <v>-0.13705999999999999</v>
      </c>
      <c r="F21">
        <v>0.71194999999999997</v>
      </c>
      <c r="G21">
        <v>1.0952</v>
      </c>
      <c r="H21">
        <v>0.93489999999999995</v>
      </c>
      <c r="I21">
        <v>0.99922999999999995</v>
      </c>
      <c r="J21" t="s">
        <v>250</v>
      </c>
      <c r="K21" t="s">
        <v>250</v>
      </c>
    </row>
    <row r="22" spans="1:11" x14ac:dyDescent="0.25">
      <c r="B22">
        <v>1000</v>
      </c>
      <c r="C22">
        <v>6</v>
      </c>
      <c r="D22">
        <v>-5.0854000000000003E-4</v>
      </c>
      <c r="E22">
        <v>-0.83433999999999997</v>
      </c>
      <c r="F22">
        <v>0.10241</v>
      </c>
      <c r="G22">
        <v>1.0952</v>
      </c>
      <c r="H22">
        <v>0.93489999999999995</v>
      </c>
      <c r="I22">
        <v>0.99922999999999995</v>
      </c>
      <c r="J22" t="s">
        <v>250</v>
      </c>
      <c r="K22" t="s">
        <v>250</v>
      </c>
    </row>
    <row r="25" spans="1:11" x14ac:dyDescent="0.25">
      <c r="A25" t="s">
        <v>251</v>
      </c>
    </row>
    <row r="26" spans="1:11" x14ac:dyDescent="0.25">
      <c r="A26" t="s">
        <v>252</v>
      </c>
    </row>
    <row r="28" spans="1:11" x14ac:dyDescent="0.25">
      <c r="A28" t="s">
        <v>253</v>
      </c>
    </row>
    <row r="30" spans="1:11" x14ac:dyDescent="0.25">
      <c r="A30" t="s">
        <v>254</v>
      </c>
    </row>
    <row r="31" spans="1:11" x14ac:dyDescent="0.25">
      <c r="A31" t="s">
        <v>255</v>
      </c>
    </row>
    <row r="33" spans="1:42" x14ac:dyDescent="0.25">
      <c r="A33" t="s">
        <v>256</v>
      </c>
    </row>
    <row r="34" spans="1:42" x14ac:dyDescent="0.25">
      <c r="B34" t="s">
        <v>0</v>
      </c>
      <c r="C34" t="s">
        <v>257</v>
      </c>
      <c r="D34" t="s">
        <v>258</v>
      </c>
      <c r="E34" t="s">
        <v>259</v>
      </c>
      <c r="F34" t="s">
        <v>260</v>
      </c>
      <c r="G34" t="s">
        <v>261</v>
      </c>
      <c r="H34" t="s">
        <v>262</v>
      </c>
      <c r="I34" t="s">
        <v>263</v>
      </c>
      <c r="J34" t="s">
        <v>264</v>
      </c>
      <c r="K34" t="s">
        <v>265</v>
      </c>
      <c r="L34" t="s">
        <v>266</v>
      </c>
      <c r="M34" t="s">
        <v>267</v>
      </c>
      <c r="N34" t="s">
        <v>268</v>
      </c>
      <c r="O34" t="s">
        <v>269</v>
      </c>
      <c r="P34" t="s">
        <v>270</v>
      </c>
      <c r="Q34" t="s">
        <v>271</v>
      </c>
      <c r="R34" t="s">
        <v>272</v>
      </c>
      <c r="S34" t="s">
        <v>273</v>
      </c>
      <c r="T34" t="s">
        <v>274</v>
      </c>
      <c r="U34" t="s">
        <v>275</v>
      </c>
      <c r="V34" t="s">
        <v>276</v>
      </c>
      <c r="W34" t="s">
        <v>277</v>
      </c>
      <c r="X34" t="s">
        <v>278</v>
      </c>
      <c r="Y34" t="s">
        <v>279</v>
      </c>
      <c r="Z34" t="s">
        <v>280</v>
      </c>
      <c r="AA34" t="s">
        <v>281</v>
      </c>
      <c r="AB34" t="s">
        <v>282</v>
      </c>
      <c r="AC34" t="s">
        <v>283</v>
      </c>
      <c r="AD34" t="s">
        <v>284</v>
      </c>
      <c r="AE34" t="s">
        <v>285</v>
      </c>
      <c r="AF34" t="s">
        <v>286</v>
      </c>
      <c r="AG34" t="s">
        <v>287</v>
      </c>
      <c r="AH34" t="s">
        <v>288</v>
      </c>
      <c r="AI34" t="s">
        <v>289</v>
      </c>
      <c r="AJ34" t="s">
        <v>290</v>
      </c>
      <c r="AK34" t="s">
        <v>291</v>
      </c>
      <c r="AL34" t="s">
        <v>292</v>
      </c>
      <c r="AM34" t="s">
        <v>293</v>
      </c>
      <c r="AN34" t="s">
        <v>294</v>
      </c>
      <c r="AO34" t="s">
        <v>189</v>
      </c>
      <c r="AP34" t="s">
        <v>235</v>
      </c>
    </row>
    <row r="35" spans="1:42" x14ac:dyDescent="0.25">
      <c r="A35" t="s">
        <v>243</v>
      </c>
    </row>
    <row r="36" spans="1:42" x14ac:dyDescent="0.25">
      <c r="A36" t="s">
        <v>177</v>
      </c>
    </row>
    <row r="37" spans="1:42" x14ac:dyDescent="0.25">
      <c r="B37" t="s">
        <v>754</v>
      </c>
      <c r="C37" t="s">
        <v>755</v>
      </c>
      <c r="D37">
        <v>8.3840000000000003</v>
      </c>
      <c r="E37">
        <v>89.2102</v>
      </c>
      <c r="F37">
        <v>600</v>
      </c>
      <c r="G37">
        <v>1.6644000000000001</v>
      </c>
      <c r="H37">
        <v>6.2849000000000004</v>
      </c>
      <c r="I37">
        <v>-20.053799999999999</v>
      </c>
      <c r="J37">
        <v>1200</v>
      </c>
      <c r="K37">
        <v>60.75</v>
      </c>
      <c r="L37">
        <v>7.2458999999999998</v>
      </c>
      <c r="N37" t="s">
        <v>756</v>
      </c>
      <c r="O37" t="s">
        <v>757</v>
      </c>
      <c r="P37">
        <v>115179</v>
      </c>
      <c r="Q37" t="s">
        <v>758</v>
      </c>
      <c r="R37">
        <v>120.93</v>
      </c>
      <c r="S37">
        <v>30.26</v>
      </c>
      <c r="T37">
        <v>-62</v>
      </c>
      <c r="U37">
        <v>-2.0893000000000002</v>
      </c>
      <c r="V37">
        <v>-1.9373</v>
      </c>
      <c r="W37">
        <v>7.7407999999999999E-3</v>
      </c>
      <c r="X37">
        <v>-15.8651</v>
      </c>
      <c r="Y37">
        <v>-15.437900000000001</v>
      </c>
      <c r="Z37">
        <v>1.4937000000000001E-2</v>
      </c>
      <c r="AA37">
        <v>-1.9826999999999999</v>
      </c>
      <c r="AB37">
        <v>0.10624</v>
      </c>
      <c r="AC37">
        <v>0.57418999999999998</v>
      </c>
      <c r="AD37">
        <v>1.0688E-2</v>
      </c>
      <c r="AE37" t="s">
        <v>300</v>
      </c>
      <c r="AF37" t="s">
        <v>250</v>
      </c>
      <c r="AG37">
        <v>-18.5335</v>
      </c>
      <c r="AH37">
        <v>0.53337999999999997</v>
      </c>
      <c r="AI37">
        <v>0.29759999999999998</v>
      </c>
      <c r="AJ37">
        <v>5.6018999999999999E-2</v>
      </c>
      <c r="AK37">
        <v>21.959900000000001</v>
      </c>
      <c r="AL37">
        <v>48.121000000000002</v>
      </c>
      <c r="AM37">
        <v>32.990099999999998</v>
      </c>
      <c r="AN37">
        <v>5.1261000000000001</v>
      </c>
      <c r="AO37">
        <v>90</v>
      </c>
      <c r="AP37" t="s">
        <v>236</v>
      </c>
    </row>
    <row r="38" spans="1:42" x14ac:dyDescent="0.25">
      <c r="B38" t="s">
        <v>759</v>
      </c>
      <c r="C38" t="s">
        <v>755</v>
      </c>
      <c r="D38">
        <v>8.4649999999999999</v>
      </c>
      <c r="E38">
        <v>90.156700000000001</v>
      </c>
      <c r="F38">
        <v>600</v>
      </c>
      <c r="G38">
        <v>1.6644000000000001</v>
      </c>
      <c r="H38">
        <v>6.6832000000000003</v>
      </c>
      <c r="I38">
        <v>-20.4572</v>
      </c>
      <c r="J38">
        <v>1200</v>
      </c>
      <c r="K38">
        <v>64.465000000000003</v>
      </c>
      <c r="L38">
        <v>7.6154999999999999</v>
      </c>
      <c r="N38" t="s">
        <v>756</v>
      </c>
      <c r="O38" t="s">
        <v>760</v>
      </c>
      <c r="P38">
        <v>115250</v>
      </c>
      <c r="Q38" t="s">
        <v>758</v>
      </c>
      <c r="R38">
        <v>127.81</v>
      </c>
      <c r="S38">
        <v>32.14</v>
      </c>
      <c r="T38">
        <v>13.4</v>
      </c>
      <c r="U38">
        <v>-2.1141999999999999</v>
      </c>
      <c r="V38">
        <v>-1.9624999999999999</v>
      </c>
      <c r="W38">
        <v>6.3695999999999996E-3</v>
      </c>
      <c r="X38">
        <v>-16.040099999999999</v>
      </c>
      <c r="Y38">
        <v>-15.6722</v>
      </c>
      <c r="Z38">
        <v>1.7163000000000001E-2</v>
      </c>
      <c r="AA38">
        <v>-2.1937000000000002</v>
      </c>
      <c r="AB38">
        <v>0.11043</v>
      </c>
      <c r="AC38">
        <v>0.56682999999999995</v>
      </c>
      <c r="AD38">
        <v>1.0776000000000001E-2</v>
      </c>
      <c r="AE38" t="s">
        <v>300</v>
      </c>
      <c r="AF38" t="s">
        <v>250</v>
      </c>
      <c r="AG38">
        <v>-19.026599999999998</v>
      </c>
      <c r="AH38">
        <v>0.52529999999999999</v>
      </c>
      <c r="AI38">
        <v>0.15049000000000001</v>
      </c>
      <c r="AJ38">
        <v>5.5462999999999998E-2</v>
      </c>
      <c r="AK38">
        <v>2.0924999999999998</v>
      </c>
      <c r="AL38">
        <v>30.074200000000001</v>
      </c>
      <c r="AM38">
        <v>13.2928</v>
      </c>
      <c r="AN38">
        <v>3.2052</v>
      </c>
      <c r="AO38">
        <v>90</v>
      </c>
      <c r="AP38" t="s">
        <v>236</v>
      </c>
    </row>
    <row r="39" spans="1:42" x14ac:dyDescent="0.25">
      <c r="B39" t="s">
        <v>761</v>
      </c>
      <c r="C39" t="s">
        <v>755</v>
      </c>
      <c r="D39">
        <v>9.4770000000000003</v>
      </c>
      <c r="E39">
        <v>89.724199999999996</v>
      </c>
      <c r="F39">
        <v>600</v>
      </c>
      <c r="G39">
        <v>2.0148999999999999</v>
      </c>
      <c r="H39">
        <v>6.7150999999999996</v>
      </c>
      <c r="I39">
        <v>-20.458500000000001</v>
      </c>
      <c r="J39">
        <v>1200</v>
      </c>
      <c r="K39">
        <v>71.5</v>
      </c>
      <c r="L39">
        <v>7.5446</v>
      </c>
      <c r="M39" t="s">
        <v>762</v>
      </c>
      <c r="N39" t="s">
        <v>763</v>
      </c>
      <c r="O39" t="s">
        <v>764</v>
      </c>
      <c r="P39">
        <v>115929</v>
      </c>
      <c r="Q39" t="s">
        <v>758</v>
      </c>
      <c r="R39">
        <v>143.77000000000001</v>
      </c>
      <c r="S39">
        <v>39.659999999999997</v>
      </c>
      <c r="T39">
        <v>6.5</v>
      </c>
      <c r="U39">
        <v>-2.1941000000000002</v>
      </c>
      <c r="V39">
        <v>-2.0432999999999999</v>
      </c>
      <c r="W39">
        <v>6.4917000000000004E-3</v>
      </c>
      <c r="X39">
        <v>-15.9125</v>
      </c>
      <c r="Y39">
        <v>-15.635400000000001</v>
      </c>
      <c r="Z39">
        <v>1.1195E-2</v>
      </c>
      <c r="AA39">
        <v>-2.1334</v>
      </c>
      <c r="AB39">
        <v>0.10297000000000001</v>
      </c>
      <c r="AC39">
        <v>0.57411999999999996</v>
      </c>
      <c r="AD39">
        <v>1.0474000000000001E-2</v>
      </c>
      <c r="AE39" t="s">
        <v>300</v>
      </c>
      <c r="AF39" t="s">
        <v>250</v>
      </c>
      <c r="AG39">
        <v>-18.584599999999998</v>
      </c>
      <c r="AH39">
        <v>0.55286000000000002</v>
      </c>
      <c r="AI39">
        <v>0.34233999999999998</v>
      </c>
      <c r="AJ39">
        <v>5.9107E-2</v>
      </c>
      <c r="AK39">
        <v>28.915500000000002</v>
      </c>
      <c r="AL39">
        <v>43.892699999999998</v>
      </c>
      <c r="AM39">
        <v>40.231499999999997</v>
      </c>
      <c r="AN39">
        <v>4.6772</v>
      </c>
      <c r="AO39">
        <v>90</v>
      </c>
      <c r="AP39" t="s">
        <v>236</v>
      </c>
    </row>
    <row r="40" spans="1:42" x14ac:dyDescent="0.25">
      <c r="B40" t="s">
        <v>765</v>
      </c>
      <c r="C40" t="s">
        <v>766</v>
      </c>
      <c r="D40">
        <v>11.641999999999999</v>
      </c>
      <c r="E40">
        <v>90.534400000000005</v>
      </c>
      <c r="F40">
        <v>600</v>
      </c>
      <c r="G40">
        <v>1.4254</v>
      </c>
      <c r="H40">
        <v>11.000999999999999</v>
      </c>
      <c r="I40">
        <v>-19.708200000000001</v>
      </c>
      <c r="J40">
        <v>1200</v>
      </c>
      <c r="K40">
        <v>86.1</v>
      </c>
      <c r="L40">
        <v>7.3956</v>
      </c>
      <c r="N40" t="s">
        <v>763</v>
      </c>
      <c r="O40" t="s">
        <v>767</v>
      </c>
      <c r="P40">
        <v>116559</v>
      </c>
      <c r="Q40" t="s">
        <v>758</v>
      </c>
      <c r="R40">
        <v>172.97</v>
      </c>
      <c r="S40">
        <v>41.62</v>
      </c>
      <c r="T40">
        <v>34.700000000000003</v>
      </c>
      <c r="U40">
        <v>-2.2275</v>
      </c>
      <c r="V40">
        <v>-2.0771000000000002</v>
      </c>
      <c r="W40">
        <v>5.9851000000000001E-3</v>
      </c>
      <c r="X40">
        <v>-15.822699999999999</v>
      </c>
      <c r="Y40">
        <v>-15.567500000000001</v>
      </c>
      <c r="Z40">
        <v>1.0362E-2</v>
      </c>
      <c r="AA40">
        <v>-2.0785999999999998</v>
      </c>
      <c r="AB40">
        <v>9.7553000000000001E-2</v>
      </c>
      <c r="AC40">
        <v>0.56840999999999997</v>
      </c>
      <c r="AD40">
        <v>1.03E-2</v>
      </c>
      <c r="AE40" t="s">
        <v>300</v>
      </c>
      <c r="AF40" t="s">
        <v>250</v>
      </c>
      <c r="AG40">
        <v>-18.447600000000001</v>
      </c>
      <c r="AH40">
        <v>0.57726999999999995</v>
      </c>
      <c r="AI40">
        <v>0.29981000000000002</v>
      </c>
      <c r="AJ40">
        <v>6.1671999999999998E-2</v>
      </c>
      <c r="AK40">
        <v>62.194200000000002</v>
      </c>
      <c r="AL40">
        <v>37.01</v>
      </c>
      <c r="AM40">
        <v>73.718999999999994</v>
      </c>
      <c r="AN40">
        <v>3.9434</v>
      </c>
      <c r="AO40">
        <v>90</v>
      </c>
      <c r="AP40" t="s">
        <v>236</v>
      </c>
    </row>
    <row r="41" spans="1:42" x14ac:dyDescent="0.25">
      <c r="B41" t="s">
        <v>768</v>
      </c>
      <c r="C41" t="s">
        <v>308</v>
      </c>
      <c r="D41">
        <v>9.0120000000000005</v>
      </c>
      <c r="E41">
        <v>88.93</v>
      </c>
      <c r="F41">
        <v>600</v>
      </c>
      <c r="G41">
        <v>1.8874</v>
      </c>
      <c r="H41">
        <v>6.2690000000000001</v>
      </c>
      <c r="I41">
        <v>-19.5671</v>
      </c>
      <c r="J41">
        <v>1200</v>
      </c>
      <c r="K41">
        <v>68.599999999999994</v>
      </c>
      <c r="L41">
        <v>7.6120999999999999</v>
      </c>
      <c r="M41" t="s">
        <v>769</v>
      </c>
      <c r="N41" t="s">
        <v>763</v>
      </c>
      <c r="O41" t="s">
        <v>770</v>
      </c>
      <c r="P41">
        <v>117817</v>
      </c>
      <c r="Q41" t="s">
        <v>758</v>
      </c>
      <c r="R41">
        <v>136.63</v>
      </c>
      <c r="S41">
        <v>33.159999999999997</v>
      </c>
      <c r="T41">
        <v>-14.7</v>
      </c>
      <c r="U41">
        <v>-2.2751999999999999</v>
      </c>
      <c r="V41">
        <v>-2.1253000000000002</v>
      </c>
      <c r="W41">
        <v>5.7844000000000003E-3</v>
      </c>
      <c r="X41">
        <v>-15.764900000000001</v>
      </c>
      <c r="Y41">
        <v>-15.6776</v>
      </c>
      <c r="Z41">
        <v>1.3681E-2</v>
      </c>
      <c r="AA41">
        <v>-2.0916999999999999</v>
      </c>
      <c r="AB41">
        <v>8.6540000000000006E-2</v>
      </c>
      <c r="AC41">
        <v>0.53937999999999997</v>
      </c>
      <c r="AD41">
        <v>8.9102000000000001E-3</v>
      </c>
      <c r="AE41" t="s">
        <v>300</v>
      </c>
      <c r="AF41" t="s">
        <v>250</v>
      </c>
      <c r="AG41">
        <v>-18.399899999999999</v>
      </c>
      <c r="AH41">
        <v>0.38491999999999998</v>
      </c>
      <c r="AI41">
        <v>0.23114000000000001</v>
      </c>
      <c r="AJ41">
        <v>4.0731000000000003E-2</v>
      </c>
      <c r="AK41">
        <v>15.622999999999999</v>
      </c>
      <c r="AL41">
        <v>25.685600000000001</v>
      </c>
      <c r="AM41">
        <v>26.568200000000001</v>
      </c>
      <c r="AN41">
        <v>2.7363</v>
      </c>
      <c r="AO41">
        <v>90</v>
      </c>
      <c r="AP41" t="s">
        <v>236</v>
      </c>
    </row>
    <row r="42" spans="1:42" x14ac:dyDescent="0.25">
      <c r="B42" t="s">
        <v>771</v>
      </c>
      <c r="C42" t="s">
        <v>308</v>
      </c>
      <c r="D42">
        <v>9.93</v>
      </c>
      <c r="E42">
        <v>90.462500000000006</v>
      </c>
      <c r="F42">
        <v>600</v>
      </c>
      <c r="G42">
        <v>1.3615999999999999</v>
      </c>
      <c r="H42">
        <v>10.793900000000001</v>
      </c>
      <c r="I42">
        <v>-21.246099999999998</v>
      </c>
      <c r="J42">
        <v>1200</v>
      </c>
      <c r="K42">
        <v>75.7</v>
      </c>
      <c r="L42">
        <v>7.6234000000000002</v>
      </c>
      <c r="N42" t="s">
        <v>763</v>
      </c>
      <c r="O42" t="s">
        <v>772</v>
      </c>
      <c r="P42">
        <v>117954</v>
      </c>
      <c r="Q42" t="s">
        <v>758</v>
      </c>
      <c r="R42">
        <v>153.47999999999999</v>
      </c>
      <c r="S42">
        <v>37.44</v>
      </c>
      <c r="T42">
        <v>8.4</v>
      </c>
      <c r="U42">
        <v>-2.2723</v>
      </c>
      <c r="V42">
        <v>-2.1223999999999998</v>
      </c>
      <c r="W42">
        <v>6.4933999999999999E-3</v>
      </c>
      <c r="X42">
        <v>-15.732799999999999</v>
      </c>
      <c r="Y42">
        <v>-15.649800000000001</v>
      </c>
      <c r="Z42">
        <v>9.3734999999999999E-3</v>
      </c>
      <c r="AA42">
        <v>-2.0617999999999999</v>
      </c>
      <c r="AB42">
        <v>9.7904000000000005E-2</v>
      </c>
      <c r="AC42">
        <v>0.53310000000000002</v>
      </c>
      <c r="AD42">
        <v>1.0411999999999999E-2</v>
      </c>
      <c r="AE42" t="s">
        <v>300</v>
      </c>
      <c r="AF42" t="s">
        <v>250</v>
      </c>
      <c r="AG42">
        <v>-18.497</v>
      </c>
      <c r="AH42">
        <v>0.42116999999999999</v>
      </c>
      <c r="AI42">
        <v>6.7172999999999997E-2</v>
      </c>
      <c r="AJ42">
        <v>4.5273000000000001E-2</v>
      </c>
      <c r="AK42">
        <v>16.1966</v>
      </c>
      <c r="AL42">
        <v>29.407299999999999</v>
      </c>
      <c r="AM42">
        <v>27.078399999999998</v>
      </c>
      <c r="AN42">
        <v>3.1328999999999998</v>
      </c>
      <c r="AO42">
        <v>90</v>
      </c>
      <c r="AP42" t="s">
        <v>236</v>
      </c>
    </row>
    <row r="43" spans="1:42" x14ac:dyDescent="0.25">
      <c r="B43" t="s">
        <v>773</v>
      </c>
      <c r="C43" t="s">
        <v>755</v>
      </c>
      <c r="D43">
        <v>9.9469999999999992</v>
      </c>
      <c r="E43">
        <v>89.9011</v>
      </c>
      <c r="F43">
        <v>600</v>
      </c>
      <c r="G43">
        <v>1.8078000000000001</v>
      </c>
      <c r="H43">
        <v>6.9222000000000001</v>
      </c>
      <c r="I43">
        <v>-21.030100000000001</v>
      </c>
      <c r="J43">
        <v>1200</v>
      </c>
      <c r="K43">
        <v>74.400000000000006</v>
      </c>
      <c r="L43">
        <v>7.4795999999999996</v>
      </c>
      <c r="N43" t="s">
        <v>763</v>
      </c>
      <c r="O43" t="s">
        <v>774</v>
      </c>
      <c r="P43">
        <v>118245</v>
      </c>
      <c r="Q43" t="s">
        <v>758</v>
      </c>
      <c r="R43">
        <v>148.88999999999999</v>
      </c>
      <c r="S43">
        <v>37.26</v>
      </c>
      <c r="T43">
        <v>-35.200000000000003</v>
      </c>
      <c r="U43">
        <v>-2.2656999999999998</v>
      </c>
      <c r="V43">
        <v>-2.1156999999999999</v>
      </c>
      <c r="W43">
        <v>6.8103E-3</v>
      </c>
      <c r="X43">
        <v>-15.6295</v>
      </c>
      <c r="Y43">
        <v>-15.5045</v>
      </c>
      <c r="Z43">
        <v>1.7153999999999999E-2</v>
      </c>
      <c r="AA43">
        <v>-1.9339999999999999</v>
      </c>
      <c r="AB43">
        <v>0.12002</v>
      </c>
      <c r="AC43">
        <v>0.54932000000000003</v>
      </c>
      <c r="AD43">
        <v>1.1814E-2</v>
      </c>
      <c r="AE43" t="s">
        <v>300</v>
      </c>
      <c r="AF43" t="s">
        <v>250</v>
      </c>
      <c r="AG43">
        <v>-18.168500000000002</v>
      </c>
      <c r="AH43">
        <v>0.62485000000000002</v>
      </c>
      <c r="AI43">
        <v>0.19203999999999999</v>
      </c>
      <c r="AJ43">
        <v>6.5845000000000001E-2</v>
      </c>
      <c r="AK43">
        <v>16.837199999999999</v>
      </c>
      <c r="AL43">
        <v>38.682600000000001</v>
      </c>
      <c r="AM43">
        <v>27.5029</v>
      </c>
      <c r="AN43">
        <v>4.1191000000000004</v>
      </c>
      <c r="AO43">
        <v>90</v>
      </c>
      <c r="AP43" t="s">
        <v>236</v>
      </c>
    </row>
    <row r="44" spans="1:42" x14ac:dyDescent="0.25">
      <c r="B44" t="s">
        <v>775</v>
      </c>
      <c r="C44" t="s">
        <v>407</v>
      </c>
      <c r="D44">
        <v>8.1850000000000005</v>
      </c>
      <c r="E44">
        <v>90.394999999999996</v>
      </c>
      <c r="F44">
        <v>600</v>
      </c>
      <c r="G44">
        <v>1.9671000000000001</v>
      </c>
      <c r="H44">
        <v>89.852699999999999</v>
      </c>
      <c r="I44">
        <v>-20.613199999999999</v>
      </c>
      <c r="J44">
        <v>1200</v>
      </c>
      <c r="K44">
        <v>60.4</v>
      </c>
      <c r="L44">
        <v>7.3794000000000004</v>
      </c>
      <c r="N44" t="s">
        <v>776</v>
      </c>
      <c r="O44" t="s">
        <v>777</v>
      </c>
      <c r="P44">
        <v>118409</v>
      </c>
      <c r="Q44" t="s">
        <v>758</v>
      </c>
      <c r="R44">
        <v>120.66</v>
      </c>
      <c r="S44">
        <v>31.45</v>
      </c>
      <c r="T44">
        <v>4.9000000000000004</v>
      </c>
      <c r="U44">
        <v>-2.2502</v>
      </c>
      <c r="V44">
        <v>-2.1</v>
      </c>
      <c r="W44">
        <v>6.2543E-3</v>
      </c>
      <c r="X44">
        <v>-15.825100000000001</v>
      </c>
      <c r="Y44">
        <v>-15.522500000000001</v>
      </c>
      <c r="Z44">
        <v>1.9091E-2</v>
      </c>
      <c r="AA44">
        <v>-2.1568999999999998</v>
      </c>
      <c r="AB44">
        <v>0.10947</v>
      </c>
      <c r="AC44">
        <v>0.59970999999999997</v>
      </c>
      <c r="AD44">
        <v>1.0702E-2</v>
      </c>
      <c r="AE44" t="s">
        <v>300</v>
      </c>
      <c r="AF44" t="s">
        <v>250</v>
      </c>
      <c r="AG44">
        <v>-18.265499999999999</v>
      </c>
      <c r="AH44">
        <v>0.62361</v>
      </c>
      <c r="AI44">
        <v>0.49569000000000002</v>
      </c>
      <c r="AJ44">
        <v>6.5948999999999994E-2</v>
      </c>
      <c r="AK44">
        <v>103.84910000000001</v>
      </c>
      <c r="AL44">
        <v>42.124600000000001</v>
      </c>
      <c r="AM44">
        <v>115.94410000000001</v>
      </c>
      <c r="AN44">
        <v>4.5380000000000003</v>
      </c>
      <c r="AO44">
        <v>88</v>
      </c>
      <c r="AP44" t="s">
        <v>236</v>
      </c>
    </row>
    <row r="45" spans="1:42" x14ac:dyDescent="0.25">
      <c r="B45" t="s">
        <v>778</v>
      </c>
      <c r="C45" t="s">
        <v>478</v>
      </c>
      <c r="D45">
        <v>10.625999999999999</v>
      </c>
      <c r="E45">
        <v>89.884399999999999</v>
      </c>
      <c r="F45">
        <v>600</v>
      </c>
      <c r="G45">
        <v>1.9671000000000001</v>
      </c>
      <c r="H45">
        <v>10.9373</v>
      </c>
      <c r="I45">
        <v>-21.303000000000001</v>
      </c>
      <c r="J45">
        <v>1200</v>
      </c>
      <c r="K45">
        <v>79.2</v>
      </c>
      <c r="L45">
        <v>7.4534000000000002</v>
      </c>
      <c r="N45" t="s">
        <v>763</v>
      </c>
      <c r="O45" t="s">
        <v>779</v>
      </c>
      <c r="P45">
        <v>118447</v>
      </c>
      <c r="Q45" t="s">
        <v>758</v>
      </c>
      <c r="R45">
        <v>162.12</v>
      </c>
      <c r="S45">
        <v>41.45</v>
      </c>
      <c r="T45">
        <v>-6.2</v>
      </c>
      <c r="U45">
        <v>-2.1852</v>
      </c>
      <c r="V45">
        <v>-2.0343</v>
      </c>
      <c r="W45">
        <v>6.2604000000000002E-3</v>
      </c>
      <c r="X45">
        <v>-15.7872</v>
      </c>
      <c r="Y45">
        <v>-15.4701</v>
      </c>
      <c r="Z45">
        <v>1.7909000000000001E-2</v>
      </c>
      <c r="AA45">
        <v>-2.0920000000000001</v>
      </c>
      <c r="AB45">
        <v>0.10871</v>
      </c>
      <c r="AC45">
        <v>0.55920999999999998</v>
      </c>
      <c r="AD45">
        <v>1.0609E-2</v>
      </c>
      <c r="AE45" t="s">
        <v>300</v>
      </c>
      <c r="AF45" t="s">
        <v>250</v>
      </c>
      <c r="AG45">
        <v>-18.253499999999999</v>
      </c>
      <c r="AH45">
        <v>0.55040999999999995</v>
      </c>
      <c r="AI45">
        <v>0.43089</v>
      </c>
      <c r="AJ45">
        <v>5.7763000000000002E-2</v>
      </c>
      <c r="AK45">
        <v>43.147199999999998</v>
      </c>
      <c r="AL45">
        <v>36.289000000000001</v>
      </c>
      <c r="AM45">
        <v>54.4285</v>
      </c>
      <c r="AN45">
        <v>3.8647999999999998</v>
      </c>
      <c r="AO45">
        <v>90</v>
      </c>
      <c r="AP45" t="s">
        <v>236</v>
      </c>
    </row>
    <row r="46" spans="1:42" x14ac:dyDescent="0.25">
      <c r="B46" t="s">
        <v>780</v>
      </c>
      <c r="C46" t="s">
        <v>755</v>
      </c>
      <c r="D46">
        <v>11.439</v>
      </c>
      <c r="E46">
        <v>90.090299999999999</v>
      </c>
      <c r="F46">
        <v>600</v>
      </c>
      <c r="G46">
        <v>1.6484000000000001</v>
      </c>
      <c r="H46">
        <v>6.1893000000000002</v>
      </c>
      <c r="I46">
        <v>-21.221399999999999</v>
      </c>
      <c r="J46">
        <v>1200</v>
      </c>
      <c r="K46">
        <v>86.558999999999997</v>
      </c>
      <c r="L46">
        <v>7.5670000000000002</v>
      </c>
      <c r="M46" t="s">
        <v>769</v>
      </c>
      <c r="N46" t="s">
        <v>763</v>
      </c>
      <c r="O46" t="s">
        <v>781</v>
      </c>
      <c r="P46">
        <v>119606</v>
      </c>
      <c r="Q46" t="s">
        <v>758</v>
      </c>
      <c r="R46">
        <v>174.38</v>
      </c>
      <c r="S46">
        <v>40.6</v>
      </c>
      <c r="T46">
        <v>12.5</v>
      </c>
      <c r="U46">
        <v>-2.1335999999999999</v>
      </c>
      <c r="V46">
        <v>-1.9821</v>
      </c>
      <c r="W46">
        <v>7.2267E-3</v>
      </c>
      <c r="X46">
        <v>-15.9558</v>
      </c>
      <c r="Y46">
        <v>-15.5839</v>
      </c>
      <c r="Z46">
        <v>1.5907999999999999E-2</v>
      </c>
      <c r="AA46">
        <v>-2.2452999999999999</v>
      </c>
      <c r="AB46">
        <v>9.7316E-2</v>
      </c>
      <c r="AC46">
        <v>0.52764</v>
      </c>
      <c r="AD46">
        <v>9.9132000000000005E-3</v>
      </c>
      <c r="AE46" t="s">
        <v>300</v>
      </c>
      <c r="AF46" t="s">
        <v>250</v>
      </c>
      <c r="AG46">
        <v>-18.817499999999999</v>
      </c>
      <c r="AH46">
        <v>0.51285000000000003</v>
      </c>
      <c r="AI46">
        <v>0.19816</v>
      </c>
      <c r="AJ46">
        <v>5.3962999999999997E-2</v>
      </c>
      <c r="AK46">
        <v>20.3583</v>
      </c>
      <c r="AL46">
        <v>33.020800000000001</v>
      </c>
      <c r="AM46">
        <v>31.694199999999999</v>
      </c>
      <c r="AN46">
        <v>3.5182000000000002</v>
      </c>
      <c r="AO46">
        <v>90</v>
      </c>
      <c r="AP46" t="s">
        <v>236</v>
      </c>
    </row>
    <row r="47" spans="1:42" x14ac:dyDescent="0.25">
      <c r="A47" t="s">
        <v>409</v>
      </c>
      <c r="AB47" t="s">
        <v>410</v>
      </c>
      <c r="AC47" s="78">
        <f>AVERAGE(AC37:AC46)</f>
        <v>0.55919099999999999</v>
      </c>
      <c r="AD47" t="s">
        <v>411</v>
      </c>
      <c r="AE47" s="79">
        <f>STDEV(AC37:AC46)/2</f>
        <v>1.1054281837570646E-2</v>
      </c>
    </row>
    <row r="48" spans="1:42" x14ac:dyDescent="0.25">
      <c r="B48" t="s">
        <v>782</v>
      </c>
      <c r="C48" t="s">
        <v>755</v>
      </c>
      <c r="D48">
        <v>8.7850000000000001</v>
      </c>
      <c r="E48">
        <v>89.237700000000004</v>
      </c>
      <c r="F48">
        <v>600</v>
      </c>
      <c r="G48">
        <v>1.9830000000000001</v>
      </c>
      <c r="H48">
        <v>6.8266</v>
      </c>
      <c r="I48">
        <v>-19.4024</v>
      </c>
      <c r="J48">
        <v>1200</v>
      </c>
      <c r="K48">
        <v>63.286999999999999</v>
      </c>
      <c r="L48">
        <v>7.2039999999999997</v>
      </c>
      <c r="N48" t="s">
        <v>756</v>
      </c>
      <c r="O48" t="s">
        <v>783</v>
      </c>
      <c r="P48">
        <v>115191</v>
      </c>
      <c r="Q48" t="s">
        <v>758</v>
      </c>
      <c r="R48">
        <v>127.63</v>
      </c>
      <c r="S48">
        <v>31.71</v>
      </c>
      <c r="T48">
        <v>-10.199999999999999</v>
      </c>
      <c r="U48">
        <v>-2.1233</v>
      </c>
      <c r="V48">
        <v>-1.9717</v>
      </c>
      <c r="W48">
        <v>6.2303999999999997E-3</v>
      </c>
      <c r="X48">
        <v>-4.9065000000000003</v>
      </c>
      <c r="Y48">
        <v>-4.5</v>
      </c>
      <c r="Z48">
        <v>1.2622E-2</v>
      </c>
      <c r="AA48">
        <v>9.3489000000000004</v>
      </c>
      <c r="AB48">
        <v>8.4334999999999993E-2</v>
      </c>
      <c r="AC48">
        <v>0.66808999999999996</v>
      </c>
      <c r="AD48">
        <v>8.6957000000000007E-3</v>
      </c>
      <c r="AE48" t="s">
        <v>300</v>
      </c>
      <c r="AF48" t="s">
        <v>250</v>
      </c>
      <c r="AG48">
        <v>3.0606</v>
      </c>
      <c r="AH48">
        <v>0.46786</v>
      </c>
      <c r="AI48">
        <v>-6.2535999999999994E-2</v>
      </c>
      <c r="AJ48">
        <v>4.8849999999999998E-2</v>
      </c>
      <c r="AK48">
        <v>19.4162</v>
      </c>
      <c r="AL48">
        <v>25.5139</v>
      </c>
      <c r="AM48">
        <v>7.9116</v>
      </c>
      <c r="AN48">
        <v>2.6593</v>
      </c>
      <c r="AO48">
        <v>90</v>
      </c>
      <c r="AP48" t="s">
        <v>236</v>
      </c>
    </row>
    <row r="49" spans="1:42" x14ac:dyDescent="0.25">
      <c r="B49" t="s">
        <v>784</v>
      </c>
      <c r="C49" t="s">
        <v>785</v>
      </c>
      <c r="D49">
        <v>10.025</v>
      </c>
      <c r="E49">
        <v>90.678799999999995</v>
      </c>
      <c r="F49">
        <v>600</v>
      </c>
      <c r="G49">
        <v>1.3615999999999999</v>
      </c>
      <c r="H49">
        <v>10.539</v>
      </c>
      <c r="I49">
        <v>-20.502700000000001</v>
      </c>
      <c r="J49">
        <v>1200</v>
      </c>
      <c r="K49">
        <v>73.494</v>
      </c>
      <c r="L49">
        <v>7.3311000000000002</v>
      </c>
      <c r="N49" t="s">
        <v>756</v>
      </c>
      <c r="O49" t="s">
        <v>786</v>
      </c>
      <c r="P49">
        <v>115349</v>
      </c>
      <c r="Q49" t="s">
        <v>758</v>
      </c>
      <c r="R49">
        <v>146.07</v>
      </c>
      <c r="S49">
        <v>37.01</v>
      </c>
      <c r="T49">
        <v>-1.9</v>
      </c>
      <c r="U49">
        <v>-2.1292</v>
      </c>
      <c r="V49">
        <v>-1.9777</v>
      </c>
      <c r="W49">
        <v>8.5804999999999996E-3</v>
      </c>
      <c r="X49">
        <v>-4.9372999999999996</v>
      </c>
      <c r="Y49">
        <v>-4.5281000000000002</v>
      </c>
      <c r="Z49">
        <v>2.0154999999999999E-2</v>
      </c>
      <c r="AA49">
        <v>9.2987000000000002</v>
      </c>
      <c r="AB49">
        <v>0.12590999999999999</v>
      </c>
      <c r="AC49">
        <v>0.65415999999999996</v>
      </c>
      <c r="AD49">
        <v>1.1683000000000001E-2</v>
      </c>
      <c r="AE49" t="s">
        <v>300</v>
      </c>
      <c r="AF49" t="s">
        <v>250</v>
      </c>
      <c r="AG49">
        <v>3.0592000000000001</v>
      </c>
      <c r="AH49">
        <v>0.44402999999999998</v>
      </c>
      <c r="AI49">
        <v>-2.0328E-3</v>
      </c>
      <c r="AJ49">
        <v>4.5548999999999999E-2</v>
      </c>
      <c r="AK49">
        <v>29.3886</v>
      </c>
      <c r="AL49">
        <v>24.390599999999999</v>
      </c>
      <c r="AM49">
        <v>17.840499999999999</v>
      </c>
      <c r="AN49">
        <v>2.5417999999999998</v>
      </c>
      <c r="AO49">
        <v>90</v>
      </c>
      <c r="AP49" t="s">
        <v>236</v>
      </c>
    </row>
    <row r="50" spans="1:42" x14ac:dyDescent="0.25">
      <c r="B50" t="s">
        <v>787</v>
      </c>
      <c r="C50" t="s">
        <v>755</v>
      </c>
      <c r="D50">
        <v>10.491</v>
      </c>
      <c r="E50">
        <v>88.899500000000003</v>
      </c>
      <c r="F50">
        <v>600</v>
      </c>
      <c r="G50">
        <v>1.8078000000000001</v>
      </c>
      <c r="H50">
        <v>6.7788000000000004</v>
      </c>
      <c r="I50">
        <v>-19.072500000000002</v>
      </c>
      <c r="J50">
        <v>1200</v>
      </c>
      <c r="K50">
        <v>77</v>
      </c>
      <c r="L50">
        <v>7.3395999999999999</v>
      </c>
      <c r="M50" t="s">
        <v>762</v>
      </c>
      <c r="N50" t="s">
        <v>763</v>
      </c>
      <c r="O50" t="s">
        <v>788</v>
      </c>
      <c r="P50">
        <v>115469</v>
      </c>
      <c r="Q50" t="s">
        <v>758</v>
      </c>
      <c r="R50">
        <v>151.71</v>
      </c>
      <c r="S50">
        <v>39.06</v>
      </c>
      <c r="T50">
        <v>-16.399999999999999</v>
      </c>
      <c r="U50">
        <v>-2.1063000000000001</v>
      </c>
      <c r="V50">
        <v>-1.9544999999999999</v>
      </c>
      <c r="W50">
        <v>6.8345999999999997E-3</v>
      </c>
      <c r="X50">
        <v>-4.8842999999999996</v>
      </c>
      <c r="Y50">
        <v>-4.5368000000000004</v>
      </c>
      <c r="Z50">
        <v>1.6301E-2</v>
      </c>
      <c r="AA50">
        <v>9.3574000000000002</v>
      </c>
      <c r="AB50">
        <v>0.10402</v>
      </c>
      <c r="AC50">
        <v>0.63441999999999998</v>
      </c>
      <c r="AD50">
        <v>1.0196E-2</v>
      </c>
      <c r="AE50" t="s">
        <v>300</v>
      </c>
      <c r="AF50" t="s">
        <v>250</v>
      </c>
      <c r="AG50">
        <v>3.0535000000000001</v>
      </c>
      <c r="AH50">
        <v>0.56821999999999995</v>
      </c>
      <c r="AI50">
        <v>-0.1142</v>
      </c>
      <c r="AJ50">
        <v>5.9309000000000001E-2</v>
      </c>
      <c r="AK50">
        <v>26.902000000000001</v>
      </c>
      <c r="AL50">
        <v>30.597200000000001</v>
      </c>
      <c r="AM50">
        <v>15.2508</v>
      </c>
      <c r="AN50">
        <v>3.2075</v>
      </c>
      <c r="AO50">
        <v>89</v>
      </c>
      <c r="AP50" t="s">
        <v>236</v>
      </c>
    </row>
    <row r="51" spans="1:42" x14ac:dyDescent="0.25">
      <c r="B51" t="s">
        <v>789</v>
      </c>
      <c r="C51" t="s">
        <v>755</v>
      </c>
      <c r="D51">
        <v>9.4220000000000006</v>
      </c>
      <c r="E51">
        <v>88.852500000000006</v>
      </c>
      <c r="F51">
        <v>600</v>
      </c>
      <c r="G51">
        <v>1.4572000000000001</v>
      </c>
      <c r="H51">
        <v>6.0777999999999999</v>
      </c>
      <c r="I51">
        <v>-19.0166</v>
      </c>
      <c r="J51">
        <v>1200</v>
      </c>
      <c r="K51">
        <v>69</v>
      </c>
      <c r="L51">
        <v>7.3232999999999997</v>
      </c>
      <c r="M51" t="s">
        <v>762</v>
      </c>
      <c r="N51" t="s">
        <v>763</v>
      </c>
      <c r="O51" t="s">
        <v>790</v>
      </c>
      <c r="P51">
        <v>115475</v>
      </c>
      <c r="Q51" t="s">
        <v>758</v>
      </c>
      <c r="R51">
        <v>137.51</v>
      </c>
      <c r="S51">
        <v>35.299999999999997</v>
      </c>
      <c r="T51">
        <v>43.1</v>
      </c>
      <c r="U51">
        <v>-2.1332</v>
      </c>
      <c r="V51">
        <v>-1.9817</v>
      </c>
      <c r="W51">
        <v>6.9998999999999999E-3</v>
      </c>
      <c r="X51">
        <v>-4.8494999999999999</v>
      </c>
      <c r="Y51">
        <v>-4.5650000000000004</v>
      </c>
      <c r="Z51">
        <v>1.9050000000000001E-2</v>
      </c>
      <c r="AA51">
        <v>9.3865999999999996</v>
      </c>
      <c r="AB51">
        <v>0.11388</v>
      </c>
      <c r="AC51">
        <v>0.65581</v>
      </c>
      <c r="AD51">
        <v>1.0895E-2</v>
      </c>
      <c r="AE51" t="s">
        <v>300</v>
      </c>
      <c r="AF51" t="s">
        <v>250</v>
      </c>
      <c r="AG51">
        <v>3.2214</v>
      </c>
      <c r="AH51">
        <v>0.49221999999999999</v>
      </c>
      <c r="AI51">
        <v>-1.6670999999999998E-2</v>
      </c>
      <c r="AJ51">
        <v>5.1031E-2</v>
      </c>
      <c r="AK51">
        <v>14.8064</v>
      </c>
      <c r="AL51">
        <v>28.3718</v>
      </c>
      <c r="AM51">
        <v>3.2488000000000001</v>
      </c>
      <c r="AN51">
        <v>2.9733999999999998</v>
      </c>
      <c r="AO51">
        <v>89</v>
      </c>
      <c r="AP51" t="s">
        <v>236</v>
      </c>
    </row>
    <row r="52" spans="1:42" x14ac:dyDescent="0.25">
      <c r="B52" t="s">
        <v>791</v>
      </c>
      <c r="C52" t="s">
        <v>766</v>
      </c>
      <c r="D52">
        <v>11.930999999999999</v>
      </c>
      <c r="E52">
        <v>89.003500000000003</v>
      </c>
      <c r="F52">
        <v>600</v>
      </c>
      <c r="G52">
        <v>1.8714999999999999</v>
      </c>
      <c r="H52">
        <v>7.6711</v>
      </c>
      <c r="I52">
        <v>-20.763400000000001</v>
      </c>
      <c r="J52">
        <v>1200</v>
      </c>
      <c r="K52">
        <v>86.3</v>
      </c>
      <c r="L52">
        <v>7.2332999999999998</v>
      </c>
      <c r="N52" t="s">
        <v>763</v>
      </c>
      <c r="O52" t="s">
        <v>792</v>
      </c>
      <c r="P52">
        <v>116684</v>
      </c>
      <c r="Q52" t="s">
        <v>758</v>
      </c>
      <c r="R52">
        <v>173.32</v>
      </c>
      <c r="S52">
        <v>42.74</v>
      </c>
      <c r="T52">
        <v>-22.9</v>
      </c>
      <c r="U52">
        <v>-2.2545999999999999</v>
      </c>
      <c r="V52">
        <v>-2.1044999999999998</v>
      </c>
      <c r="W52">
        <v>5.6874999999999998E-3</v>
      </c>
      <c r="X52">
        <v>-4.6604000000000001</v>
      </c>
      <c r="Y52">
        <v>-4.4504000000000001</v>
      </c>
      <c r="Z52">
        <v>1.0536999999999999E-2</v>
      </c>
      <c r="AA52">
        <v>9.4343000000000004</v>
      </c>
      <c r="AB52">
        <v>9.6111000000000002E-2</v>
      </c>
      <c r="AC52">
        <v>0.62578999999999996</v>
      </c>
      <c r="AD52">
        <v>9.9472999999999992E-3</v>
      </c>
      <c r="AE52" t="s">
        <v>300</v>
      </c>
      <c r="AF52" t="s">
        <v>250</v>
      </c>
      <c r="AG52">
        <v>3.4685000000000001</v>
      </c>
      <c r="AH52">
        <v>0.50963999999999998</v>
      </c>
      <c r="AI52">
        <v>-0.14938000000000001</v>
      </c>
      <c r="AJ52">
        <v>5.3324999999999997E-2</v>
      </c>
      <c r="AK52">
        <v>30.093399999999999</v>
      </c>
      <c r="AL52">
        <v>27.989000000000001</v>
      </c>
      <c r="AM52">
        <v>18.100100000000001</v>
      </c>
      <c r="AN52">
        <v>2.9152999999999998</v>
      </c>
      <c r="AO52">
        <v>90</v>
      </c>
      <c r="AP52" t="s">
        <v>236</v>
      </c>
    </row>
    <row r="53" spans="1:42" x14ac:dyDescent="0.25">
      <c r="B53" t="s">
        <v>793</v>
      </c>
      <c r="C53" t="s">
        <v>755</v>
      </c>
      <c r="D53">
        <v>10.217000000000001</v>
      </c>
      <c r="E53">
        <v>88.582400000000007</v>
      </c>
      <c r="F53">
        <v>600</v>
      </c>
      <c r="G53">
        <v>1.8237000000000001</v>
      </c>
      <c r="H53">
        <v>16.3385</v>
      </c>
      <c r="I53">
        <v>-19.907699999999998</v>
      </c>
      <c r="J53">
        <v>1200</v>
      </c>
      <c r="K53">
        <v>75</v>
      </c>
      <c r="L53">
        <v>7.3407</v>
      </c>
      <c r="M53" t="s">
        <v>769</v>
      </c>
      <c r="N53" t="s">
        <v>763</v>
      </c>
      <c r="O53" t="s">
        <v>794</v>
      </c>
      <c r="P53">
        <v>117823</v>
      </c>
      <c r="Q53" t="s">
        <v>758</v>
      </c>
      <c r="R53">
        <v>152.24</v>
      </c>
      <c r="S53">
        <v>36.5</v>
      </c>
      <c r="T53">
        <v>57.6</v>
      </c>
      <c r="U53">
        <v>-2.2793000000000001</v>
      </c>
      <c r="V53">
        <v>-2.1294</v>
      </c>
      <c r="W53">
        <v>6.1738000000000001E-3</v>
      </c>
      <c r="X53">
        <v>-4.5904999999999996</v>
      </c>
      <c r="Y53">
        <v>-4.4066999999999998</v>
      </c>
      <c r="Z53">
        <v>1.0640999999999999E-2</v>
      </c>
      <c r="AA53">
        <v>9.5130999999999997</v>
      </c>
      <c r="AB53">
        <v>0.11117</v>
      </c>
      <c r="AC53">
        <v>0.65939999999999999</v>
      </c>
      <c r="AD53">
        <v>1.1343000000000001E-2</v>
      </c>
      <c r="AE53" t="s">
        <v>300</v>
      </c>
      <c r="AF53" t="s">
        <v>250</v>
      </c>
      <c r="AG53">
        <v>3.7183999999999999</v>
      </c>
      <c r="AH53">
        <v>0.57815000000000005</v>
      </c>
      <c r="AI53">
        <v>-4.0624E-2</v>
      </c>
      <c r="AJ53">
        <v>6.0540999999999998E-2</v>
      </c>
      <c r="AK53">
        <v>24.356100000000001</v>
      </c>
      <c r="AL53">
        <v>27.1371</v>
      </c>
      <c r="AM53">
        <v>12.3126</v>
      </c>
      <c r="AN53">
        <v>2.8268</v>
      </c>
      <c r="AO53">
        <v>90</v>
      </c>
      <c r="AP53" t="s">
        <v>236</v>
      </c>
    </row>
    <row r="54" spans="1:42" x14ac:dyDescent="0.25">
      <c r="B54" t="s">
        <v>795</v>
      </c>
      <c r="C54" t="s">
        <v>308</v>
      </c>
      <c r="D54">
        <v>10.122999999999999</v>
      </c>
      <c r="E54">
        <v>88.734499999999997</v>
      </c>
      <c r="F54">
        <v>600</v>
      </c>
      <c r="G54">
        <v>1.8395999999999999</v>
      </c>
      <c r="H54">
        <v>6.2690000000000001</v>
      </c>
      <c r="I54">
        <v>-19.674499999999998</v>
      </c>
      <c r="J54">
        <v>1200</v>
      </c>
      <c r="K54">
        <v>73.8</v>
      </c>
      <c r="L54">
        <v>7.2903000000000002</v>
      </c>
      <c r="N54" t="s">
        <v>763</v>
      </c>
      <c r="O54" t="s">
        <v>796</v>
      </c>
      <c r="P54">
        <v>118189</v>
      </c>
      <c r="Q54" t="s">
        <v>758</v>
      </c>
      <c r="R54">
        <v>148.27000000000001</v>
      </c>
      <c r="S54">
        <v>36.67</v>
      </c>
      <c r="T54">
        <v>-23.7</v>
      </c>
      <c r="U54">
        <v>-2.2446999999999999</v>
      </c>
      <c r="V54">
        <v>-2.0945</v>
      </c>
      <c r="W54">
        <v>6.8427000000000002E-3</v>
      </c>
      <c r="X54">
        <v>-4.5663999999999998</v>
      </c>
      <c r="Y54">
        <v>-4.4173999999999998</v>
      </c>
      <c r="Z54">
        <v>1.8235999999999999E-2</v>
      </c>
      <c r="AA54">
        <v>9.5516000000000005</v>
      </c>
      <c r="AB54">
        <v>0.10541</v>
      </c>
      <c r="AC54">
        <v>0.63737999999999995</v>
      </c>
      <c r="AD54">
        <v>1.0508E-2</v>
      </c>
      <c r="AE54" t="s">
        <v>300</v>
      </c>
      <c r="AF54" t="s">
        <v>250</v>
      </c>
      <c r="AG54">
        <v>3.7884000000000002</v>
      </c>
      <c r="AH54">
        <v>0.48793999999999998</v>
      </c>
      <c r="AI54">
        <v>-1.9279999999999999E-2</v>
      </c>
      <c r="AJ54">
        <v>5.0382000000000003E-2</v>
      </c>
      <c r="AK54">
        <v>47.8369</v>
      </c>
      <c r="AL54">
        <v>25.804200000000002</v>
      </c>
      <c r="AM54">
        <v>35.432000000000002</v>
      </c>
      <c r="AN54">
        <v>2.6875</v>
      </c>
      <c r="AO54">
        <v>90</v>
      </c>
      <c r="AP54" t="s">
        <v>236</v>
      </c>
    </row>
    <row r="55" spans="1:42" x14ac:dyDescent="0.25">
      <c r="B55" t="s">
        <v>797</v>
      </c>
      <c r="C55" t="s">
        <v>755</v>
      </c>
      <c r="D55">
        <v>10.116</v>
      </c>
      <c r="E55">
        <v>89.9495</v>
      </c>
      <c r="F55">
        <v>600</v>
      </c>
      <c r="G55">
        <v>1.3935</v>
      </c>
      <c r="H55">
        <v>20.1783</v>
      </c>
      <c r="I55">
        <v>-21.147200000000002</v>
      </c>
      <c r="J55">
        <v>1200</v>
      </c>
      <c r="K55">
        <v>73.900000000000006</v>
      </c>
      <c r="L55">
        <v>7.3052999999999999</v>
      </c>
      <c r="N55" t="s">
        <v>763</v>
      </c>
      <c r="O55" t="s">
        <v>798</v>
      </c>
      <c r="P55">
        <v>118313</v>
      </c>
      <c r="Q55" t="s">
        <v>758</v>
      </c>
      <c r="R55">
        <v>153.56</v>
      </c>
      <c r="S55">
        <v>37.78</v>
      </c>
      <c r="T55">
        <v>-4.2</v>
      </c>
      <c r="U55">
        <v>-2.2919</v>
      </c>
      <c r="V55">
        <v>-2.1421999999999999</v>
      </c>
      <c r="W55">
        <v>7.7838999999999998E-3</v>
      </c>
      <c r="X55">
        <v>-4.7480000000000002</v>
      </c>
      <c r="Y55">
        <v>-4.5647000000000002</v>
      </c>
      <c r="Z55">
        <v>1.7236000000000001E-2</v>
      </c>
      <c r="AA55">
        <v>9.3439999999999994</v>
      </c>
      <c r="AB55">
        <v>0.10562000000000001</v>
      </c>
      <c r="AC55">
        <v>0.66522000000000003</v>
      </c>
      <c r="AD55">
        <v>1.0243E-2</v>
      </c>
      <c r="AE55" t="s">
        <v>300</v>
      </c>
      <c r="AF55" t="s">
        <v>250</v>
      </c>
      <c r="AG55">
        <v>4.0998000000000001</v>
      </c>
      <c r="AH55">
        <v>0.55061000000000004</v>
      </c>
      <c r="AI55">
        <v>0.65569</v>
      </c>
      <c r="AJ55">
        <v>5.7633999999999998E-2</v>
      </c>
      <c r="AK55">
        <v>69.702200000000005</v>
      </c>
      <c r="AL55">
        <v>29.451899999999998</v>
      </c>
      <c r="AM55">
        <v>57.474699999999999</v>
      </c>
      <c r="AN55">
        <v>3.0687000000000002</v>
      </c>
      <c r="AO55">
        <v>90</v>
      </c>
      <c r="AP55" t="s">
        <v>236</v>
      </c>
    </row>
    <row r="56" spans="1:42" x14ac:dyDescent="0.25">
      <c r="B56" t="s">
        <v>799</v>
      </c>
      <c r="C56" t="s">
        <v>308</v>
      </c>
      <c r="D56">
        <v>10.135999999999999</v>
      </c>
      <c r="E56">
        <v>89.562399999999997</v>
      </c>
      <c r="F56">
        <v>600</v>
      </c>
      <c r="G56">
        <v>1.8874</v>
      </c>
      <c r="H56">
        <v>9.8856999999999999</v>
      </c>
      <c r="I56">
        <v>-19.6629</v>
      </c>
      <c r="J56">
        <v>1200</v>
      </c>
      <c r="K56">
        <v>74.3</v>
      </c>
      <c r="L56">
        <v>7.3303000000000003</v>
      </c>
      <c r="M56" t="s">
        <v>769</v>
      </c>
      <c r="N56" t="s">
        <v>763</v>
      </c>
      <c r="O56" t="s">
        <v>800</v>
      </c>
      <c r="P56">
        <v>118497</v>
      </c>
      <c r="Q56" t="s">
        <v>758</v>
      </c>
      <c r="R56">
        <v>148.80000000000001</v>
      </c>
      <c r="S56">
        <v>38.630000000000003</v>
      </c>
      <c r="T56">
        <v>10.3</v>
      </c>
      <c r="U56">
        <v>-2.2703000000000002</v>
      </c>
      <c r="V56">
        <v>-2.1202999999999999</v>
      </c>
      <c r="W56">
        <v>7.1701000000000004E-3</v>
      </c>
      <c r="X56">
        <v>-4.6776999999999997</v>
      </c>
      <c r="Y56">
        <v>-4.4236000000000004</v>
      </c>
      <c r="Z56">
        <v>1.6735E-2</v>
      </c>
      <c r="AA56">
        <v>9.4086999999999996</v>
      </c>
      <c r="AB56">
        <v>0.10569000000000001</v>
      </c>
      <c r="AC56">
        <v>0.63376999999999994</v>
      </c>
      <c r="AD56">
        <v>9.9421000000000006E-3</v>
      </c>
      <c r="AE56" t="s">
        <v>300</v>
      </c>
      <c r="AF56" t="s">
        <v>250</v>
      </c>
      <c r="AG56">
        <v>3.73</v>
      </c>
      <c r="AH56">
        <v>0.47323999999999999</v>
      </c>
      <c r="AI56">
        <v>0.14585999999999999</v>
      </c>
      <c r="AJ56">
        <v>4.9624000000000001E-2</v>
      </c>
      <c r="AK56">
        <v>33.915300000000002</v>
      </c>
      <c r="AL56">
        <v>27.1599</v>
      </c>
      <c r="AM56">
        <v>21.929200000000002</v>
      </c>
      <c r="AN56">
        <v>2.8296000000000001</v>
      </c>
      <c r="AO56">
        <v>90</v>
      </c>
      <c r="AP56" t="s">
        <v>236</v>
      </c>
    </row>
    <row r="57" spans="1:42" x14ac:dyDescent="0.25">
      <c r="B57" t="s">
        <v>801</v>
      </c>
      <c r="C57" t="s">
        <v>755</v>
      </c>
      <c r="D57">
        <v>10.275</v>
      </c>
      <c r="E57">
        <v>89.7423</v>
      </c>
      <c r="F57">
        <v>600</v>
      </c>
      <c r="G57">
        <v>1.3138000000000001</v>
      </c>
      <c r="H57">
        <v>168.64060000000001</v>
      </c>
      <c r="I57">
        <v>-20.1891</v>
      </c>
      <c r="J57">
        <v>1200</v>
      </c>
      <c r="K57">
        <v>74.516999999999996</v>
      </c>
      <c r="L57">
        <v>7.2523</v>
      </c>
      <c r="M57" t="s">
        <v>769</v>
      </c>
      <c r="N57" t="s">
        <v>763</v>
      </c>
      <c r="O57" t="s">
        <v>802</v>
      </c>
      <c r="P57">
        <v>119694</v>
      </c>
      <c r="Q57" t="s">
        <v>758</v>
      </c>
      <c r="R57">
        <v>148.80000000000001</v>
      </c>
      <c r="S57">
        <v>34.869999999999997</v>
      </c>
      <c r="T57">
        <v>2.9</v>
      </c>
      <c r="U57">
        <v>-2.2159</v>
      </c>
      <c r="V57">
        <v>-2.0653000000000001</v>
      </c>
      <c r="W57">
        <v>7.4051999999999998E-3</v>
      </c>
      <c r="X57">
        <v>-4.8349000000000002</v>
      </c>
      <c r="Y57">
        <v>-4.5</v>
      </c>
      <c r="Z57">
        <v>2.1911E-2</v>
      </c>
      <c r="AA57">
        <v>9.2239000000000004</v>
      </c>
      <c r="AB57">
        <v>0.10042</v>
      </c>
      <c r="AC57">
        <v>0.60160000000000002</v>
      </c>
      <c r="AD57">
        <v>9.2995999999999999E-3</v>
      </c>
      <c r="AE57" t="s">
        <v>300</v>
      </c>
      <c r="AF57" t="s">
        <v>250</v>
      </c>
      <c r="AG57">
        <v>3.1065</v>
      </c>
      <c r="AH57">
        <v>0.50656000000000001</v>
      </c>
      <c r="AI57">
        <v>-0.15692999999999999</v>
      </c>
      <c r="AJ57">
        <v>5.2847999999999999E-2</v>
      </c>
      <c r="AK57">
        <v>40.6845</v>
      </c>
      <c r="AL57">
        <v>36.183700000000002</v>
      </c>
      <c r="AM57">
        <v>28.936299999999999</v>
      </c>
      <c r="AN57">
        <v>3.7713000000000001</v>
      </c>
      <c r="AO57">
        <v>90</v>
      </c>
      <c r="AP57" t="s">
        <v>236</v>
      </c>
    </row>
    <row r="58" spans="1:42" x14ac:dyDescent="0.25">
      <c r="A58" t="s">
        <v>180</v>
      </c>
      <c r="AC58" s="78">
        <f>AVERAGE(AC48:AC57)</f>
        <v>0.64356400000000002</v>
      </c>
      <c r="AE58" s="79">
        <f>STDEV(AC48:AC57)/2</f>
        <v>1.0379192646829521E-2</v>
      </c>
    </row>
    <row r="59" spans="1:42" x14ac:dyDescent="0.25">
      <c r="B59" t="s">
        <v>803</v>
      </c>
      <c r="C59" t="s">
        <v>755</v>
      </c>
      <c r="D59">
        <v>8.2210000000000001</v>
      </c>
      <c r="E59">
        <v>88.998500000000007</v>
      </c>
      <c r="F59">
        <v>600</v>
      </c>
      <c r="G59">
        <v>1.4572000000000001</v>
      </c>
      <c r="H59">
        <v>21.580400000000001</v>
      </c>
      <c r="I59">
        <v>-20.810500000000001</v>
      </c>
      <c r="J59">
        <v>1200</v>
      </c>
      <c r="K59">
        <v>61.65</v>
      </c>
      <c r="L59">
        <v>7.4991000000000003</v>
      </c>
      <c r="N59" t="s">
        <v>756</v>
      </c>
      <c r="O59" t="s">
        <v>804</v>
      </c>
      <c r="P59">
        <v>115115</v>
      </c>
      <c r="Q59" t="s">
        <v>758</v>
      </c>
      <c r="R59">
        <v>123.4</v>
      </c>
      <c r="S59">
        <v>30.17</v>
      </c>
      <c r="T59">
        <v>15</v>
      </c>
      <c r="U59">
        <v>-48.415500000000002</v>
      </c>
      <c r="V59">
        <v>-48.777900000000002</v>
      </c>
      <c r="W59">
        <v>7.9003000000000007E-3</v>
      </c>
      <c r="X59">
        <v>-16.920999999999999</v>
      </c>
      <c r="Y59">
        <v>-16.489999999999998</v>
      </c>
      <c r="Z59">
        <v>1.8166000000000002E-2</v>
      </c>
      <c r="AA59">
        <v>-47.997599999999998</v>
      </c>
      <c r="AB59">
        <v>0.11115999999999999</v>
      </c>
      <c r="AC59">
        <v>0.56679999999999997</v>
      </c>
      <c r="AD59">
        <v>1.1124999999999999E-2</v>
      </c>
      <c r="AE59" t="s">
        <v>300</v>
      </c>
      <c r="AF59" t="s">
        <v>250</v>
      </c>
      <c r="AG59">
        <v>-20.928999999999998</v>
      </c>
      <c r="AH59">
        <v>0.53459999999999996</v>
      </c>
      <c r="AI59">
        <v>0.21081</v>
      </c>
      <c r="AJ59">
        <v>5.7171E-2</v>
      </c>
      <c r="AK59">
        <v>-10.8003</v>
      </c>
      <c r="AL59">
        <v>33.0595</v>
      </c>
      <c r="AM59">
        <v>51.049700000000001</v>
      </c>
      <c r="AN59">
        <v>3.7218</v>
      </c>
      <c r="AO59">
        <v>89</v>
      </c>
      <c r="AP59" t="s">
        <v>236</v>
      </c>
    </row>
    <row r="60" spans="1:42" x14ac:dyDescent="0.25">
      <c r="B60" t="s">
        <v>805</v>
      </c>
      <c r="C60" t="s">
        <v>755</v>
      </c>
      <c r="D60">
        <v>10.124000000000001</v>
      </c>
      <c r="E60">
        <v>89.685900000000004</v>
      </c>
      <c r="F60">
        <v>600</v>
      </c>
      <c r="G60">
        <v>1.5528</v>
      </c>
      <c r="H60">
        <v>10.124700000000001</v>
      </c>
      <c r="I60">
        <v>-20.8325</v>
      </c>
      <c r="J60">
        <v>1200</v>
      </c>
      <c r="K60">
        <v>77.293999999999997</v>
      </c>
      <c r="L60">
        <v>7.6346999999999996</v>
      </c>
      <c r="N60" t="s">
        <v>756</v>
      </c>
      <c r="O60" t="s">
        <v>806</v>
      </c>
      <c r="P60">
        <v>115232</v>
      </c>
      <c r="Q60" t="s">
        <v>758</v>
      </c>
      <c r="R60">
        <v>154.97999999999999</v>
      </c>
      <c r="S60">
        <v>38.21</v>
      </c>
      <c r="T60">
        <v>14</v>
      </c>
      <c r="U60">
        <v>-48.4</v>
      </c>
      <c r="V60">
        <v>-48.7622</v>
      </c>
      <c r="W60">
        <v>7.1035999999999998E-3</v>
      </c>
      <c r="X60">
        <v>-16.946000000000002</v>
      </c>
      <c r="Y60">
        <v>-16.5182</v>
      </c>
      <c r="Z60">
        <v>1.3032E-2</v>
      </c>
      <c r="AA60">
        <v>-47.999200000000002</v>
      </c>
      <c r="AB60">
        <v>9.7183000000000005E-2</v>
      </c>
      <c r="AC60">
        <v>0.57552999999999999</v>
      </c>
      <c r="AD60">
        <v>1.0394E-2</v>
      </c>
      <c r="AE60" t="s">
        <v>300</v>
      </c>
      <c r="AF60" t="s">
        <v>250</v>
      </c>
      <c r="AG60">
        <v>-21.119599999999998</v>
      </c>
      <c r="AH60">
        <v>0.42548999999999998</v>
      </c>
      <c r="AI60">
        <v>6.6831000000000002E-2</v>
      </c>
      <c r="AJ60">
        <v>4.5553000000000003E-2</v>
      </c>
      <c r="AK60">
        <v>-51.409500000000001</v>
      </c>
      <c r="AL60">
        <v>26.8904</v>
      </c>
      <c r="AM60">
        <v>7.9431000000000003</v>
      </c>
      <c r="AN60">
        <v>3.0114999999999998</v>
      </c>
      <c r="AO60">
        <v>90</v>
      </c>
      <c r="AP60" t="s">
        <v>236</v>
      </c>
    </row>
    <row r="61" spans="1:42" x14ac:dyDescent="0.25">
      <c r="B61" t="s">
        <v>807</v>
      </c>
      <c r="C61" t="s">
        <v>755</v>
      </c>
      <c r="D61">
        <v>8.1790000000000003</v>
      </c>
      <c r="E61">
        <v>89.693600000000004</v>
      </c>
      <c r="F61">
        <v>600</v>
      </c>
      <c r="G61">
        <v>1.4413</v>
      </c>
      <c r="H61">
        <v>6.3167999999999997</v>
      </c>
      <c r="I61">
        <v>-20.848700000000001</v>
      </c>
      <c r="J61">
        <v>1200</v>
      </c>
      <c r="K61">
        <v>61.837000000000003</v>
      </c>
      <c r="L61">
        <v>7.5605000000000002</v>
      </c>
      <c r="N61" t="s">
        <v>756</v>
      </c>
      <c r="O61" t="s">
        <v>808</v>
      </c>
      <c r="P61">
        <v>115238</v>
      </c>
      <c r="Q61" t="s">
        <v>758</v>
      </c>
      <c r="R61">
        <v>122.78</v>
      </c>
      <c r="S61">
        <v>31.03</v>
      </c>
      <c r="T61">
        <v>-37</v>
      </c>
      <c r="U61">
        <v>-48.402000000000001</v>
      </c>
      <c r="V61">
        <v>-48.764200000000002</v>
      </c>
      <c r="W61">
        <v>8.7112999999999999E-3</v>
      </c>
      <c r="X61">
        <v>-16.886399999999998</v>
      </c>
      <c r="Y61">
        <v>-16.519500000000001</v>
      </c>
      <c r="Z61">
        <v>1.7139999999999999E-2</v>
      </c>
      <c r="AA61">
        <v>-47.953200000000002</v>
      </c>
      <c r="AB61">
        <v>0.10872999999999999</v>
      </c>
      <c r="AC61">
        <v>0.56354000000000004</v>
      </c>
      <c r="AD61">
        <v>1.1253000000000001E-2</v>
      </c>
      <c r="AE61" t="s">
        <v>300</v>
      </c>
      <c r="AF61" t="s">
        <v>250</v>
      </c>
      <c r="AG61">
        <v>-21.104500000000002</v>
      </c>
      <c r="AH61">
        <v>0.60958999999999997</v>
      </c>
      <c r="AI61">
        <v>-3.882E-2</v>
      </c>
      <c r="AJ61">
        <v>6.5157000000000007E-2</v>
      </c>
      <c r="AK61">
        <v>-39.4193</v>
      </c>
      <c r="AL61">
        <v>39.285899999999998</v>
      </c>
      <c r="AM61">
        <v>20.560199999999998</v>
      </c>
      <c r="AN61">
        <v>4.3986999999999998</v>
      </c>
      <c r="AO61">
        <v>90</v>
      </c>
      <c r="AP61" t="s">
        <v>236</v>
      </c>
    </row>
    <row r="62" spans="1:42" x14ac:dyDescent="0.25">
      <c r="B62" t="s">
        <v>809</v>
      </c>
      <c r="C62" t="s">
        <v>755</v>
      </c>
      <c r="D62">
        <v>8.9169999999999998</v>
      </c>
      <c r="E62">
        <v>89.046099999999996</v>
      </c>
      <c r="F62">
        <v>600</v>
      </c>
      <c r="G62">
        <v>1.4094</v>
      </c>
      <c r="H62">
        <v>10.7302</v>
      </c>
      <c r="I62">
        <v>-19.921299999999999</v>
      </c>
      <c r="J62">
        <v>1200</v>
      </c>
      <c r="K62">
        <v>67.7</v>
      </c>
      <c r="L62">
        <v>7.5922000000000001</v>
      </c>
      <c r="M62" t="s">
        <v>762</v>
      </c>
      <c r="N62" t="s">
        <v>763</v>
      </c>
      <c r="O62" t="s">
        <v>810</v>
      </c>
      <c r="P62">
        <v>115518</v>
      </c>
      <c r="Q62" t="s">
        <v>758</v>
      </c>
      <c r="R62">
        <v>134.94999999999999</v>
      </c>
      <c r="S62">
        <v>35.04</v>
      </c>
      <c r="T62">
        <v>41.4</v>
      </c>
      <c r="U62">
        <v>-48.430599999999998</v>
      </c>
      <c r="V62">
        <v>-48.793100000000003</v>
      </c>
      <c r="W62">
        <v>7.6591999999999997E-3</v>
      </c>
      <c r="X62">
        <v>-16.835899999999999</v>
      </c>
      <c r="Y62">
        <v>-16.534700000000001</v>
      </c>
      <c r="Z62">
        <v>9.8407000000000008E-3</v>
      </c>
      <c r="AA62">
        <v>-47.956899999999997</v>
      </c>
      <c r="AB62">
        <v>7.8746999999999998E-2</v>
      </c>
      <c r="AC62">
        <v>0.53342999999999996</v>
      </c>
      <c r="AD62">
        <v>8.5210000000000008E-3</v>
      </c>
      <c r="AE62" t="s">
        <v>300</v>
      </c>
      <c r="AF62" t="s">
        <v>250</v>
      </c>
      <c r="AG62">
        <v>-20.6875</v>
      </c>
      <c r="AH62">
        <v>0.50329000000000002</v>
      </c>
      <c r="AI62">
        <v>0.28460999999999997</v>
      </c>
      <c r="AJ62">
        <v>5.4202E-2</v>
      </c>
      <c r="AK62">
        <v>-9.2622</v>
      </c>
      <c r="AL62">
        <v>30.793299999999999</v>
      </c>
      <c r="AM62">
        <v>52.5182</v>
      </c>
      <c r="AN62">
        <v>3.4481000000000002</v>
      </c>
      <c r="AO62">
        <v>90</v>
      </c>
      <c r="AP62" t="s">
        <v>236</v>
      </c>
    </row>
    <row r="63" spans="1:42" x14ac:dyDescent="0.25">
      <c r="B63" t="s">
        <v>811</v>
      </c>
      <c r="C63" t="s">
        <v>766</v>
      </c>
      <c r="D63">
        <v>10.72</v>
      </c>
      <c r="E63">
        <v>90.264799999999994</v>
      </c>
      <c r="F63">
        <v>600</v>
      </c>
      <c r="G63">
        <v>1.5847</v>
      </c>
      <c r="H63">
        <v>35.505699999999997</v>
      </c>
      <c r="I63">
        <v>-20.910499999999999</v>
      </c>
      <c r="J63">
        <v>1200</v>
      </c>
      <c r="K63">
        <v>81.5</v>
      </c>
      <c r="L63">
        <v>7.6025999999999998</v>
      </c>
      <c r="N63" t="s">
        <v>763</v>
      </c>
      <c r="O63" t="s">
        <v>812</v>
      </c>
      <c r="P63">
        <v>116998</v>
      </c>
      <c r="Q63" t="s">
        <v>758</v>
      </c>
      <c r="R63">
        <v>164.41</v>
      </c>
      <c r="S63">
        <v>41.88</v>
      </c>
      <c r="T63">
        <v>13.4</v>
      </c>
      <c r="U63">
        <v>-48.514499999999998</v>
      </c>
      <c r="V63">
        <v>-48.878</v>
      </c>
      <c r="W63">
        <v>8.4652000000000008E-3</v>
      </c>
      <c r="X63">
        <v>-16.695699999999999</v>
      </c>
      <c r="Y63">
        <v>-16.456600000000002</v>
      </c>
      <c r="Z63">
        <v>9.8814999999999997E-3</v>
      </c>
      <c r="AA63">
        <v>-47.9041</v>
      </c>
      <c r="AB63">
        <v>8.2141000000000006E-2</v>
      </c>
      <c r="AC63">
        <v>0.52961000000000003</v>
      </c>
      <c r="AD63">
        <v>9.4727000000000006E-3</v>
      </c>
      <c r="AE63" t="s">
        <v>300</v>
      </c>
      <c r="AF63" t="s">
        <v>250</v>
      </c>
      <c r="AG63">
        <v>-20.408999999999999</v>
      </c>
      <c r="AH63">
        <v>0.43395</v>
      </c>
      <c r="AI63">
        <v>0.28447</v>
      </c>
      <c r="AJ63">
        <v>4.6572000000000002E-2</v>
      </c>
      <c r="AK63">
        <v>-9.5929000000000002</v>
      </c>
      <c r="AL63">
        <v>24.816600000000001</v>
      </c>
      <c r="AM63">
        <v>51.960599999999999</v>
      </c>
      <c r="AN63">
        <v>2.7772000000000001</v>
      </c>
      <c r="AO63">
        <v>90</v>
      </c>
      <c r="AP63" t="s">
        <v>236</v>
      </c>
    </row>
    <row r="64" spans="1:42" x14ac:dyDescent="0.25">
      <c r="B64" t="s">
        <v>813</v>
      </c>
      <c r="C64" t="s">
        <v>766</v>
      </c>
      <c r="D64">
        <v>10.128</v>
      </c>
      <c r="E64">
        <v>90.215299999999999</v>
      </c>
      <c r="F64">
        <v>600</v>
      </c>
      <c r="G64">
        <v>1.8395999999999999</v>
      </c>
      <c r="H64">
        <v>6.3167999999999997</v>
      </c>
      <c r="I64">
        <v>-21.226099999999999</v>
      </c>
      <c r="J64">
        <v>1200</v>
      </c>
      <c r="K64">
        <v>77</v>
      </c>
      <c r="L64">
        <v>7.6026999999999996</v>
      </c>
      <c r="N64" t="s">
        <v>763</v>
      </c>
      <c r="O64" t="s">
        <v>814</v>
      </c>
      <c r="P64">
        <v>117289</v>
      </c>
      <c r="Q64" t="s">
        <v>758</v>
      </c>
      <c r="R64">
        <v>158.5</v>
      </c>
      <c r="S64">
        <v>42.56</v>
      </c>
      <c r="T64">
        <v>52.2</v>
      </c>
      <c r="U64">
        <v>-48.501100000000001</v>
      </c>
      <c r="V64">
        <v>-48.864400000000003</v>
      </c>
      <c r="W64">
        <v>7.3248999999999996E-3</v>
      </c>
      <c r="X64">
        <v>-16.5915</v>
      </c>
      <c r="Y64">
        <v>-16.440300000000001</v>
      </c>
      <c r="Z64">
        <v>8.7361999999999995E-3</v>
      </c>
      <c r="AA64">
        <v>-47.694699999999997</v>
      </c>
      <c r="AB64">
        <v>0.10551000000000001</v>
      </c>
      <c r="AC64">
        <v>0.63766999999999996</v>
      </c>
      <c r="AD64">
        <v>1.1573E-2</v>
      </c>
      <c r="AE64" t="s">
        <v>300</v>
      </c>
      <c r="AF64" t="s">
        <v>250</v>
      </c>
      <c r="AG64">
        <v>-19.377199999999998</v>
      </c>
      <c r="AH64">
        <v>0.62805999999999995</v>
      </c>
      <c r="AI64">
        <v>1.1259999999999999</v>
      </c>
      <c r="AJ64">
        <v>6.7490999999999995E-2</v>
      </c>
      <c r="AK64">
        <v>180.50290000000001</v>
      </c>
      <c r="AL64">
        <v>51.451799999999999</v>
      </c>
      <c r="AM64">
        <v>253.55439999999999</v>
      </c>
      <c r="AN64">
        <v>5.7579000000000002</v>
      </c>
      <c r="AO64">
        <v>90</v>
      </c>
      <c r="AP64" t="s">
        <v>236</v>
      </c>
    </row>
    <row r="65" spans="1:42" x14ac:dyDescent="0.25">
      <c r="B65" t="s">
        <v>815</v>
      </c>
      <c r="C65" t="s">
        <v>478</v>
      </c>
      <c r="D65">
        <v>10.513</v>
      </c>
      <c r="E65">
        <v>90.185299999999998</v>
      </c>
      <c r="F65">
        <v>600</v>
      </c>
      <c r="G65">
        <v>1.2342</v>
      </c>
      <c r="H65">
        <v>49.956800000000001</v>
      </c>
      <c r="I65">
        <v>-20.461600000000001</v>
      </c>
      <c r="J65">
        <v>1200</v>
      </c>
      <c r="K65">
        <v>78.599999999999994</v>
      </c>
      <c r="L65">
        <v>7.4764999999999997</v>
      </c>
      <c r="N65" t="s">
        <v>763</v>
      </c>
      <c r="O65" t="s">
        <v>816</v>
      </c>
      <c r="P65">
        <v>117862</v>
      </c>
      <c r="Q65" t="s">
        <v>758</v>
      </c>
      <c r="R65">
        <v>164.85</v>
      </c>
      <c r="S65">
        <v>39.83</v>
      </c>
      <c r="T65">
        <v>4.0999999999999996</v>
      </c>
      <c r="U65">
        <v>-48.592199999999998</v>
      </c>
      <c r="V65">
        <v>-48.956499999999998</v>
      </c>
      <c r="W65">
        <v>6.5234000000000004E-3</v>
      </c>
      <c r="X65">
        <v>-16.636299999999999</v>
      </c>
      <c r="Y65">
        <v>-16.5639</v>
      </c>
      <c r="Z65">
        <v>1.1894E-2</v>
      </c>
      <c r="AA65">
        <v>-47.855899999999998</v>
      </c>
      <c r="AB65">
        <v>0.10153</v>
      </c>
      <c r="AC65">
        <v>0.60448999999999997</v>
      </c>
      <c r="AD65">
        <v>1.0661E-2</v>
      </c>
      <c r="AE65" t="s">
        <v>300</v>
      </c>
      <c r="AF65" t="s">
        <v>250</v>
      </c>
      <c r="AG65">
        <v>-20.125699999999998</v>
      </c>
      <c r="AH65">
        <v>0.47805999999999998</v>
      </c>
      <c r="AI65">
        <v>0.45327000000000001</v>
      </c>
      <c r="AJ65">
        <v>5.1146999999999998E-2</v>
      </c>
      <c r="AK65">
        <v>-6.6590999999999996</v>
      </c>
      <c r="AL65">
        <v>31.999099999999999</v>
      </c>
      <c r="AM65">
        <v>55.035400000000003</v>
      </c>
      <c r="AN65">
        <v>3.581</v>
      </c>
      <c r="AO65">
        <v>90</v>
      </c>
      <c r="AP65" t="s">
        <v>236</v>
      </c>
    </row>
    <row r="66" spans="1:42" x14ac:dyDescent="0.25">
      <c r="B66" t="s">
        <v>817</v>
      </c>
      <c r="C66" t="s">
        <v>755</v>
      </c>
      <c r="D66">
        <v>10.154999999999999</v>
      </c>
      <c r="E66">
        <v>89.261899999999997</v>
      </c>
      <c r="F66">
        <v>600</v>
      </c>
      <c r="G66">
        <v>1.282</v>
      </c>
      <c r="H66">
        <v>6.2530000000000001</v>
      </c>
      <c r="I66">
        <v>-20.845199999999998</v>
      </c>
      <c r="J66">
        <v>1200</v>
      </c>
      <c r="K66">
        <v>76.2</v>
      </c>
      <c r="L66">
        <v>7.5037000000000003</v>
      </c>
      <c r="N66" t="s">
        <v>763</v>
      </c>
      <c r="O66" t="s">
        <v>818</v>
      </c>
      <c r="P66">
        <v>118209</v>
      </c>
      <c r="Q66" t="s">
        <v>758</v>
      </c>
      <c r="R66">
        <v>158.15</v>
      </c>
      <c r="S66">
        <v>38.21</v>
      </c>
      <c r="T66">
        <v>-21.6</v>
      </c>
      <c r="U66">
        <v>-48.587699999999998</v>
      </c>
      <c r="V66">
        <v>-48.951999999999998</v>
      </c>
      <c r="W66">
        <v>9.5835999999999994E-3</v>
      </c>
      <c r="X66">
        <v>-16.445799999999998</v>
      </c>
      <c r="Y66">
        <v>-16.3597</v>
      </c>
      <c r="Z66">
        <v>1.7458999999999999E-2</v>
      </c>
      <c r="AA66">
        <v>-47.7331</v>
      </c>
      <c r="AB66">
        <v>0.11938</v>
      </c>
      <c r="AC66">
        <v>0.52625999999999995</v>
      </c>
      <c r="AD66">
        <v>1.2045E-2</v>
      </c>
      <c r="AE66" t="s">
        <v>300</v>
      </c>
      <c r="AF66" t="s">
        <v>250</v>
      </c>
      <c r="AG66">
        <v>-20.121200000000002</v>
      </c>
      <c r="AH66">
        <v>0.39860000000000001</v>
      </c>
      <c r="AI66">
        <v>7.0858000000000004E-2</v>
      </c>
      <c r="AJ66">
        <v>4.2202000000000003E-2</v>
      </c>
      <c r="AK66">
        <v>-19.5749</v>
      </c>
      <c r="AL66">
        <v>31.7439</v>
      </c>
      <c r="AM66">
        <v>40.9131</v>
      </c>
      <c r="AN66">
        <v>3.5516000000000001</v>
      </c>
      <c r="AO66">
        <v>90</v>
      </c>
      <c r="AP66" t="s">
        <v>236</v>
      </c>
    </row>
    <row r="67" spans="1:42" x14ac:dyDescent="0.25">
      <c r="B67" t="s">
        <v>817</v>
      </c>
      <c r="C67" t="s">
        <v>755</v>
      </c>
      <c r="D67">
        <v>10.154999999999999</v>
      </c>
      <c r="E67">
        <v>89.261899999999997</v>
      </c>
      <c r="F67">
        <v>600</v>
      </c>
      <c r="G67">
        <v>1.282</v>
      </c>
      <c r="H67">
        <v>6.2530000000000001</v>
      </c>
      <c r="I67">
        <v>-20.845199999999998</v>
      </c>
      <c r="J67">
        <v>1200</v>
      </c>
      <c r="K67">
        <v>76.2</v>
      </c>
      <c r="L67">
        <v>7.5037000000000003</v>
      </c>
      <c r="N67" t="s">
        <v>763</v>
      </c>
      <c r="O67" t="s">
        <v>818</v>
      </c>
      <c r="P67">
        <v>118209</v>
      </c>
      <c r="Q67" t="s">
        <v>758</v>
      </c>
      <c r="R67">
        <v>158.15</v>
      </c>
      <c r="S67">
        <v>38.21</v>
      </c>
      <c r="T67">
        <v>-21.6</v>
      </c>
      <c r="U67">
        <v>-48.587699999999998</v>
      </c>
      <c r="V67">
        <v>-48.951999999999998</v>
      </c>
      <c r="W67">
        <v>9.5835999999999994E-3</v>
      </c>
      <c r="X67">
        <v>-16.445799999999998</v>
      </c>
      <c r="Y67">
        <v>-16.334599999999998</v>
      </c>
      <c r="Z67">
        <v>1.7458999999999999E-2</v>
      </c>
      <c r="AA67">
        <v>-47.7331</v>
      </c>
      <c r="AB67">
        <v>0.11938</v>
      </c>
      <c r="AC67">
        <v>0.52625999999999995</v>
      </c>
      <c r="AD67">
        <v>1.2045E-2</v>
      </c>
      <c r="AE67" t="s">
        <v>300</v>
      </c>
      <c r="AF67" t="s">
        <v>250</v>
      </c>
      <c r="AG67">
        <v>-20.121200000000002</v>
      </c>
      <c r="AH67">
        <v>0.39860000000000001</v>
      </c>
      <c r="AI67">
        <v>7.0858000000000004E-2</v>
      </c>
      <c r="AJ67">
        <v>4.2202000000000003E-2</v>
      </c>
      <c r="AK67">
        <v>-19.5749</v>
      </c>
      <c r="AL67">
        <v>31.7439</v>
      </c>
      <c r="AM67">
        <v>40.9131</v>
      </c>
      <c r="AN67">
        <v>3.5516000000000001</v>
      </c>
      <c r="AO67">
        <v>90</v>
      </c>
      <c r="AP67" t="s">
        <v>236</v>
      </c>
    </row>
    <row r="68" spans="1:42" x14ac:dyDescent="0.25">
      <c r="B68" t="s">
        <v>819</v>
      </c>
      <c r="C68" t="s">
        <v>755</v>
      </c>
      <c r="D68">
        <v>10.62</v>
      </c>
      <c r="E68">
        <v>89.629499999999993</v>
      </c>
      <c r="F68">
        <v>600</v>
      </c>
      <c r="G68">
        <v>1.4572000000000001</v>
      </c>
      <c r="H68">
        <v>69.14</v>
      </c>
      <c r="I68">
        <v>-21.147200000000002</v>
      </c>
      <c r="J68">
        <v>1200</v>
      </c>
      <c r="K68">
        <v>80.8</v>
      </c>
      <c r="L68">
        <v>7.6082999999999998</v>
      </c>
      <c r="N68" t="s">
        <v>763</v>
      </c>
      <c r="O68" t="s">
        <v>820</v>
      </c>
      <c r="P68">
        <v>118301</v>
      </c>
      <c r="Q68" t="s">
        <v>758</v>
      </c>
      <c r="R68">
        <v>162.83000000000001</v>
      </c>
      <c r="S68">
        <v>40.85</v>
      </c>
      <c r="T68">
        <v>23</v>
      </c>
      <c r="U68">
        <v>-48.571899999999999</v>
      </c>
      <c r="V68">
        <v>-48.936</v>
      </c>
      <c r="W68">
        <v>7.0456E-3</v>
      </c>
      <c r="X68">
        <v>-16.7576</v>
      </c>
      <c r="Y68">
        <v>-16.622699999999998</v>
      </c>
      <c r="Z68">
        <v>1.77E-2</v>
      </c>
      <c r="AA68">
        <v>-47.997599999999998</v>
      </c>
      <c r="AB68">
        <v>0.11037</v>
      </c>
      <c r="AC68">
        <v>0.55703999999999998</v>
      </c>
      <c r="AD68">
        <v>1.124E-2</v>
      </c>
      <c r="AE68" t="s">
        <v>300</v>
      </c>
      <c r="AF68" t="s">
        <v>250</v>
      </c>
      <c r="AG68">
        <v>-15.419700000000001</v>
      </c>
      <c r="AH68">
        <v>3.5596000000000001</v>
      </c>
      <c r="AI68">
        <v>5.5057999999999998</v>
      </c>
      <c r="AJ68">
        <v>0.38585000000000003</v>
      </c>
      <c r="AK68">
        <v>-6.2516999999999996</v>
      </c>
      <c r="AL68">
        <v>32.579300000000003</v>
      </c>
      <c r="AM68">
        <v>55.706600000000002</v>
      </c>
      <c r="AN68">
        <v>3.6678999999999999</v>
      </c>
      <c r="AO68">
        <v>89</v>
      </c>
      <c r="AP68" t="s">
        <v>236</v>
      </c>
    </row>
    <row r="69" spans="1:42" x14ac:dyDescent="0.25">
      <c r="B69" t="s">
        <v>821</v>
      </c>
      <c r="C69" t="s">
        <v>407</v>
      </c>
      <c r="D69">
        <v>7.83</v>
      </c>
      <c r="E69">
        <v>90.740899999999996</v>
      </c>
      <c r="F69">
        <v>600</v>
      </c>
      <c r="G69">
        <v>1.9034</v>
      </c>
      <c r="H69">
        <v>10.953200000000001</v>
      </c>
      <c r="I69">
        <v>-21.383900000000001</v>
      </c>
      <c r="J69">
        <v>1200</v>
      </c>
      <c r="K69">
        <v>58.7</v>
      </c>
      <c r="L69">
        <v>7.4968000000000004</v>
      </c>
      <c r="N69" t="s">
        <v>776</v>
      </c>
      <c r="O69" t="s">
        <v>822</v>
      </c>
      <c r="P69">
        <v>118379</v>
      </c>
      <c r="Q69" t="s">
        <v>758</v>
      </c>
      <c r="R69">
        <v>117.84</v>
      </c>
      <c r="S69">
        <v>30.26</v>
      </c>
      <c r="T69">
        <v>15.1</v>
      </c>
      <c r="U69">
        <v>-48.759</v>
      </c>
      <c r="V69">
        <v>-49.1252</v>
      </c>
      <c r="W69">
        <v>7.3252999999999999E-3</v>
      </c>
      <c r="X69">
        <v>-16.717500000000001</v>
      </c>
      <c r="Y69">
        <v>-16.492899999999999</v>
      </c>
      <c r="Z69">
        <v>2.0978E-2</v>
      </c>
      <c r="AA69">
        <v>-47.8431</v>
      </c>
      <c r="AB69">
        <v>0.11455</v>
      </c>
      <c r="AC69">
        <v>0.65676000000000001</v>
      </c>
      <c r="AD69">
        <v>1.1127E-2</v>
      </c>
      <c r="AE69" t="s">
        <v>300</v>
      </c>
      <c r="AF69" t="s">
        <v>250</v>
      </c>
      <c r="AG69">
        <v>-20.1309</v>
      </c>
      <c r="AH69">
        <v>0.61131999999999997</v>
      </c>
      <c r="AI69">
        <v>0.59897999999999996</v>
      </c>
      <c r="AJ69">
        <v>6.4781000000000005E-2</v>
      </c>
      <c r="AK69">
        <v>-2.0051999999999999</v>
      </c>
      <c r="AL69">
        <v>40.2727</v>
      </c>
      <c r="AM69">
        <v>60.111800000000002</v>
      </c>
      <c r="AN69">
        <v>4.5330000000000004</v>
      </c>
      <c r="AO69">
        <v>89</v>
      </c>
      <c r="AP69" t="s">
        <v>236</v>
      </c>
    </row>
    <row r="70" spans="1:42" x14ac:dyDescent="0.25">
      <c r="B70" t="s">
        <v>823</v>
      </c>
      <c r="C70" t="s">
        <v>407</v>
      </c>
      <c r="D70">
        <v>7.85</v>
      </c>
      <c r="E70">
        <v>88.832499999999996</v>
      </c>
      <c r="F70">
        <v>600</v>
      </c>
      <c r="G70">
        <v>1.7759</v>
      </c>
      <c r="H70">
        <v>81.121499999999997</v>
      </c>
      <c r="I70">
        <v>-21.278400000000001</v>
      </c>
      <c r="J70">
        <v>1200</v>
      </c>
      <c r="K70">
        <v>59.2</v>
      </c>
      <c r="L70">
        <v>7.5414000000000003</v>
      </c>
      <c r="N70" t="s">
        <v>776</v>
      </c>
      <c r="O70" t="s">
        <v>824</v>
      </c>
      <c r="P70">
        <v>118403</v>
      </c>
      <c r="Q70" t="s">
        <v>758</v>
      </c>
      <c r="R70">
        <v>117.14</v>
      </c>
      <c r="S70">
        <v>30.68</v>
      </c>
      <c r="T70">
        <v>-26</v>
      </c>
      <c r="U70">
        <v>-48.804400000000001</v>
      </c>
      <c r="V70">
        <v>-49.171100000000003</v>
      </c>
      <c r="W70">
        <v>8.3947999999999991E-3</v>
      </c>
      <c r="X70">
        <v>-16.7605</v>
      </c>
      <c r="Y70">
        <v>-16.460699999999999</v>
      </c>
      <c r="Z70">
        <v>1.7791999999999999E-2</v>
      </c>
      <c r="AA70">
        <v>-47.933999999999997</v>
      </c>
      <c r="AB70">
        <v>0.1018</v>
      </c>
      <c r="AC70">
        <v>0.65139999999999998</v>
      </c>
      <c r="AD70">
        <v>1.0623E-2</v>
      </c>
      <c r="AE70" t="s">
        <v>300</v>
      </c>
      <c r="AF70" t="s">
        <v>250</v>
      </c>
      <c r="AG70">
        <v>-19.714400000000001</v>
      </c>
      <c r="AH70">
        <v>0.50011000000000005</v>
      </c>
      <c r="AI70">
        <v>1.1120000000000001</v>
      </c>
      <c r="AJ70">
        <v>5.2836000000000001E-2</v>
      </c>
      <c r="AK70">
        <v>152.2004</v>
      </c>
      <c r="AL70">
        <v>31.401399999999999</v>
      </c>
      <c r="AM70">
        <v>224.08959999999999</v>
      </c>
      <c r="AN70">
        <v>3.5165999999999999</v>
      </c>
      <c r="AO70">
        <v>90</v>
      </c>
      <c r="AP70" t="s">
        <v>236</v>
      </c>
    </row>
    <row r="71" spans="1:42" x14ac:dyDescent="0.25">
      <c r="B71" t="s">
        <v>825</v>
      </c>
      <c r="C71" t="s">
        <v>826</v>
      </c>
      <c r="D71">
        <v>9.843</v>
      </c>
      <c r="E71">
        <v>90.907300000000006</v>
      </c>
      <c r="F71">
        <v>600</v>
      </c>
      <c r="G71">
        <v>1.3456999999999999</v>
      </c>
      <c r="H71">
        <v>6.6992000000000003</v>
      </c>
      <c r="I71">
        <v>-21.304200000000002</v>
      </c>
      <c r="J71">
        <v>1200</v>
      </c>
      <c r="K71">
        <v>74.3</v>
      </c>
      <c r="L71">
        <v>7.5484999999999998</v>
      </c>
      <c r="N71" t="s">
        <v>763</v>
      </c>
      <c r="O71" t="s">
        <v>827</v>
      </c>
      <c r="P71">
        <v>119544</v>
      </c>
      <c r="Q71" t="s">
        <v>758</v>
      </c>
      <c r="R71">
        <v>149.59</v>
      </c>
      <c r="S71">
        <v>35.130000000000003</v>
      </c>
      <c r="T71">
        <v>20.6</v>
      </c>
      <c r="U71">
        <v>-48.790900000000001</v>
      </c>
      <c r="V71">
        <v>-49.157400000000003</v>
      </c>
      <c r="W71">
        <v>7.3634E-3</v>
      </c>
      <c r="X71">
        <v>-16.891500000000001</v>
      </c>
      <c r="Y71">
        <v>-16.489999999999998</v>
      </c>
      <c r="Z71">
        <v>1.5228E-2</v>
      </c>
      <c r="AA71">
        <v>-48.138199999999998</v>
      </c>
      <c r="AB71">
        <v>9.3251000000000001E-2</v>
      </c>
      <c r="AC71">
        <v>0.54981000000000002</v>
      </c>
      <c r="AD71">
        <v>9.7734999999999992E-3</v>
      </c>
      <c r="AE71" t="s">
        <v>300</v>
      </c>
      <c r="AF71" t="s">
        <v>250</v>
      </c>
      <c r="AG71">
        <v>-20.8614</v>
      </c>
      <c r="AH71">
        <v>0.53727000000000003</v>
      </c>
      <c r="AI71">
        <v>0.20680000000000001</v>
      </c>
      <c r="AJ71">
        <v>5.7042000000000002E-2</v>
      </c>
      <c r="AK71">
        <v>-19.2516</v>
      </c>
      <c r="AL71">
        <v>27.985199999999999</v>
      </c>
      <c r="AM71">
        <v>42.195300000000003</v>
      </c>
      <c r="AN71">
        <v>3.1347999999999998</v>
      </c>
      <c r="AO71">
        <v>90</v>
      </c>
      <c r="AP71" t="s">
        <v>236</v>
      </c>
    </row>
    <row r="72" spans="1:42" x14ac:dyDescent="0.25">
      <c r="A72" t="s">
        <v>181</v>
      </c>
      <c r="AC72" s="78">
        <f>AVERAGE(AC59:AC71)</f>
        <v>0.57527692307692302</v>
      </c>
      <c r="AE72" s="79">
        <f>STDEV(AC59:AC71)/2</f>
        <v>2.3722919682645109E-2</v>
      </c>
    </row>
    <row r="73" spans="1:42" x14ac:dyDescent="0.25">
      <c r="B73" t="s">
        <v>828</v>
      </c>
      <c r="C73" t="s">
        <v>755</v>
      </c>
      <c r="D73">
        <v>7.9690000000000003</v>
      </c>
      <c r="E73">
        <v>88.787599999999998</v>
      </c>
      <c r="F73">
        <v>600</v>
      </c>
      <c r="G73">
        <v>1.6644000000000001</v>
      </c>
      <c r="H73">
        <v>195.24850000000001</v>
      </c>
      <c r="I73">
        <v>-20.800999999999998</v>
      </c>
      <c r="J73">
        <v>1200</v>
      </c>
      <c r="K73">
        <v>58.570999999999998</v>
      </c>
      <c r="L73">
        <v>7.3498999999999999</v>
      </c>
      <c r="N73" t="s">
        <v>756</v>
      </c>
      <c r="O73" t="s">
        <v>829</v>
      </c>
      <c r="P73">
        <v>115109</v>
      </c>
      <c r="Q73" t="s">
        <v>758</v>
      </c>
      <c r="R73">
        <v>116.17</v>
      </c>
      <c r="S73">
        <v>28.8</v>
      </c>
      <c r="T73">
        <v>98.7</v>
      </c>
      <c r="U73">
        <v>1.9935</v>
      </c>
      <c r="V73">
        <v>2.1907999999999999</v>
      </c>
      <c r="W73">
        <v>7.2388000000000001E-3</v>
      </c>
      <c r="X73">
        <v>-2.6966999999999999</v>
      </c>
      <c r="Y73">
        <v>-2.2947000000000002</v>
      </c>
      <c r="Z73">
        <v>1.4241E-2</v>
      </c>
      <c r="AA73">
        <v>15.286199999999999</v>
      </c>
      <c r="AB73">
        <v>0.1056</v>
      </c>
      <c r="AC73">
        <v>0.25002999999999997</v>
      </c>
      <c r="AD73">
        <v>1.0376E-2</v>
      </c>
      <c r="AE73" t="s">
        <v>300</v>
      </c>
      <c r="AF73" t="s">
        <v>250</v>
      </c>
      <c r="AG73">
        <v>7.6368</v>
      </c>
      <c r="AH73">
        <v>0.60294999999999999</v>
      </c>
      <c r="AI73">
        <v>3.8774999999999997E-2</v>
      </c>
      <c r="AJ73">
        <v>6.2281999999999997E-2</v>
      </c>
      <c r="AK73">
        <v>63.268000000000001</v>
      </c>
      <c r="AL73">
        <v>35.976900000000001</v>
      </c>
      <c r="AM73">
        <v>42.300800000000002</v>
      </c>
      <c r="AN73">
        <v>3.7172000000000001</v>
      </c>
      <c r="AO73">
        <v>90</v>
      </c>
      <c r="AP73" t="s">
        <v>236</v>
      </c>
    </row>
    <row r="74" spans="1:42" x14ac:dyDescent="0.25">
      <c r="B74" t="s">
        <v>830</v>
      </c>
      <c r="C74" t="s">
        <v>755</v>
      </c>
      <c r="D74">
        <v>8.1229999999999993</v>
      </c>
      <c r="E74">
        <v>89.092100000000002</v>
      </c>
      <c r="F74">
        <v>600</v>
      </c>
      <c r="G74">
        <v>1.4572000000000001</v>
      </c>
      <c r="H74">
        <v>6.6036000000000001</v>
      </c>
      <c r="I74">
        <v>-19.8827</v>
      </c>
      <c r="J74">
        <v>1200</v>
      </c>
      <c r="K74">
        <v>57.351999999999997</v>
      </c>
      <c r="L74">
        <v>7.0603999999999996</v>
      </c>
      <c r="N74" t="s">
        <v>756</v>
      </c>
      <c r="O74" t="s">
        <v>831</v>
      </c>
      <c r="P74">
        <v>115173</v>
      </c>
      <c r="Q74" t="s">
        <v>758</v>
      </c>
      <c r="R74">
        <v>113.61</v>
      </c>
      <c r="S74">
        <v>28.46</v>
      </c>
      <c r="T74">
        <v>2.9</v>
      </c>
      <c r="U74">
        <v>1.9893000000000001</v>
      </c>
      <c r="V74">
        <v>2.1865000000000001</v>
      </c>
      <c r="W74">
        <v>6.2341999999999996E-3</v>
      </c>
      <c r="X74">
        <v>-2.698</v>
      </c>
      <c r="Y74">
        <v>-2.2957000000000001</v>
      </c>
      <c r="Z74">
        <v>1.0614E-2</v>
      </c>
      <c r="AA74">
        <v>15.2774</v>
      </c>
      <c r="AB74">
        <v>9.1078999999999993E-2</v>
      </c>
      <c r="AC74">
        <v>0.24671999999999999</v>
      </c>
      <c r="AD74">
        <v>9.2537999999999995E-3</v>
      </c>
      <c r="AE74" t="s">
        <v>300</v>
      </c>
      <c r="AF74" t="s">
        <v>250</v>
      </c>
      <c r="AG74">
        <v>7.5437000000000003</v>
      </c>
      <c r="AH74">
        <v>0.44875999999999999</v>
      </c>
      <c r="AI74">
        <v>-5.0757999999999998E-2</v>
      </c>
      <c r="AJ74">
        <v>4.6512999999999999E-2</v>
      </c>
      <c r="AK74">
        <v>58.023899999999998</v>
      </c>
      <c r="AL74">
        <v>31.762899999999998</v>
      </c>
      <c r="AM74">
        <v>37.167200000000001</v>
      </c>
      <c r="AN74">
        <v>3.2818000000000001</v>
      </c>
      <c r="AO74">
        <v>90</v>
      </c>
      <c r="AP74" t="s">
        <v>236</v>
      </c>
    </row>
    <row r="75" spans="1:42" x14ac:dyDescent="0.25">
      <c r="B75" t="s">
        <v>832</v>
      </c>
      <c r="C75" t="s">
        <v>755</v>
      </c>
      <c r="D75">
        <v>10.327999999999999</v>
      </c>
      <c r="E75">
        <v>89.996099999999998</v>
      </c>
      <c r="F75">
        <v>600</v>
      </c>
      <c r="G75">
        <v>1.4413</v>
      </c>
      <c r="H75">
        <v>44.396299999999997</v>
      </c>
      <c r="I75">
        <v>-20.854199999999999</v>
      </c>
      <c r="J75">
        <v>1200</v>
      </c>
      <c r="K75">
        <v>78.667000000000002</v>
      </c>
      <c r="L75">
        <v>7.6169000000000002</v>
      </c>
      <c r="N75" t="s">
        <v>756</v>
      </c>
      <c r="O75" t="s">
        <v>833</v>
      </c>
      <c r="P75">
        <v>115226</v>
      </c>
      <c r="Q75" t="s">
        <v>758</v>
      </c>
      <c r="R75">
        <v>156.91999999999999</v>
      </c>
      <c r="S75">
        <v>38.799999999999997</v>
      </c>
      <c r="T75">
        <v>-14.2</v>
      </c>
      <c r="U75">
        <v>1.9986999999999999</v>
      </c>
      <c r="V75">
        <v>2.1960999999999999</v>
      </c>
      <c r="W75">
        <v>7.9126999999999999E-3</v>
      </c>
      <c r="X75">
        <v>-2.6726999999999999</v>
      </c>
      <c r="Y75">
        <v>-2.2696000000000001</v>
      </c>
      <c r="Z75">
        <v>2.0185000000000002E-2</v>
      </c>
      <c r="AA75">
        <v>15.263400000000001</v>
      </c>
      <c r="AB75">
        <v>0.10068000000000001</v>
      </c>
      <c r="AC75">
        <v>0.19333</v>
      </c>
      <c r="AD75">
        <v>9.7917999999999998E-3</v>
      </c>
      <c r="AE75" t="s">
        <v>300</v>
      </c>
      <c r="AF75" t="s">
        <v>250</v>
      </c>
      <c r="AG75">
        <v>7.4904999999999999</v>
      </c>
      <c r="AH75">
        <v>0.40447</v>
      </c>
      <c r="AI75">
        <v>-0.15437000000000001</v>
      </c>
      <c r="AJ75">
        <v>4.0362000000000002E-2</v>
      </c>
      <c r="AK75">
        <v>48.067500000000003</v>
      </c>
      <c r="AL75">
        <v>23.275500000000001</v>
      </c>
      <c r="AM75">
        <v>27.3447</v>
      </c>
      <c r="AN75">
        <v>2.4178999999999999</v>
      </c>
      <c r="AO75">
        <v>89</v>
      </c>
      <c r="AP75" t="s">
        <v>236</v>
      </c>
    </row>
    <row r="76" spans="1:42" x14ac:dyDescent="0.25">
      <c r="B76" t="s">
        <v>834</v>
      </c>
      <c r="C76" t="s">
        <v>755</v>
      </c>
      <c r="D76">
        <v>10.467000000000001</v>
      </c>
      <c r="E76">
        <v>88.867199999999997</v>
      </c>
      <c r="F76">
        <v>600</v>
      </c>
      <c r="G76">
        <v>1.9671000000000001</v>
      </c>
      <c r="H76">
        <v>49.845300000000002</v>
      </c>
      <c r="I76">
        <v>-20.4665</v>
      </c>
      <c r="J76">
        <v>1200</v>
      </c>
      <c r="K76">
        <v>79.400000000000006</v>
      </c>
      <c r="L76">
        <v>7.5857000000000001</v>
      </c>
      <c r="M76" t="s">
        <v>762</v>
      </c>
      <c r="N76" t="s">
        <v>763</v>
      </c>
      <c r="O76" t="s">
        <v>835</v>
      </c>
      <c r="P76">
        <v>115512</v>
      </c>
      <c r="Q76" t="s">
        <v>758</v>
      </c>
      <c r="R76">
        <v>158.33000000000001</v>
      </c>
      <c r="S76">
        <v>40.770000000000003</v>
      </c>
      <c r="T76">
        <v>19.3</v>
      </c>
      <c r="U76">
        <v>1.9762999999999999</v>
      </c>
      <c r="V76">
        <v>2.1734</v>
      </c>
      <c r="W76">
        <v>6.8190000000000004E-3</v>
      </c>
      <c r="X76">
        <v>-2.6162999999999998</v>
      </c>
      <c r="Y76">
        <v>-2.3371</v>
      </c>
      <c r="Z76">
        <v>1.3665E-2</v>
      </c>
      <c r="AA76">
        <v>15.3337</v>
      </c>
      <c r="AB76">
        <v>0.10947</v>
      </c>
      <c r="AC76">
        <v>0.23003999999999999</v>
      </c>
      <c r="AD76">
        <v>1.1131E-2</v>
      </c>
      <c r="AE76" t="s">
        <v>300</v>
      </c>
      <c r="AF76" t="s">
        <v>250</v>
      </c>
      <c r="AG76">
        <v>7.6687000000000003</v>
      </c>
      <c r="AH76">
        <v>0.47764000000000001</v>
      </c>
      <c r="AI76">
        <v>-9.0537000000000006E-2</v>
      </c>
      <c r="AJ76">
        <v>4.9846000000000001E-2</v>
      </c>
      <c r="AK76">
        <v>111.4567</v>
      </c>
      <c r="AL76">
        <v>29.129300000000001</v>
      </c>
      <c r="AM76">
        <v>89.385199999999998</v>
      </c>
      <c r="AN76">
        <v>3.0097999999999998</v>
      </c>
      <c r="AO76">
        <v>90</v>
      </c>
      <c r="AP76" t="s">
        <v>236</v>
      </c>
    </row>
    <row r="77" spans="1:42" x14ac:dyDescent="0.25">
      <c r="B77" t="s">
        <v>836</v>
      </c>
      <c r="C77" t="s">
        <v>755</v>
      </c>
      <c r="D77">
        <v>10.654</v>
      </c>
      <c r="E77">
        <v>90.355500000000006</v>
      </c>
      <c r="F77">
        <v>600</v>
      </c>
      <c r="G77">
        <v>1.3775999999999999</v>
      </c>
      <c r="H77">
        <v>35.7288</v>
      </c>
      <c r="I77">
        <v>-20.504200000000001</v>
      </c>
      <c r="J77">
        <v>1200</v>
      </c>
      <c r="K77">
        <v>81.400000000000006</v>
      </c>
      <c r="L77">
        <v>7.6402999999999999</v>
      </c>
      <c r="N77" t="s">
        <v>763</v>
      </c>
      <c r="O77" t="s">
        <v>837</v>
      </c>
      <c r="P77">
        <v>116168</v>
      </c>
      <c r="Q77" t="s">
        <v>758</v>
      </c>
      <c r="R77">
        <v>161.41</v>
      </c>
      <c r="S77">
        <v>39.229999999999997</v>
      </c>
      <c r="T77">
        <v>-18.100000000000001</v>
      </c>
      <c r="U77">
        <v>1.9018999999999999</v>
      </c>
      <c r="V77">
        <v>2.0981999999999998</v>
      </c>
      <c r="W77">
        <v>6.0977999999999996E-3</v>
      </c>
      <c r="X77">
        <v>-2.5655000000000001</v>
      </c>
      <c r="Y77">
        <v>-2.3435999999999999</v>
      </c>
      <c r="Z77">
        <v>1.0354E-2</v>
      </c>
      <c r="AA77">
        <v>15.3126</v>
      </c>
      <c r="AB77">
        <v>9.5019999999999993E-2</v>
      </c>
      <c r="AC77">
        <v>0.22972999999999999</v>
      </c>
      <c r="AD77">
        <v>9.8615999999999999E-3</v>
      </c>
      <c r="AE77" t="s">
        <v>300</v>
      </c>
      <c r="AF77" t="s">
        <v>250</v>
      </c>
      <c r="AG77">
        <v>7.7058999999999997</v>
      </c>
      <c r="AH77">
        <v>0.44422</v>
      </c>
      <c r="AI77">
        <v>-0.15487999999999999</v>
      </c>
      <c r="AJ77">
        <v>4.6607000000000003E-2</v>
      </c>
      <c r="AK77">
        <v>72.033299999999997</v>
      </c>
      <c r="AL77">
        <v>23.194400000000002</v>
      </c>
      <c r="AM77">
        <v>50.714599999999997</v>
      </c>
      <c r="AN77">
        <v>2.3967000000000001</v>
      </c>
      <c r="AO77">
        <v>90</v>
      </c>
      <c r="AP77" t="s">
        <v>236</v>
      </c>
    </row>
    <row r="78" spans="1:42" x14ac:dyDescent="0.25">
      <c r="B78" t="s">
        <v>838</v>
      </c>
      <c r="C78" t="s">
        <v>755</v>
      </c>
      <c r="D78">
        <v>9.2319999999999993</v>
      </c>
      <c r="E78">
        <v>88.715699999999998</v>
      </c>
      <c r="F78">
        <v>600</v>
      </c>
      <c r="G78">
        <v>1.744</v>
      </c>
      <c r="H78">
        <v>34.055900000000001</v>
      </c>
      <c r="I78">
        <v>-21.4802</v>
      </c>
      <c r="J78">
        <v>1200</v>
      </c>
      <c r="K78">
        <v>69.2</v>
      </c>
      <c r="L78">
        <v>7.4957000000000003</v>
      </c>
      <c r="N78" t="s">
        <v>763</v>
      </c>
      <c r="O78" t="s">
        <v>839</v>
      </c>
      <c r="P78">
        <v>116268</v>
      </c>
      <c r="Q78" t="s">
        <v>758</v>
      </c>
      <c r="R78">
        <v>137.69</v>
      </c>
      <c r="S78">
        <v>34.53</v>
      </c>
      <c r="T78">
        <v>39.799999999999997</v>
      </c>
      <c r="U78">
        <v>1.8976</v>
      </c>
      <c r="V78">
        <v>2.0937999999999999</v>
      </c>
      <c r="W78">
        <v>5.7895000000000004E-3</v>
      </c>
      <c r="X78">
        <v>-2.4820000000000002</v>
      </c>
      <c r="Y78">
        <v>-2.2637</v>
      </c>
      <c r="Z78">
        <v>1.0879E-2</v>
      </c>
      <c r="AA78">
        <v>15.4101</v>
      </c>
      <c r="AB78">
        <v>8.6817000000000005E-2</v>
      </c>
      <c r="AC78">
        <v>0.24634</v>
      </c>
      <c r="AD78">
        <v>8.7746999999999999E-3</v>
      </c>
      <c r="AE78" t="s">
        <v>300</v>
      </c>
      <c r="AF78" t="s">
        <v>250</v>
      </c>
      <c r="AG78">
        <v>8.1720000000000006</v>
      </c>
      <c r="AH78">
        <v>0.47943999999999998</v>
      </c>
      <c r="AI78">
        <v>0.14030000000000001</v>
      </c>
      <c r="AJ78">
        <v>4.9993999999999997E-2</v>
      </c>
      <c r="AK78">
        <v>127.5521</v>
      </c>
      <c r="AL78">
        <v>31.755299999999998</v>
      </c>
      <c r="AM78">
        <v>104.9517</v>
      </c>
      <c r="AN78">
        <v>3.2801999999999998</v>
      </c>
      <c r="AO78">
        <v>90</v>
      </c>
      <c r="AP78" t="s">
        <v>236</v>
      </c>
    </row>
    <row r="79" spans="1:42" x14ac:dyDescent="0.25">
      <c r="B79" t="s">
        <v>840</v>
      </c>
      <c r="C79" t="s">
        <v>766</v>
      </c>
      <c r="D79">
        <v>10.255000000000001</v>
      </c>
      <c r="E79">
        <v>87.891800000000003</v>
      </c>
      <c r="F79">
        <v>600</v>
      </c>
      <c r="G79">
        <v>1.8714999999999999</v>
      </c>
      <c r="H79">
        <v>7.1771000000000003</v>
      </c>
      <c r="I79">
        <v>-21.267399999999999</v>
      </c>
      <c r="J79">
        <v>1200</v>
      </c>
      <c r="K79">
        <v>73.7</v>
      </c>
      <c r="L79">
        <v>7.1867000000000001</v>
      </c>
      <c r="N79" t="s">
        <v>763</v>
      </c>
      <c r="O79" t="s">
        <v>841</v>
      </c>
      <c r="P79">
        <v>116814</v>
      </c>
      <c r="Q79" t="s">
        <v>758</v>
      </c>
      <c r="R79">
        <v>146.33000000000001</v>
      </c>
      <c r="S79">
        <v>36.75</v>
      </c>
      <c r="T79">
        <v>15.2</v>
      </c>
      <c r="U79">
        <v>1.8733</v>
      </c>
      <c r="V79">
        <v>2.0693000000000001</v>
      </c>
      <c r="W79">
        <v>6.3406000000000001E-3</v>
      </c>
      <c r="X79">
        <v>-2.4295</v>
      </c>
      <c r="Y79">
        <v>-2.2296999999999998</v>
      </c>
      <c r="Z79">
        <v>9.8720000000000006E-3</v>
      </c>
      <c r="AA79">
        <v>15.389200000000001</v>
      </c>
      <c r="AB79">
        <v>0.10703</v>
      </c>
      <c r="AC79">
        <v>0.19108</v>
      </c>
      <c r="AD79">
        <v>1.111E-2</v>
      </c>
      <c r="AE79" t="s">
        <v>300</v>
      </c>
      <c r="AF79" t="s">
        <v>250</v>
      </c>
      <c r="AG79">
        <v>8.1501000000000001</v>
      </c>
      <c r="AH79">
        <v>0.43604999999999999</v>
      </c>
      <c r="AI79">
        <v>1.3559999999999999E-2</v>
      </c>
      <c r="AJ79">
        <v>4.5633E-2</v>
      </c>
      <c r="AK79">
        <v>116.1357</v>
      </c>
      <c r="AL79">
        <v>26.647600000000001</v>
      </c>
      <c r="AM79">
        <v>93.6755</v>
      </c>
      <c r="AN79">
        <v>2.7528999999999999</v>
      </c>
      <c r="AO79">
        <v>90</v>
      </c>
      <c r="AP79" t="s">
        <v>236</v>
      </c>
    </row>
    <row r="80" spans="1:42" x14ac:dyDescent="0.25">
      <c r="B80" t="s">
        <v>842</v>
      </c>
      <c r="C80" t="s">
        <v>766</v>
      </c>
      <c r="D80">
        <v>10.278</v>
      </c>
      <c r="E80">
        <v>90.902600000000007</v>
      </c>
      <c r="F80">
        <v>600</v>
      </c>
      <c r="G80">
        <v>1.266</v>
      </c>
      <c r="H80">
        <v>6.3167999999999997</v>
      </c>
      <c r="I80">
        <v>-20.5642</v>
      </c>
      <c r="J80">
        <v>1200</v>
      </c>
      <c r="K80">
        <v>77.7</v>
      </c>
      <c r="L80">
        <v>7.5598000000000001</v>
      </c>
      <c r="N80" t="s">
        <v>763</v>
      </c>
      <c r="O80" t="s">
        <v>843</v>
      </c>
      <c r="P80">
        <v>117227</v>
      </c>
      <c r="Q80" t="s">
        <v>758</v>
      </c>
      <c r="R80">
        <v>156.21</v>
      </c>
      <c r="S80">
        <v>41.97</v>
      </c>
      <c r="T80">
        <v>11.5</v>
      </c>
      <c r="U80">
        <v>1.8765000000000001</v>
      </c>
      <c r="V80">
        <v>2.0724999999999998</v>
      </c>
      <c r="W80">
        <v>6.3125000000000004E-3</v>
      </c>
      <c r="X80">
        <v>-2.3565999999999998</v>
      </c>
      <c r="Y80">
        <v>-2.1537999999999999</v>
      </c>
      <c r="Z80">
        <v>1.0609E-2</v>
      </c>
      <c r="AA80">
        <v>15.4717</v>
      </c>
      <c r="AB80">
        <v>7.8913999999999998E-2</v>
      </c>
      <c r="AC80">
        <v>0.19545000000000001</v>
      </c>
      <c r="AD80">
        <v>8.2349999999999993E-3</v>
      </c>
      <c r="AE80" t="s">
        <v>300</v>
      </c>
      <c r="AF80" t="s">
        <v>250</v>
      </c>
      <c r="AG80">
        <v>8.2995000000000001</v>
      </c>
      <c r="AH80">
        <v>0.44385000000000002</v>
      </c>
      <c r="AI80">
        <v>1.5737999999999999E-2</v>
      </c>
      <c r="AJ80">
        <v>4.6143999999999998E-2</v>
      </c>
      <c r="AK80">
        <v>72.553899999999999</v>
      </c>
      <c r="AL80">
        <v>32.677399999999999</v>
      </c>
      <c r="AM80">
        <v>50.811599999999999</v>
      </c>
      <c r="AN80">
        <v>3.3740000000000001</v>
      </c>
      <c r="AO80">
        <v>90</v>
      </c>
      <c r="AP80" t="s">
        <v>236</v>
      </c>
    </row>
    <row r="81" spans="1:42" x14ac:dyDescent="0.25">
      <c r="B81" t="s">
        <v>844</v>
      </c>
      <c r="C81" t="s">
        <v>845</v>
      </c>
      <c r="D81">
        <v>9.9700000000000006</v>
      </c>
      <c r="E81">
        <v>90.268100000000004</v>
      </c>
      <c r="F81">
        <v>600</v>
      </c>
      <c r="G81">
        <v>6.1574</v>
      </c>
      <c r="H81">
        <v>343.34429999999998</v>
      </c>
      <c r="I81">
        <v>-20.9389</v>
      </c>
      <c r="J81">
        <v>1200</v>
      </c>
      <c r="K81">
        <v>69.525000000000006</v>
      </c>
      <c r="L81">
        <v>6.9733999999999998</v>
      </c>
      <c r="N81" t="s">
        <v>763</v>
      </c>
      <c r="O81" t="s">
        <v>846</v>
      </c>
      <c r="P81">
        <v>119970</v>
      </c>
      <c r="Q81" t="s">
        <v>758</v>
      </c>
      <c r="R81">
        <v>139.88999999999999</v>
      </c>
      <c r="S81">
        <v>32.56</v>
      </c>
      <c r="T81">
        <v>-76.900000000000006</v>
      </c>
      <c r="U81">
        <v>1.8535999999999999</v>
      </c>
      <c r="V81">
        <v>2.0493000000000001</v>
      </c>
      <c r="W81">
        <v>7.9404000000000002E-3</v>
      </c>
      <c r="X81">
        <v>-2.4567999999999999</v>
      </c>
      <c r="Y81">
        <v>-2.1312000000000002</v>
      </c>
      <c r="Z81">
        <v>2.1686E-2</v>
      </c>
      <c r="AA81">
        <v>15.2544</v>
      </c>
      <c r="AB81">
        <v>0.12366000000000001</v>
      </c>
      <c r="AC81">
        <v>0.16683999999999999</v>
      </c>
      <c r="AD81">
        <v>1.1358E-2</v>
      </c>
      <c r="AE81" t="s">
        <v>300</v>
      </c>
      <c r="AF81" t="s">
        <v>250</v>
      </c>
      <c r="AG81">
        <v>7.6605999999999996</v>
      </c>
      <c r="AH81">
        <v>0.50195999999999996</v>
      </c>
      <c r="AI81">
        <v>-0.41282999999999997</v>
      </c>
      <c r="AJ81">
        <v>5.1340999999999998E-2</v>
      </c>
      <c r="AK81">
        <v>33.337200000000003</v>
      </c>
      <c r="AL81">
        <v>31.680299999999999</v>
      </c>
      <c r="AM81">
        <v>12.680099999999999</v>
      </c>
      <c r="AN81">
        <v>3.2713999999999999</v>
      </c>
      <c r="AO81">
        <v>90</v>
      </c>
      <c r="AP81" t="s">
        <v>236</v>
      </c>
    </row>
    <row r="82" spans="1:42" x14ac:dyDescent="0.25">
      <c r="A82" t="s">
        <v>183</v>
      </c>
      <c r="AC82" s="78">
        <f>AVERAGE(AC73:AC81)</f>
        <v>0.21661777777777777</v>
      </c>
      <c r="AE82" s="79">
        <f>STDEV(AC73:AC81)/2</f>
        <v>1.5184714719450969E-2</v>
      </c>
    </row>
    <row r="83" spans="1:42" x14ac:dyDescent="0.25">
      <c r="B83" t="s">
        <v>847</v>
      </c>
      <c r="C83" t="s">
        <v>785</v>
      </c>
      <c r="D83">
        <v>8.6430000000000007</v>
      </c>
      <c r="E83">
        <v>90.099699999999999</v>
      </c>
      <c r="F83">
        <v>600</v>
      </c>
      <c r="G83">
        <v>1.3138000000000001</v>
      </c>
      <c r="H83">
        <v>25.6114</v>
      </c>
      <c r="I83">
        <v>-20.956700000000001</v>
      </c>
      <c r="J83">
        <v>1200</v>
      </c>
      <c r="K83">
        <v>65.043999999999997</v>
      </c>
      <c r="L83">
        <v>7.5255999999999998</v>
      </c>
      <c r="N83" t="s">
        <v>756</v>
      </c>
      <c r="O83" t="s">
        <v>848</v>
      </c>
      <c r="P83">
        <v>115337</v>
      </c>
      <c r="Q83" t="s">
        <v>758</v>
      </c>
      <c r="R83">
        <v>129.13</v>
      </c>
      <c r="S83">
        <v>32.74</v>
      </c>
      <c r="T83">
        <v>63.8</v>
      </c>
      <c r="U83">
        <v>-10.175599999999999</v>
      </c>
      <c r="V83">
        <v>-10.1134</v>
      </c>
      <c r="W83">
        <v>7.4748000000000002E-3</v>
      </c>
      <c r="X83">
        <v>-19.064399999999999</v>
      </c>
      <c r="Y83">
        <v>-18.743300000000001</v>
      </c>
      <c r="Z83">
        <v>2.4157000000000001E-2</v>
      </c>
      <c r="AA83">
        <v>-13.42</v>
      </c>
      <c r="AB83">
        <v>0.11444</v>
      </c>
      <c r="AC83">
        <v>0.21778</v>
      </c>
      <c r="AD83">
        <v>1.115E-2</v>
      </c>
      <c r="AE83" t="s">
        <v>300</v>
      </c>
      <c r="AF83" t="s">
        <v>250</v>
      </c>
      <c r="AG83">
        <v>-24.899000000000001</v>
      </c>
      <c r="AH83">
        <v>0.59018000000000004</v>
      </c>
      <c r="AI83">
        <v>0.33326</v>
      </c>
      <c r="AJ83">
        <v>6.2071000000000001E-2</v>
      </c>
      <c r="AK83">
        <v>24.812100000000001</v>
      </c>
      <c r="AL83">
        <v>40.1113</v>
      </c>
      <c r="AM83">
        <v>51.192599999999999</v>
      </c>
      <c r="AN83">
        <v>4.3360000000000003</v>
      </c>
      <c r="AO83">
        <v>90</v>
      </c>
      <c r="AP83" t="s">
        <v>236</v>
      </c>
    </row>
    <row r="84" spans="1:42" x14ac:dyDescent="0.25">
      <c r="B84" t="s">
        <v>849</v>
      </c>
      <c r="C84" t="s">
        <v>755</v>
      </c>
      <c r="D84">
        <v>9.0749999999999993</v>
      </c>
      <c r="E84">
        <v>88.754199999999997</v>
      </c>
      <c r="F84">
        <v>600</v>
      </c>
      <c r="G84">
        <v>1.5847</v>
      </c>
      <c r="H84">
        <v>6.7946999999999997</v>
      </c>
      <c r="I84">
        <v>-20.6112</v>
      </c>
      <c r="J84">
        <v>1200</v>
      </c>
      <c r="K84">
        <v>68.2</v>
      </c>
      <c r="L84">
        <v>7.5152000000000001</v>
      </c>
      <c r="M84" t="s">
        <v>762</v>
      </c>
      <c r="N84" t="s">
        <v>763</v>
      </c>
      <c r="O84" t="s">
        <v>850</v>
      </c>
      <c r="P84">
        <v>115524</v>
      </c>
      <c r="Q84" t="s">
        <v>758</v>
      </c>
      <c r="R84">
        <v>136.81</v>
      </c>
      <c r="S84">
        <v>35.56</v>
      </c>
      <c r="T84">
        <v>74.099999999999994</v>
      </c>
      <c r="U84">
        <v>-10.210000000000001</v>
      </c>
      <c r="V84">
        <v>-10.148199999999999</v>
      </c>
      <c r="W84">
        <v>6.1720999999999998E-3</v>
      </c>
      <c r="X84">
        <v>-19.046800000000001</v>
      </c>
      <c r="Y84">
        <v>-18.7425</v>
      </c>
      <c r="Z84">
        <v>1.0547000000000001E-2</v>
      </c>
      <c r="AA84">
        <v>-13.393599999999999</v>
      </c>
      <c r="AB84">
        <v>0.10273</v>
      </c>
      <c r="AC84">
        <v>0.26425999999999999</v>
      </c>
      <c r="AD84">
        <v>1.0793000000000001E-2</v>
      </c>
      <c r="AE84" t="s">
        <v>300</v>
      </c>
      <c r="AF84" t="s">
        <v>250</v>
      </c>
      <c r="AG84">
        <v>-24.857700000000001</v>
      </c>
      <c r="AH84">
        <v>0.53080000000000005</v>
      </c>
      <c r="AI84">
        <v>0.33995999999999998</v>
      </c>
      <c r="AJ84">
        <v>5.6819000000000001E-2</v>
      </c>
      <c r="AK84">
        <v>21.4039</v>
      </c>
      <c r="AL84">
        <v>37.779400000000003</v>
      </c>
      <c r="AM84">
        <v>47.696199999999997</v>
      </c>
      <c r="AN84">
        <v>4.0845000000000002</v>
      </c>
      <c r="AO84">
        <v>90</v>
      </c>
      <c r="AP84" t="s">
        <v>236</v>
      </c>
    </row>
    <row r="85" spans="1:42" x14ac:dyDescent="0.25">
      <c r="B85" t="s">
        <v>851</v>
      </c>
      <c r="C85" t="s">
        <v>755</v>
      </c>
      <c r="D85">
        <v>10.282999999999999</v>
      </c>
      <c r="E85">
        <v>89.201899999999995</v>
      </c>
      <c r="F85">
        <v>600</v>
      </c>
      <c r="G85">
        <v>1.8395999999999999</v>
      </c>
      <c r="H85">
        <v>10.6027</v>
      </c>
      <c r="I85">
        <v>-20.002199999999998</v>
      </c>
      <c r="J85">
        <v>1200</v>
      </c>
      <c r="K85">
        <v>77.3</v>
      </c>
      <c r="L85">
        <v>7.5172999999999996</v>
      </c>
      <c r="N85" t="s">
        <v>763</v>
      </c>
      <c r="O85" t="s">
        <v>852</v>
      </c>
      <c r="P85">
        <v>116274</v>
      </c>
      <c r="Q85" t="s">
        <v>758</v>
      </c>
      <c r="R85">
        <v>154.88999999999999</v>
      </c>
      <c r="S85">
        <v>38.549999999999997</v>
      </c>
      <c r="T85">
        <v>-21.3</v>
      </c>
      <c r="U85">
        <v>-10.268800000000001</v>
      </c>
      <c r="V85">
        <v>-10.207599999999999</v>
      </c>
      <c r="W85">
        <v>5.9103000000000003E-3</v>
      </c>
      <c r="X85">
        <v>-18.929600000000001</v>
      </c>
      <c r="Y85">
        <v>-18.6599</v>
      </c>
      <c r="Z85">
        <v>1.0588999999999999E-2</v>
      </c>
      <c r="AA85">
        <v>-13.409800000000001</v>
      </c>
      <c r="AB85">
        <v>9.5115000000000005E-2</v>
      </c>
      <c r="AC85">
        <v>0.17666000000000001</v>
      </c>
      <c r="AD85">
        <v>9.8592000000000003E-3</v>
      </c>
      <c r="AE85" t="s">
        <v>300</v>
      </c>
      <c r="AF85" t="s">
        <v>250</v>
      </c>
      <c r="AG85">
        <v>-24.866800000000001</v>
      </c>
      <c r="AH85">
        <v>0.43715999999999999</v>
      </c>
      <c r="AI85">
        <v>9.221E-2</v>
      </c>
      <c r="AJ85">
        <v>4.7211000000000003E-2</v>
      </c>
      <c r="AK85">
        <v>28.717600000000001</v>
      </c>
      <c r="AL85">
        <v>31.556100000000001</v>
      </c>
      <c r="AM85">
        <v>55.009700000000002</v>
      </c>
      <c r="AN85">
        <v>3.4115000000000002</v>
      </c>
      <c r="AO85">
        <v>90</v>
      </c>
      <c r="AP85" t="s">
        <v>236</v>
      </c>
    </row>
    <row r="86" spans="1:42" x14ac:dyDescent="0.25">
      <c r="B86" t="s">
        <v>853</v>
      </c>
      <c r="C86" t="s">
        <v>755</v>
      </c>
      <c r="D86">
        <v>8.6419999999999995</v>
      </c>
      <c r="E86">
        <v>88.921999999999997</v>
      </c>
      <c r="F86">
        <v>600</v>
      </c>
      <c r="G86">
        <v>1.9830000000000001</v>
      </c>
      <c r="H86">
        <v>6.1096000000000004</v>
      </c>
      <c r="I86">
        <v>-19.6006</v>
      </c>
      <c r="J86">
        <v>1200</v>
      </c>
      <c r="K86">
        <v>63.5</v>
      </c>
      <c r="L86">
        <v>7.3478000000000003</v>
      </c>
      <c r="N86" t="s">
        <v>763</v>
      </c>
      <c r="O86" t="s">
        <v>854</v>
      </c>
      <c r="P86">
        <v>116280</v>
      </c>
      <c r="Q86" t="s">
        <v>758</v>
      </c>
      <c r="R86">
        <v>126.84</v>
      </c>
      <c r="S86">
        <v>32.14</v>
      </c>
      <c r="T86">
        <v>-31.1</v>
      </c>
      <c r="U86">
        <v>-10.277799999999999</v>
      </c>
      <c r="V86">
        <v>-10.216699999999999</v>
      </c>
      <c r="W86">
        <v>4.6918999999999997E-3</v>
      </c>
      <c r="X86">
        <v>-18.873200000000001</v>
      </c>
      <c r="Y86">
        <v>-18.603999999999999</v>
      </c>
      <c r="Z86">
        <v>1.2498E-2</v>
      </c>
      <c r="AA86">
        <v>-13.3156</v>
      </c>
      <c r="AB86">
        <v>0.10417</v>
      </c>
      <c r="AC86">
        <v>0.22691</v>
      </c>
      <c r="AD86">
        <v>1.1148E-2</v>
      </c>
      <c r="AE86" t="s">
        <v>300</v>
      </c>
      <c r="AF86" t="s">
        <v>250</v>
      </c>
      <c r="AG86">
        <v>-24.627099999999999</v>
      </c>
      <c r="AH86">
        <v>0.44213000000000002</v>
      </c>
      <c r="AI86">
        <v>0.22313</v>
      </c>
      <c r="AJ86">
        <v>4.7643999999999999E-2</v>
      </c>
      <c r="AK86">
        <v>52.9131</v>
      </c>
      <c r="AL86">
        <v>31.105</v>
      </c>
      <c r="AM86">
        <v>79.709999999999994</v>
      </c>
      <c r="AN86">
        <v>3.3996</v>
      </c>
      <c r="AO86">
        <v>88</v>
      </c>
      <c r="AP86" t="s">
        <v>236</v>
      </c>
    </row>
    <row r="87" spans="1:42" x14ac:dyDescent="0.25">
      <c r="B87" t="s">
        <v>855</v>
      </c>
      <c r="C87" t="s">
        <v>766</v>
      </c>
      <c r="D87">
        <v>10.14</v>
      </c>
      <c r="E87">
        <v>88.590699999999998</v>
      </c>
      <c r="F87">
        <v>600</v>
      </c>
      <c r="G87">
        <v>1.7281</v>
      </c>
      <c r="H87">
        <v>16.386299999999999</v>
      </c>
      <c r="I87">
        <v>-19.709399999999999</v>
      </c>
      <c r="J87">
        <v>1200</v>
      </c>
      <c r="K87">
        <v>74.5</v>
      </c>
      <c r="L87">
        <v>7.3471000000000002</v>
      </c>
      <c r="N87" t="s">
        <v>763</v>
      </c>
      <c r="O87" t="s">
        <v>856</v>
      </c>
      <c r="P87">
        <v>116494</v>
      </c>
      <c r="Q87" t="s">
        <v>758</v>
      </c>
      <c r="R87">
        <v>149.77000000000001</v>
      </c>
      <c r="S87">
        <v>39.229999999999997</v>
      </c>
      <c r="T87">
        <v>-7.3</v>
      </c>
      <c r="U87">
        <v>-10.2803</v>
      </c>
      <c r="V87">
        <v>-10.2193</v>
      </c>
      <c r="W87">
        <v>6.3588999999999998E-3</v>
      </c>
      <c r="X87">
        <v>-18.890599999999999</v>
      </c>
      <c r="Y87">
        <v>-18.622299999999999</v>
      </c>
      <c r="Z87">
        <v>1.1839000000000001E-2</v>
      </c>
      <c r="AA87">
        <v>-13.3066</v>
      </c>
      <c r="AB87">
        <v>8.0060999999999993E-2</v>
      </c>
      <c r="AC87">
        <v>0.25933</v>
      </c>
      <c r="AD87">
        <v>8.6948000000000008E-3</v>
      </c>
      <c r="AE87" t="s">
        <v>300</v>
      </c>
      <c r="AF87" t="s">
        <v>250</v>
      </c>
      <c r="AG87">
        <v>-24.439299999999999</v>
      </c>
      <c r="AH87">
        <v>0.53554000000000002</v>
      </c>
      <c r="AI87">
        <v>0.45115</v>
      </c>
      <c r="AJ87">
        <v>5.7553E-2</v>
      </c>
      <c r="AK87">
        <v>74.133300000000006</v>
      </c>
      <c r="AL87">
        <v>35.342199999999998</v>
      </c>
      <c r="AM87">
        <v>101.5129</v>
      </c>
      <c r="AN87">
        <v>3.8201999999999998</v>
      </c>
      <c r="AO87">
        <v>90</v>
      </c>
      <c r="AP87" t="s">
        <v>236</v>
      </c>
    </row>
    <row r="88" spans="1:42" x14ac:dyDescent="0.25">
      <c r="B88" t="s">
        <v>857</v>
      </c>
      <c r="C88" t="s">
        <v>766</v>
      </c>
      <c r="D88">
        <v>10.054</v>
      </c>
      <c r="E88">
        <v>89.572199999999995</v>
      </c>
      <c r="F88">
        <v>600</v>
      </c>
      <c r="G88">
        <v>1.4094</v>
      </c>
      <c r="H88">
        <v>16.227</v>
      </c>
      <c r="I88">
        <v>-19.4178</v>
      </c>
      <c r="J88">
        <v>1200</v>
      </c>
      <c r="K88">
        <v>75.5</v>
      </c>
      <c r="L88">
        <v>7.5094000000000003</v>
      </c>
      <c r="N88" t="s">
        <v>763</v>
      </c>
      <c r="O88" t="s">
        <v>858</v>
      </c>
      <c r="P88">
        <v>116940</v>
      </c>
      <c r="Q88" t="s">
        <v>758</v>
      </c>
      <c r="R88">
        <v>151.09</v>
      </c>
      <c r="S88">
        <v>38.46</v>
      </c>
      <c r="T88">
        <v>86.4</v>
      </c>
      <c r="U88">
        <v>-10.2919</v>
      </c>
      <c r="V88">
        <v>-10.231</v>
      </c>
      <c r="W88">
        <v>5.6049999999999997E-3</v>
      </c>
      <c r="X88">
        <v>-18.9011</v>
      </c>
      <c r="Y88">
        <v>-18.652100000000001</v>
      </c>
      <c r="Z88">
        <v>9.7552999999999997E-3</v>
      </c>
      <c r="AA88">
        <v>-13.3911</v>
      </c>
      <c r="AB88">
        <v>8.1072000000000005E-2</v>
      </c>
      <c r="AC88">
        <v>0.18978999999999999</v>
      </c>
      <c r="AD88">
        <v>8.6295E-3</v>
      </c>
      <c r="AE88" t="s">
        <v>300</v>
      </c>
      <c r="AF88" t="s">
        <v>250</v>
      </c>
      <c r="AG88">
        <v>-24.634699999999999</v>
      </c>
      <c r="AH88">
        <v>0.58311000000000002</v>
      </c>
      <c r="AI88">
        <v>0.27215</v>
      </c>
      <c r="AJ88">
        <v>6.2967999999999996E-2</v>
      </c>
      <c r="AK88">
        <v>28.686900000000001</v>
      </c>
      <c r="AL88">
        <v>39.569600000000001</v>
      </c>
      <c r="AM88">
        <v>54.941600000000001</v>
      </c>
      <c r="AN88">
        <v>4.2773000000000003</v>
      </c>
      <c r="AO88">
        <v>90</v>
      </c>
      <c r="AP88" t="s">
        <v>236</v>
      </c>
    </row>
    <row r="89" spans="1:42" x14ac:dyDescent="0.25">
      <c r="B89" t="s">
        <v>859</v>
      </c>
      <c r="C89" t="s">
        <v>308</v>
      </c>
      <c r="D89">
        <v>10.782</v>
      </c>
      <c r="E89">
        <v>89.042199999999994</v>
      </c>
      <c r="F89">
        <v>600</v>
      </c>
      <c r="G89">
        <v>1.3298000000000001</v>
      </c>
      <c r="H89">
        <v>68.725700000000003</v>
      </c>
      <c r="I89">
        <v>-19.8688</v>
      </c>
      <c r="J89">
        <v>1200</v>
      </c>
      <c r="K89">
        <v>80.900000000000006</v>
      </c>
      <c r="L89">
        <v>7.5031999999999996</v>
      </c>
      <c r="M89" t="s">
        <v>769</v>
      </c>
      <c r="N89" t="s">
        <v>763</v>
      </c>
      <c r="O89" t="s">
        <v>860</v>
      </c>
      <c r="P89">
        <v>117793</v>
      </c>
      <c r="Q89" t="s">
        <v>758</v>
      </c>
      <c r="R89">
        <v>162.47</v>
      </c>
      <c r="S89">
        <v>38.89</v>
      </c>
      <c r="T89">
        <v>26.7</v>
      </c>
      <c r="U89">
        <v>-10.3361</v>
      </c>
      <c r="V89">
        <v>-10.275700000000001</v>
      </c>
      <c r="W89">
        <v>5.1390999999999997E-3</v>
      </c>
      <c r="X89">
        <v>-18.822199999999999</v>
      </c>
      <c r="Y89">
        <v>-18.757000000000001</v>
      </c>
      <c r="Z89">
        <v>8.8856999999999998E-3</v>
      </c>
      <c r="AA89">
        <v>-13.3437</v>
      </c>
      <c r="AB89">
        <v>8.7674000000000002E-2</v>
      </c>
      <c r="AC89">
        <v>0.20055000000000001</v>
      </c>
      <c r="AD89">
        <v>9.2878000000000006E-3</v>
      </c>
      <c r="AE89" t="s">
        <v>300</v>
      </c>
      <c r="AF89" t="s">
        <v>250</v>
      </c>
      <c r="AG89">
        <v>-24.456600000000002</v>
      </c>
      <c r="AH89">
        <v>0.58581000000000005</v>
      </c>
      <c r="AI89">
        <v>0.29432999999999998</v>
      </c>
      <c r="AJ89">
        <v>6.3421000000000005E-2</v>
      </c>
      <c r="AK89">
        <v>40.8232</v>
      </c>
      <c r="AL89">
        <v>26.095400000000001</v>
      </c>
      <c r="AM89">
        <v>67.264499999999998</v>
      </c>
      <c r="AN89">
        <v>2.8203999999999998</v>
      </c>
      <c r="AO89">
        <v>90</v>
      </c>
      <c r="AP89" t="s">
        <v>236</v>
      </c>
    </row>
    <row r="90" spans="1:42" x14ac:dyDescent="0.25">
      <c r="B90" t="s">
        <v>861</v>
      </c>
      <c r="C90" t="s">
        <v>755</v>
      </c>
      <c r="D90">
        <v>10.28</v>
      </c>
      <c r="E90">
        <v>90.286500000000004</v>
      </c>
      <c r="F90">
        <v>600</v>
      </c>
      <c r="G90">
        <v>1.3138000000000001</v>
      </c>
      <c r="H90">
        <v>36.111199999999997</v>
      </c>
      <c r="I90">
        <v>-21.192599999999999</v>
      </c>
      <c r="J90">
        <v>1200</v>
      </c>
      <c r="K90">
        <v>78</v>
      </c>
      <c r="L90">
        <v>7.5875000000000004</v>
      </c>
      <c r="N90" t="s">
        <v>763</v>
      </c>
      <c r="O90" t="s">
        <v>862</v>
      </c>
      <c r="P90">
        <v>118307</v>
      </c>
      <c r="Q90" t="s">
        <v>758</v>
      </c>
      <c r="R90">
        <v>158.06</v>
      </c>
      <c r="S90">
        <v>39.49</v>
      </c>
      <c r="T90">
        <v>-43.7</v>
      </c>
      <c r="U90">
        <v>-10.3132</v>
      </c>
      <c r="V90">
        <v>-10.2525</v>
      </c>
      <c r="W90">
        <v>6.5510999999999998E-3</v>
      </c>
      <c r="X90">
        <v>-18.8917</v>
      </c>
      <c r="Y90">
        <v>-18.761399999999998</v>
      </c>
      <c r="Z90">
        <v>1.8419000000000001E-2</v>
      </c>
      <c r="AA90">
        <v>-13.324</v>
      </c>
      <c r="AB90">
        <v>0.10106999999999999</v>
      </c>
      <c r="AC90">
        <v>0.27631</v>
      </c>
      <c r="AD90">
        <v>9.7856000000000002E-3</v>
      </c>
      <c r="AE90" t="s">
        <v>300</v>
      </c>
      <c r="AF90" t="s">
        <v>250</v>
      </c>
      <c r="AG90">
        <v>-23.6586</v>
      </c>
      <c r="AH90">
        <v>0.52105000000000001</v>
      </c>
      <c r="AI90">
        <v>1.2541</v>
      </c>
      <c r="AJ90">
        <v>5.5527E-2</v>
      </c>
      <c r="AK90">
        <v>-0.53188000000000002</v>
      </c>
      <c r="AL90">
        <v>37.766100000000002</v>
      </c>
      <c r="AM90">
        <v>24.978200000000001</v>
      </c>
      <c r="AN90">
        <v>4.0816999999999997</v>
      </c>
      <c r="AO90">
        <v>90</v>
      </c>
      <c r="AP90" t="s">
        <v>236</v>
      </c>
    </row>
    <row r="91" spans="1:42" x14ac:dyDescent="0.25">
      <c r="A91" t="s">
        <v>184</v>
      </c>
      <c r="AC91" s="78">
        <f>AVERAGE(AC83:AC90)</f>
        <v>0.22644875</v>
      </c>
      <c r="AE91" s="79">
        <f>STDEV(AC83:AC90)/2</f>
        <v>1.8483487116400472E-2</v>
      </c>
    </row>
    <row r="92" spans="1:42" x14ac:dyDescent="0.25">
      <c r="B92" t="s">
        <v>863</v>
      </c>
      <c r="C92" t="s">
        <v>755</v>
      </c>
      <c r="D92">
        <v>9.2149999999999999</v>
      </c>
      <c r="E92">
        <v>89.130300000000005</v>
      </c>
      <c r="F92">
        <v>600</v>
      </c>
      <c r="G92">
        <v>1.4254</v>
      </c>
      <c r="H92">
        <v>7.2727000000000004</v>
      </c>
      <c r="I92">
        <v>-19.372599999999998</v>
      </c>
      <c r="J92">
        <v>1200</v>
      </c>
      <c r="K92">
        <v>61.393999999999998</v>
      </c>
      <c r="L92">
        <v>6.6623999999999999</v>
      </c>
      <c r="N92" t="s">
        <v>756</v>
      </c>
      <c r="O92" t="s">
        <v>864</v>
      </c>
      <c r="P92">
        <v>115185</v>
      </c>
      <c r="Q92" t="s">
        <v>758</v>
      </c>
      <c r="R92">
        <v>122.16</v>
      </c>
      <c r="S92">
        <v>30.68</v>
      </c>
      <c r="T92">
        <v>-13.5</v>
      </c>
      <c r="U92">
        <v>1.6371</v>
      </c>
      <c r="V92">
        <v>1.8304</v>
      </c>
      <c r="W92">
        <v>5.8247000000000004E-3</v>
      </c>
      <c r="X92">
        <v>-2.3498999999999999</v>
      </c>
      <c r="Y92">
        <v>-1.9481999999999999</v>
      </c>
      <c r="Z92">
        <v>1.4718999999999999E-2</v>
      </c>
      <c r="AA92">
        <v>15.6592</v>
      </c>
      <c r="AB92">
        <v>9.7626000000000004E-2</v>
      </c>
      <c r="AC92">
        <v>0.64417999999999997</v>
      </c>
      <c r="AD92">
        <v>9.4464000000000006E-3</v>
      </c>
      <c r="AE92" t="s">
        <v>300</v>
      </c>
      <c r="AF92" t="s">
        <v>250</v>
      </c>
      <c r="AG92">
        <v>8.1186000000000007</v>
      </c>
      <c r="AH92">
        <v>0.44651999999999997</v>
      </c>
      <c r="AI92">
        <v>-0.17601</v>
      </c>
      <c r="AJ92">
        <v>4.6829000000000003E-2</v>
      </c>
      <c r="AK92">
        <v>20.951499999999999</v>
      </c>
      <c r="AL92">
        <v>22.519600000000001</v>
      </c>
      <c r="AM92">
        <v>0.47957</v>
      </c>
      <c r="AN92">
        <v>2.3517000000000001</v>
      </c>
      <c r="AO92">
        <v>88</v>
      </c>
      <c r="AP92" t="s">
        <v>236</v>
      </c>
    </row>
    <row r="93" spans="1:42" x14ac:dyDescent="0.25">
      <c r="B93" t="s">
        <v>865</v>
      </c>
      <c r="C93" t="s">
        <v>755</v>
      </c>
      <c r="D93">
        <v>8.6170000000000009</v>
      </c>
      <c r="E93">
        <v>90.588499999999996</v>
      </c>
      <c r="F93">
        <v>600</v>
      </c>
      <c r="G93">
        <v>1.9512</v>
      </c>
      <c r="H93">
        <v>6.8585000000000003</v>
      </c>
      <c r="I93">
        <v>-19.990300000000001</v>
      </c>
      <c r="J93">
        <v>1200</v>
      </c>
      <c r="K93">
        <v>61.247999999999998</v>
      </c>
      <c r="L93">
        <v>7.1078000000000001</v>
      </c>
      <c r="N93" t="s">
        <v>756</v>
      </c>
      <c r="O93" t="s">
        <v>866</v>
      </c>
      <c r="P93">
        <v>115256</v>
      </c>
      <c r="Q93" t="s">
        <v>758</v>
      </c>
      <c r="R93">
        <v>121.55</v>
      </c>
      <c r="S93">
        <v>30.85</v>
      </c>
      <c r="T93">
        <v>35.799999999999997</v>
      </c>
      <c r="U93">
        <v>1.6709000000000001</v>
      </c>
      <c r="V93">
        <v>1.8646</v>
      </c>
      <c r="W93">
        <v>6.2120999999999999E-3</v>
      </c>
      <c r="X93">
        <v>-2.2448000000000001</v>
      </c>
      <c r="Y93">
        <v>-1.8273999999999999</v>
      </c>
      <c r="Z93">
        <v>1.8966E-2</v>
      </c>
      <c r="AA93">
        <v>15.8066</v>
      </c>
      <c r="AB93">
        <v>0.11735</v>
      </c>
      <c r="AC93">
        <v>0.65005999999999997</v>
      </c>
      <c r="AD93">
        <v>1.1247999999999999E-2</v>
      </c>
      <c r="AE93" t="s">
        <v>300</v>
      </c>
      <c r="AF93" t="s">
        <v>250</v>
      </c>
      <c r="AG93">
        <v>8.1803000000000008</v>
      </c>
      <c r="AH93">
        <v>0.55625000000000002</v>
      </c>
      <c r="AI93">
        <v>-0.32544000000000001</v>
      </c>
      <c r="AJ93">
        <v>5.7557999999999998E-2</v>
      </c>
      <c r="AK93">
        <v>-3.3700000000000001E-2</v>
      </c>
      <c r="AL93">
        <v>31.4451</v>
      </c>
      <c r="AM93">
        <v>-20.324999999999999</v>
      </c>
      <c r="AN93">
        <v>3.2479</v>
      </c>
      <c r="AO93">
        <v>90</v>
      </c>
      <c r="AP93" t="s">
        <v>236</v>
      </c>
    </row>
    <row r="94" spans="1:42" x14ac:dyDescent="0.25">
      <c r="B94" t="s">
        <v>867</v>
      </c>
      <c r="C94" t="s">
        <v>766</v>
      </c>
      <c r="D94">
        <v>11.109</v>
      </c>
      <c r="E94">
        <v>89.867900000000006</v>
      </c>
      <c r="F94">
        <v>600</v>
      </c>
      <c r="G94">
        <v>1.7918000000000001</v>
      </c>
      <c r="H94">
        <v>212.63120000000001</v>
      </c>
      <c r="I94">
        <v>-20.668700000000001</v>
      </c>
      <c r="J94">
        <v>1200</v>
      </c>
      <c r="K94">
        <v>79.8</v>
      </c>
      <c r="L94">
        <v>7.1833999999999998</v>
      </c>
      <c r="N94" t="s">
        <v>763</v>
      </c>
      <c r="O94" t="s">
        <v>868</v>
      </c>
      <c r="P94">
        <v>116613</v>
      </c>
      <c r="Q94" t="s">
        <v>758</v>
      </c>
      <c r="R94">
        <v>159.65</v>
      </c>
      <c r="S94">
        <v>39.06</v>
      </c>
      <c r="T94">
        <v>-14.2</v>
      </c>
      <c r="U94">
        <v>1.3172999999999999</v>
      </c>
      <c r="V94">
        <v>1.5071000000000001</v>
      </c>
      <c r="W94">
        <v>6.1213999999999999E-3</v>
      </c>
      <c r="X94">
        <v>-2.2456999999999998</v>
      </c>
      <c r="Y94">
        <v>-2.0387</v>
      </c>
      <c r="Z94">
        <v>1.1525000000000001E-2</v>
      </c>
      <c r="AA94">
        <v>15.461399999999999</v>
      </c>
      <c r="AB94">
        <v>9.2549000000000006E-2</v>
      </c>
      <c r="AC94">
        <v>0.65427999999999997</v>
      </c>
      <c r="AD94">
        <v>9.8201E-3</v>
      </c>
      <c r="AE94" t="s">
        <v>300</v>
      </c>
      <c r="AF94" t="s">
        <v>250</v>
      </c>
      <c r="AG94">
        <v>8.4712999999999994</v>
      </c>
      <c r="AH94">
        <v>0.50634999999999997</v>
      </c>
      <c r="AI94">
        <v>-3.3513000000000001E-2</v>
      </c>
      <c r="AJ94">
        <v>5.2299999999999999E-2</v>
      </c>
      <c r="AK94">
        <v>64.342799999999997</v>
      </c>
      <c r="AL94">
        <v>32.852899999999998</v>
      </c>
      <c r="AM94">
        <v>43.12</v>
      </c>
      <c r="AN94">
        <v>3.3935</v>
      </c>
      <c r="AO94">
        <v>90</v>
      </c>
      <c r="AP94" t="s">
        <v>236</v>
      </c>
    </row>
    <row r="95" spans="1:42" x14ac:dyDescent="0.25">
      <c r="B95" t="s">
        <v>869</v>
      </c>
      <c r="C95" t="s">
        <v>766</v>
      </c>
      <c r="D95">
        <v>10.89</v>
      </c>
      <c r="E95">
        <v>91.065600000000003</v>
      </c>
      <c r="F95">
        <v>600</v>
      </c>
      <c r="G95">
        <v>1.3456999999999999</v>
      </c>
      <c r="H95">
        <v>11.303699999999999</v>
      </c>
      <c r="I95">
        <v>-20.277000000000001</v>
      </c>
      <c r="J95">
        <v>1200</v>
      </c>
      <c r="K95">
        <v>77</v>
      </c>
      <c r="L95">
        <v>7.0707000000000004</v>
      </c>
      <c r="N95" t="s">
        <v>763</v>
      </c>
      <c r="O95" t="s">
        <v>870</v>
      </c>
      <c r="P95">
        <v>117049</v>
      </c>
      <c r="Q95" t="s">
        <v>758</v>
      </c>
      <c r="R95">
        <v>150.47999999999999</v>
      </c>
      <c r="S95">
        <v>39.15</v>
      </c>
      <c r="T95">
        <v>21.9</v>
      </c>
      <c r="U95">
        <v>1.5510999999999999</v>
      </c>
      <c r="V95">
        <v>1.7435</v>
      </c>
      <c r="W95">
        <v>5.3219000000000001E-3</v>
      </c>
      <c r="X95">
        <v>-1.9609000000000001</v>
      </c>
      <c r="Y95">
        <v>-1.7638</v>
      </c>
      <c r="Z95">
        <v>9.9933999999999995E-3</v>
      </c>
      <c r="AA95">
        <v>15.94</v>
      </c>
      <c r="AB95">
        <v>9.0906000000000001E-2</v>
      </c>
      <c r="AC95">
        <v>0.60499000000000003</v>
      </c>
      <c r="AD95">
        <v>9.4421000000000001E-3</v>
      </c>
      <c r="AE95" t="s">
        <v>300</v>
      </c>
      <c r="AF95" t="s">
        <v>250</v>
      </c>
      <c r="AG95">
        <v>8.9853000000000005</v>
      </c>
      <c r="AH95">
        <v>0.45297999999999999</v>
      </c>
      <c r="AI95">
        <v>-9.5084000000000002E-2</v>
      </c>
      <c r="AJ95">
        <v>4.7606999999999997E-2</v>
      </c>
      <c r="AK95">
        <v>40.462600000000002</v>
      </c>
      <c r="AL95">
        <v>28.450099999999999</v>
      </c>
      <c r="AM95">
        <v>18.895</v>
      </c>
      <c r="AN95">
        <v>2.9535</v>
      </c>
      <c r="AO95">
        <v>89</v>
      </c>
      <c r="AP95" t="s">
        <v>236</v>
      </c>
    </row>
    <row r="96" spans="1:42" x14ac:dyDescent="0.25">
      <c r="B96" t="s">
        <v>871</v>
      </c>
      <c r="C96" t="s">
        <v>407</v>
      </c>
      <c r="D96">
        <v>8.07</v>
      </c>
      <c r="E96">
        <v>88.9405</v>
      </c>
      <c r="F96">
        <v>600</v>
      </c>
      <c r="G96">
        <v>1.5847</v>
      </c>
      <c r="H96">
        <v>54.290599999999998</v>
      </c>
      <c r="I96">
        <v>-20.962399999999999</v>
      </c>
      <c r="J96">
        <v>1200</v>
      </c>
      <c r="K96">
        <v>56.7</v>
      </c>
      <c r="L96">
        <v>7.0259999999999998</v>
      </c>
      <c r="N96" t="s">
        <v>776</v>
      </c>
      <c r="O96" t="s">
        <v>872</v>
      </c>
      <c r="P96">
        <v>118459</v>
      </c>
      <c r="Q96" t="s">
        <v>758</v>
      </c>
      <c r="R96">
        <v>114.14</v>
      </c>
      <c r="S96">
        <v>30</v>
      </c>
      <c r="T96">
        <v>-69.400000000000006</v>
      </c>
      <c r="U96">
        <v>1.5510999999999999</v>
      </c>
      <c r="V96">
        <v>1.7435</v>
      </c>
      <c r="W96">
        <v>6.2855000000000003E-3</v>
      </c>
      <c r="X96">
        <v>-2.1551999999999998</v>
      </c>
      <c r="Y96">
        <v>-1.829</v>
      </c>
      <c r="Z96">
        <v>1.8964000000000002E-2</v>
      </c>
      <c r="AA96">
        <v>15.678900000000001</v>
      </c>
      <c r="AB96">
        <v>0.10745</v>
      </c>
      <c r="AC96">
        <v>0.60650999999999999</v>
      </c>
      <c r="AD96">
        <v>1.0645999999999999E-2</v>
      </c>
      <c r="AE96" t="s">
        <v>300</v>
      </c>
      <c r="AF96" t="s">
        <v>250</v>
      </c>
      <c r="AG96">
        <v>8.6973000000000003</v>
      </c>
      <c r="AH96">
        <v>0.49417</v>
      </c>
      <c r="AI96">
        <v>1.2637000000000001E-2</v>
      </c>
      <c r="AJ96">
        <v>5.0845000000000001E-2</v>
      </c>
      <c r="AK96">
        <v>83.077500000000001</v>
      </c>
      <c r="AL96">
        <v>30.008600000000001</v>
      </c>
      <c r="AM96">
        <v>61.103900000000003</v>
      </c>
      <c r="AN96">
        <v>3.1154999999999999</v>
      </c>
      <c r="AO96">
        <v>89</v>
      </c>
      <c r="AP96" t="s">
        <v>236</v>
      </c>
    </row>
    <row r="97" spans="1:42" x14ac:dyDescent="0.25">
      <c r="B97" t="s">
        <v>873</v>
      </c>
      <c r="C97" t="s">
        <v>755</v>
      </c>
      <c r="D97">
        <v>11.821</v>
      </c>
      <c r="E97">
        <v>89.922200000000004</v>
      </c>
      <c r="F97">
        <v>600</v>
      </c>
      <c r="G97">
        <v>1.9671000000000001</v>
      </c>
      <c r="H97">
        <v>27.045400000000001</v>
      </c>
      <c r="I97">
        <v>-20.883800000000001</v>
      </c>
      <c r="J97">
        <v>1200</v>
      </c>
      <c r="K97">
        <v>85.156000000000006</v>
      </c>
      <c r="L97">
        <v>7.2038000000000002</v>
      </c>
      <c r="M97" t="s">
        <v>769</v>
      </c>
      <c r="N97" t="s">
        <v>763</v>
      </c>
      <c r="O97" t="s">
        <v>874</v>
      </c>
      <c r="P97">
        <v>119641</v>
      </c>
      <c r="Q97" t="s">
        <v>758</v>
      </c>
      <c r="R97">
        <v>170.23</v>
      </c>
      <c r="S97">
        <v>39.74</v>
      </c>
      <c r="T97">
        <v>14.3</v>
      </c>
      <c r="U97">
        <v>1.6205000000000001</v>
      </c>
      <c r="V97">
        <v>1.8137000000000001</v>
      </c>
      <c r="W97">
        <v>6.4948000000000002E-3</v>
      </c>
      <c r="X97">
        <v>-2.2138</v>
      </c>
      <c r="Y97">
        <v>-1.8823000000000001</v>
      </c>
      <c r="Z97">
        <v>1.9112000000000001E-2</v>
      </c>
      <c r="AA97">
        <v>15.6845</v>
      </c>
      <c r="AB97">
        <v>0.10915999999999999</v>
      </c>
      <c r="AC97">
        <v>0.60492999999999997</v>
      </c>
      <c r="AD97">
        <v>1.0607999999999999E-2</v>
      </c>
      <c r="AE97" t="s">
        <v>300</v>
      </c>
      <c r="AF97" t="s">
        <v>250</v>
      </c>
      <c r="AG97">
        <v>8.4899000000000004</v>
      </c>
      <c r="AH97">
        <v>0.40993000000000002</v>
      </c>
      <c r="AI97">
        <v>-7.5836000000000001E-2</v>
      </c>
      <c r="AJ97">
        <v>4.2215000000000003E-2</v>
      </c>
      <c r="AK97">
        <v>44.960299999999997</v>
      </c>
      <c r="AL97">
        <v>28.939699999999998</v>
      </c>
      <c r="AM97">
        <v>23.810099999999998</v>
      </c>
      <c r="AN97">
        <v>3.0049000000000001</v>
      </c>
      <c r="AO97">
        <v>89</v>
      </c>
      <c r="AP97" t="s">
        <v>236</v>
      </c>
    </row>
    <row r="98" spans="1:42" x14ac:dyDescent="0.25">
      <c r="A98" t="s">
        <v>185</v>
      </c>
      <c r="AC98" s="78">
        <f>AVERAGE(AC92:AC97)</f>
        <v>0.62749166666666667</v>
      </c>
      <c r="AE98" s="79">
        <f>STDEV(AC92:AC97)/2</f>
        <v>1.2167639630046023E-2</v>
      </c>
    </row>
    <row r="99" spans="1:42" x14ac:dyDescent="0.25">
      <c r="B99" t="s">
        <v>875</v>
      </c>
      <c r="C99" t="s">
        <v>308</v>
      </c>
      <c r="D99">
        <v>7.9509999999999996</v>
      </c>
      <c r="E99">
        <v>89.417000000000002</v>
      </c>
      <c r="F99">
        <v>600</v>
      </c>
      <c r="G99">
        <v>1.76</v>
      </c>
      <c r="H99">
        <v>6.1574</v>
      </c>
      <c r="I99">
        <v>-20.6053</v>
      </c>
      <c r="J99">
        <v>1200</v>
      </c>
      <c r="K99">
        <v>53.4</v>
      </c>
      <c r="L99">
        <v>6.7161</v>
      </c>
      <c r="M99" t="s">
        <v>762</v>
      </c>
      <c r="N99" t="s">
        <v>763</v>
      </c>
      <c r="O99" t="s">
        <v>876</v>
      </c>
      <c r="P99">
        <v>115457</v>
      </c>
      <c r="Q99" t="s">
        <v>758</v>
      </c>
      <c r="R99">
        <v>105.85</v>
      </c>
      <c r="S99">
        <v>27.69</v>
      </c>
      <c r="T99">
        <v>72.400000000000006</v>
      </c>
      <c r="U99">
        <v>-10.262700000000001</v>
      </c>
      <c r="V99">
        <v>-10.201499999999999</v>
      </c>
      <c r="W99">
        <v>6.4729000000000002E-3</v>
      </c>
      <c r="X99">
        <v>-19.0045</v>
      </c>
      <c r="Y99">
        <v>-18.698799999999999</v>
      </c>
      <c r="Z99">
        <v>1.7399999999999999E-2</v>
      </c>
      <c r="AA99">
        <v>-13.221299999999999</v>
      </c>
      <c r="AB99">
        <v>0.12171999999999999</v>
      </c>
      <c r="AC99">
        <v>0.46401999999999999</v>
      </c>
      <c r="AD99">
        <v>1.2123E-2</v>
      </c>
      <c r="AE99" t="s">
        <v>300</v>
      </c>
      <c r="AF99" t="s">
        <v>250</v>
      </c>
      <c r="AG99">
        <v>-24.450900000000001</v>
      </c>
      <c r="AH99">
        <v>0.56708000000000003</v>
      </c>
      <c r="AI99">
        <v>0.67117000000000004</v>
      </c>
      <c r="AJ99">
        <v>6.0976000000000002E-2</v>
      </c>
      <c r="AK99">
        <v>119.8837</v>
      </c>
      <c r="AL99">
        <v>33.622300000000003</v>
      </c>
      <c r="AM99">
        <v>148.6765</v>
      </c>
      <c r="AN99">
        <v>3.6345000000000001</v>
      </c>
      <c r="AO99">
        <v>90</v>
      </c>
      <c r="AP99" t="s">
        <v>236</v>
      </c>
    </row>
    <row r="100" spans="1:42" x14ac:dyDescent="0.25">
      <c r="B100" t="s">
        <v>877</v>
      </c>
      <c r="C100" t="s">
        <v>755</v>
      </c>
      <c r="D100">
        <v>8.1340000000000003</v>
      </c>
      <c r="E100">
        <v>89.245999999999995</v>
      </c>
      <c r="F100">
        <v>600</v>
      </c>
      <c r="G100">
        <v>1.4254</v>
      </c>
      <c r="H100">
        <v>6.6673</v>
      </c>
      <c r="I100">
        <v>-20.286799999999999</v>
      </c>
      <c r="J100">
        <v>1200</v>
      </c>
      <c r="K100">
        <v>58.9</v>
      </c>
      <c r="L100">
        <v>7.2412000000000001</v>
      </c>
      <c r="M100" t="s">
        <v>762</v>
      </c>
      <c r="N100" t="s">
        <v>763</v>
      </c>
      <c r="O100" t="s">
        <v>878</v>
      </c>
      <c r="P100">
        <v>115481</v>
      </c>
      <c r="Q100" t="s">
        <v>758</v>
      </c>
      <c r="R100">
        <v>117.22</v>
      </c>
      <c r="S100">
        <v>30.6</v>
      </c>
      <c r="T100">
        <v>-30.2</v>
      </c>
      <c r="U100">
        <v>-10.2118</v>
      </c>
      <c r="V100">
        <v>-10.15</v>
      </c>
      <c r="W100">
        <v>9.4625999999999998E-3</v>
      </c>
      <c r="X100">
        <v>-19.0444</v>
      </c>
      <c r="Y100">
        <v>-18.733000000000001</v>
      </c>
      <c r="Z100">
        <v>2.3602000000000001E-2</v>
      </c>
      <c r="AA100">
        <v>-13.197800000000001</v>
      </c>
      <c r="AB100">
        <v>9.9234000000000003E-2</v>
      </c>
      <c r="AC100">
        <v>0.48055999999999999</v>
      </c>
      <c r="AD100">
        <v>9.9457E-3</v>
      </c>
      <c r="AE100" t="s">
        <v>300</v>
      </c>
      <c r="AF100" t="s">
        <v>250</v>
      </c>
      <c r="AG100">
        <v>-25.058700000000002</v>
      </c>
      <c r="AH100">
        <v>0.49942999999999999</v>
      </c>
      <c r="AI100">
        <v>0.12883</v>
      </c>
      <c r="AJ100">
        <v>5.3469999999999997E-2</v>
      </c>
      <c r="AK100">
        <v>-4.6906999999999996</v>
      </c>
      <c r="AL100">
        <v>28.464400000000001</v>
      </c>
      <c r="AM100">
        <v>20.925599999999999</v>
      </c>
      <c r="AN100">
        <v>3.1297000000000001</v>
      </c>
      <c r="AO100">
        <v>87</v>
      </c>
      <c r="AP100" t="s">
        <v>236</v>
      </c>
    </row>
    <row r="101" spans="1:42" x14ac:dyDescent="0.25">
      <c r="B101" t="s">
        <v>879</v>
      </c>
      <c r="C101" t="s">
        <v>755</v>
      </c>
      <c r="D101">
        <v>8.6720000000000006</v>
      </c>
      <c r="E101">
        <v>90.596599999999995</v>
      </c>
      <c r="F101">
        <v>600</v>
      </c>
      <c r="G101">
        <v>2.0945999999999998</v>
      </c>
      <c r="H101">
        <v>69.267499999999998</v>
      </c>
      <c r="I101">
        <v>-20.474299999999999</v>
      </c>
      <c r="J101">
        <v>1200</v>
      </c>
      <c r="K101">
        <v>64.099999999999994</v>
      </c>
      <c r="L101">
        <v>7.3916000000000004</v>
      </c>
      <c r="N101" t="s">
        <v>763</v>
      </c>
      <c r="O101" t="s">
        <v>880</v>
      </c>
      <c r="P101">
        <v>115917</v>
      </c>
      <c r="Q101" t="s">
        <v>758</v>
      </c>
      <c r="R101">
        <v>129.47999999999999</v>
      </c>
      <c r="S101">
        <v>35.81</v>
      </c>
      <c r="T101">
        <v>47.6</v>
      </c>
      <c r="U101">
        <v>-10.2682</v>
      </c>
      <c r="V101">
        <v>-10.207000000000001</v>
      </c>
      <c r="W101">
        <v>5.2630000000000003E-3</v>
      </c>
      <c r="X101">
        <v>-19.026499999999999</v>
      </c>
      <c r="Y101">
        <v>-18.741099999999999</v>
      </c>
      <c r="Z101">
        <v>9.4404999999999992E-3</v>
      </c>
      <c r="AA101">
        <v>-13.238300000000001</v>
      </c>
      <c r="AB101">
        <v>0.10859000000000001</v>
      </c>
      <c r="AC101">
        <v>0.47599999999999998</v>
      </c>
      <c r="AD101">
        <v>1.1375E-2</v>
      </c>
      <c r="AE101" t="s">
        <v>300</v>
      </c>
      <c r="AF101" t="s">
        <v>250</v>
      </c>
      <c r="AG101">
        <v>-24.783799999999999</v>
      </c>
      <c r="AH101">
        <v>0.46461000000000002</v>
      </c>
      <c r="AI101">
        <v>0.37454999999999999</v>
      </c>
      <c r="AJ101">
        <v>5.0117000000000002E-2</v>
      </c>
      <c r="AK101">
        <v>28.620699999999999</v>
      </c>
      <c r="AL101">
        <v>34.056800000000003</v>
      </c>
      <c r="AM101">
        <v>55.1175</v>
      </c>
      <c r="AN101">
        <v>3.6821999999999999</v>
      </c>
      <c r="AO101">
        <v>90</v>
      </c>
      <c r="AP101" t="s">
        <v>236</v>
      </c>
    </row>
    <row r="102" spans="1:42" x14ac:dyDescent="0.25">
      <c r="B102" t="s">
        <v>881</v>
      </c>
      <c r="C102" t="s">
        <v>766</v>
      </c>
      <c r="D102">
        <v>9.5690000000000008</v>
      </c>
      <c r="E102">
        <v>89.423599999999993</v>
      </c>
      <c r="F102">
        <v>600</v>
      </c>
      <c r="G102">
        <v>1.3615999999999999</v>
      </c>
      <c r="H102">
        <v>10.284000000000001</v>
      </c>
      <c r="I102">
        <v>-21.026399999999999</v>
      </c>
      <c r="J102">
        <v>1200</v>
      </c>
      <c r="K102">
        <v>72.3</v>
      </c>
      <c r="L102">
        <v>7.5556000000000001</v>
      </c>
      <c r="N102" t="s">
        <v>763</v>
      </c>
      <c r="O102" t="s">
        <v>882</v>
      </c>
      <c r="P102">
        <v>116782</v>
      </c>
      <c r="Q102" t="s">
        <v>758</v>
      </c>
      <c r="R102">
        <v>145.63</v>
      </c>
      <c r="S102">
        <v>36.24</v>
      </c>
      <c r="T102">
        <v>76.099999999999994</v>
      </c>
      <c r="U102">
        <v>-10.3111</v>
      </c>
      <c r="V102">
        <v>-10.250400000000001</v>
      </c>
      <c r="W102">
        <v>6.5174999999999999E-3</v>
      </c>
      <c r="X102">
        <v>-19.0244</v>
      </c>
      <c r="Y102">
        <v>-18.768899999999999</v>
      </c>
      <c r="Z102">
        <v>1.3285E-2</v>
      </c>
      <c r="AA102">
        <v>-13.297700000000001</v>
      </c>
      <c r="AB102">
        <v>9.0914999999999996E-2</v>
      </c>
      <c r="AC102">
        <v>0.45390999999999998</v>
      </c>
      <c r="AD102">
        <v>9.6512999999999998E-3</v>
      </c>
      <c r="AE102" t="s">
        <v>300</v>
      </c>
      <c r="AF102" t="s">
        <v>250</v>
      </c>
      <c r="AG102">
        <v>-24.696000000000002</v>
      </c>
      <c r="AH102">
        <v>0.37433</v>
      </c>
      <c r="AI102">
        <v>0.4607</v>
      </c>
      <c r="AJ102">
        <v>4.0570000000000002E-2</v>
      </c>
      <c r="AK102">
        <v>26.0197</v>
      </c>
      <c r="AL102">
        <v>27.985199999999999</v>
      </c>
      <c r="AM102">
        <v>52.491199999999999</v>
      </c>
      <c r="AN102">
        <v>3.0261999999999998</v>
      </c>
      <c r="AO102">
        <v>90</v>
      </c>
      <c r="AP102" t="s">
        <v>236</v>
      </c>
    </row>
    <row r="103" spans="1:42" x14ac:dyDescent="0.25">
      <c r="B103" t="s">
        <v>883</v>
      </c>
      <c r="C103" t="s">
        <v>766</v>
      </c>
      <c r="D103">
        <v>9.9879999999999995</v>
      </c>
      <c r="E103">
        <v>89.680999999999997</v>
      </c>
      <c r="F103">
        <v>600</v>
      </c>
      <c r="G103">
        <v>1.3456999999999999</v>
      </c>
      <c r="H103">
        <v>6.1734</v>
      </c>
      <c r="I103">
        <v>-19.399699999999999</v>
      </c>
      <c r="J103">
        <v>1200</v>
      </c>
      <c r="K103">
        <v>75.3</v>
      </c>
      <c r="L103">
        <v>7.5389999999999997</v>
      </c>
      <c r="N103" t="s">
        <v>763</v>
      </c>
      <c r="O103" t="s">
        <v>884</v>
      </c>
      <c r="P103">
        <v>117157</v>
      </c>
      <c r="Q103" t="s">
        <v>758</v>
      </c>
      <c r="R103">
        <v>148.01</v>
      </c>
      <c r="S103">
        <v>39.57</v>
      </c>
      <c r="T103">
        <v>-40.5</v>
      </c>
      <c r="U103">
        <v>-10.318</v>
      </c>
      <c r="V103">
        <v>-10.257400000000001</v>
      </c>
      <c r="W103">
        <v>6.0213000000000003E-3</v>
      </c>
      <c r="X103">
        <v>-18.8521</v>
      </c>
      <c r="Y103">
        <v>-18.660299999999999</v>
      </c>
      <c r="Z103">
        <v>9.9734999999999997E-3</v>
      </c>
      <c r="AA103">
        <v>-13.1348</v>
      </c>
      <c r="AB103">
        <v>9.7324999999999995E-2</v>
      </c>
      <c r="AC103">
        <v>0.44683</v>
      </c>
      <c r="AD103">
        <v>1.0470999999999999E-2</v>
      </c>
      <c r="AE103" t="s">
        <v>300</v>
      </c>
      <c r="AF103" t="s">
        <v>250</v>
      </c>
      <c r="AG103">
        <v>-24.714700000000001</v>
      </c>
      <c r="AH103">
        <v>0.43026999999999999</v>
      </c>
      <c r="AI103">
        <v>9.0537999999999993E-2</v>
      </c>
      <c r="AJ103">
        <v>4.6341E-2</v>
      </c>
      <c r="AK103">
        <v>-9.6207999999999991</v>
      </c>
      <c r="AL103">
        <v>26.022400000000001</v>
      </c>
      <c r="AM103">
        <v>15.580399999999999</v>
      </c>
      <c r="AN103">
        <v>2.8123</v>
      </c>
      <c r="AO103">
        <v>90</v>
      </c>
      <c r="AP103" t="s">
        <v>236</v>
      </c>
    </row>
    <row r="104" spans="1:42" x14ac:dyDescent="0.25">
      <c r="B104" t="s">
        <v>885</v>
      </c>
      <c r="C104" t="s">
        <v>755</v>
      </c>
      <c r="D104">
        <v>10.287000000000001</v>
      </c>
      <c r="E104">
        <v>89.955600000000004</v>
      </c>
      <c r="F104">
        <v>600</v>
      </c>
      <c r="G104">
        <v>1.2022999999999999</v>
      </c>
      <c r="H104">
        <v>29.116700000000002</v>
      </c>
      <c r="I104">
        <v>-21.232299999999999</v>
      </c>
      <c r="J104">
        <v>1200</v>
      </c>
      <c r="K104">
        <v>78.8</v>
      </c>
      <c r="L104">
        <v>7.6601999999999997</v>
      </c>
      <c r="M104" t="s">
        <v>886</v>
      </c>
      <c r="N104" t="s">
        <v>763</v>
      </c>
      <c r="O104" t="s">
        <v>887</v>
      </c>
      <c r="P104">
        <v>118539</v>
      </c>
      <c r="Q104" t="s">
        <v>758</v>
      </c>
      <c r="R104">
        <v>158.15</v>
      </c>
      <c r="S104">
        <v>40.85</v>
      </c>
      <c r="T104">
        <v>10</v>
      </c>
      <c r="U104">
        <v>-10.3804</v>
      </c>
      <c r="V104">
        <v>-10.320499999999999</v>
      </c>
      <c r="W104">
        <v>6.7247000000000001E-3</v>
      </c>
      <c r="X104">
        <v>-18.9223</v>
      </c>
      <c r="Y104">
        <v>-18.752500000000001</v>
      </c>
      <c r="Z104">
        <v>1.8294999999999999E-2</v>
      </c>
      <c r="AA104">
        <v>-13.237500000000001</v>
      </c>
      <c r="AB104">
        <v>0.10195</v>
      </c>
      <c r="AC104">
        <v>0.47916999999999998</v>
      </c>
      <c r="AD104">
        <v>9.9524000000000001E-3</v>
      </c>
      <c r="AE104" t="s">
        <v>300</v>
      </c>
      <c r="AF104" t="s">
        <v>250</v>
      </c>
      <c r="AG104">
        <v>-24.401299999999999</v>
      </c>
      <c r="AH104">
        <v>0.53015999999999996</v>
      </c>
      <c r="AI104">
        <v>0.55523999999999996</v>
      </c>
      <c r="AJ104">
        <v>5.7067E-2</v>
      </c>
      <c r="AK104">
        <v>84.099199999999996</v>
      </c>
      <c r="AL104">
        <v>33.181199999999997</v>
      </c>
      <c r="AM104">
        <v>111.9177</v>
      </c>
      <c r="AN104">
        <v>3.6074000000000002</v>
      </c>
      <c r="AO104">
        <v>89</v>
      </c>
      <c r="AP104" t="s">
        <v>236</v>
      </c>
    </row>
    <row r="105" spans="1:42" x14ac:dyDescent="0.25">
      <c r="B105" t="s">
        <v>885</v>
      </c>
      <c r="C105" t="s">
        <v>755</v>
      </c>
      <c r="D105">
        <v>10.287000000000001</v>
      </c>
      <c r="E105">
        <v>89.955600000000004</v>
      </c>
      <c r="F105">
        <v>600</v>
      </c>
      <c r="G105">
        <v>1.2022999999999999</v>
      </c>
      <c r="H105">
        <v>29.116700000000002</v>
      </c>
      <c r="I105">
        <v>-21.232299999999999</v>
      </c>
      <c r="J105">
        <v>1200</v>
      </c>
      <c r="K105">
        <v>78.754999999999995</v>
      </c>
      <c r="L105">
        <v>7.6558000000000002</v>
      </c>
      <c r="M105" t="s">
        <v>886</v>
      </c>
      <c r="N105" t="s">
        <v>763</v>
      </c>
      <c r="O105" t="s">
        <v>888</v>
      </c>
      <c r="P105">
        <v>118539</v>
      </c>
      <c r="Q105" t="s">
        <v>758</v>
      </c>
      <c r="R105">
        <v>158.15</v>
      </c>
      <c r="S105">
        <v>40.85</v>
      </c>
      <c r="T105">
        <v>10</v>
      </c>
      <c r="U105">
        <v>-10.3376</v>
      </c>
      <c r="V105">
        <v>-10.277200000000001</v>
      </c>
      <c r="W105">
        <v>6.7329E-3</v>
      </c>
      <c r="X105">
        <v>-18.921199999999999</v>
      </c>
      <c r="Y105">
        <v>-18.735299999999999</v>
      </c>
      <c r="Z105">
        <v>1.8294000000000001E-2</v>
      </c>
      <c r="AA105">
        <v>-13.237500000000001</v>
      </c>
      <c r="AB105">
        <v>0.10195</v>
      </c>
      <c r="AC105">
        <v>0.4778</v>
      </c>
      <c r="AD105">
        <v>9.9520000000000008E-3</v>
      </c>
      <c r="AE105" t="s">
        <v>300</v>
      </c>
      <c r="AF105" t="s">
        <v>250</v>
      </c>
      <c r="AG105">
        <v>-24.401299999999999</v>
      </c>
      <c r="AH105">
        <v>0.53015999999999996</v>
      </c>
      <c r="AI105">
        <v>0.55523999999999996</v>
      </c>
      <c r="AJ105">
        <v>5.7067E-2</v>
      </c>
      <c r="AK105">
        <v>84.099199999999996</v>
      </c>
      <c r="AL105">
        <v>33.181199999999997</v>
      </c>
      <c r="AM105">
        <v>111.91</v>
      </c>
      <c r="AN105">
        <v>3.6073</v>
      </c>
      <c r="AO105">
        <v>89</v>
      </c>
      <c r="AP105" t="s">
        <v>236</v>
      </c>
    </row>
    <row r="106" spans="1:42" x14ac:dyDescent="0.25">
      <c r="A106" t="s">
        <v>691</v>
      </c>
      <c r="AC106" s="78">
        <f>AVERAGE(AC99:AC105)</f>
        <v>0.46832714285714289</v>
      </c>
      <c r="AE106" s="79">
        <f>STDEV(AC99:AC105)/2</f>
        <v>6.7834072770042537E-3</v>
      </c>
    </row>
    <row r="107" spans="1:42" x14ac:dyDescent="0.25">
      <c r="B107" t="s">
        <v>91</v>
      </c>
      <c r="C107" t="s">
        <v>478</v>
      </c>
      <c r="D107">
        <v>10</v>
      </c>
      <c r="E107">
        <v>89.477800000000002</v>
      </c>
      <c r="F107">
        <v>600</v>
      </c>
      <c r="G107">
        <v>1.5847</v>
      </c>
      <c r="H107">
        <v>31.857099999999999</v>
      </c>
      <c r="I107">
        <v>-19.198899999999998</v>
      </c>
      <c r="J107">
        <v>1200</v>
      </c>
      <c r="K107">
        <v>73.3</v>
      </c>
      <c r="L107">
        <v>7.33</v>
      </c>
      <c r="N107" t="s">
        <v>763</v>
      </c>
      <c r="O107" t="s">
        <v>889</v>
      </c>
      <c r="P107">
        <v>115569</v>
      </c>
      <c r="Q107" t="s">
        <v>890</v>
      </c>
      <c r="R107">
        <v>145</v>
      </c>
      <c r="S107">
        <v>26.75</v>
      </c>
      <c r="T107">
        <v>75.599999999999994</v>
      </c>
      <c r="U107">
        <v>-11.3889</v>
      </c>
      <c r="V107">
        <v>-11.340199999999999</v>
      </c>
      <c r="W107">
        <v>5.6312000000000003E-3</v>
      </c>
      <c r="X107">
        <v>-5.0891000000000002</v>
      </c>
      <c r="Y107">
        <v>-4.8098999999999998</v>
      </c>
      <c r="Z107">
        <v>9.6509999999999999E-3</v>
      </c>
      <c r="AA107">
        <v>5.9813999999999999E-2</v>
      </c>
      <c r="AB107">
        <v>8.9299000000000003E-2</v>
      </c>
      <c r="AC107">
        <v>0.65961999999999998</v>
      </c>
      <c r="AD107">
        <v>9.5011999999999996E-3</v>
      </c>
      <c r="AE107" t="s">
        <v>300</v>
      </c>
      <c r="AF107" t="s">
        <v>250</v>
      </c>
      <c r="AG107">
        <v>2.843</v>
      </c>
      <c r="AH107">
        <v>0.45413999999999999</v>
      </c>
      <c r="AI107">
        <v>0.12938</v>
      </c>
      <c r="AJ107">
        <v>4.7905000000000003E-2</v>
      </c>
      <c r="AK107">
        <v>60.355800000000002</v>
      </c>
      <c r="AL107">
        <v>32.354799999999997</v>
      </c>
      <c r="AM107">
        <v>58.652099999999997</v>
      </c>
      <c r="AN107">
        <v>3.4238</v>
      </c>
      <c r="AO107">
        <v>89</v>
      </c>
      <c r="AP107" t="s">
        <v>891</v>
      </c>
    </row>
    <row r="108" spans="1:42" x14ac:dyDescent="0.25">
      <c r="B108" t="s">
        <v>81</v>
      </c>
      <c r="C108" t="s">
        <v>478</v>
      </c>
      <c r="D108">
        <v>9.3000000000000007</v>
      </c>
      <c r="E108">
        <v>89.595200000000006</v>
      </c>
      <c r="F108">
        <v>600</v>
      </c>
      <c r="G108">
        <v>1.4254</v>
      </c>
      <c r="H108">
        <v>25.770800000000001</v>
      </c>
      <c r="I108">
        <v>-20.5259</v>
      </c>
      <c r="J108">
        <v>1200</v>
      </c>
      <c r="K108">
        <v>49.8</v>
      </c>
      <c r="L108">
        <v>5.3548</v>
      </c>
      <c r="N108" t="s">
        <v>763</v>
      </c>
      <c r="O108" t="s">
        <v>892</v>
      </c>
      <c r="P108">
        <v>115575</v>
      </c>
      <c r="Q108" t="s">
        <v>758</v>
      </c>
      <c r="R108">
        <v>100.02</v>
      </c>
      <c r="S108">
        <v>26.75</v>
      </c>
      <c r="T108">
        <v>75.599999999999994</v>
      </c>
      <c r="U108">
        <v>-8.1702999999999992</v>
      </c>
      <c r="V108">
        <v>-8.0858000000000008</v>
      </c>
      <c r="W108">
        <v>6.5418000000000004E-3</v>
      </c>
      <c r="X108">
        <v>-6.4021999999999997</v>
      </c>
      <c r="Y108">
        <v>-6.1212999999999997</v>
      </c>
      <c r="Z108">
        <v>1.0031999999999999E-2</v>
      </c>
      <c r="AA108">
        <v>1.9056999999999999</v>
      </c>
      <c r="AB108">
        <v>0.10296</v>
      </c>
      <c r="AC108">
        <v>0.69359000000000004</v>
      </c>
      <c r="AD108">
        <v>1.0683E-2</v>
      </c>
      <c r="AE108" t="s">
        <v>300</v>
      </c>
      <c r="AF108" t="s">
        <v>250</v>
      </c>
      <c r="AG108">
        <v>0.42584</v>
      </c>
      <c r="AH108">
        <v>0.57872999999999997</v>
      </c>
      <c r="AI108">
        <v>0.34015000000000001</v>
      </c>
      <c r="AJ108">
        <v>6.0590999999999999E-2</v>
      </c>
      <c r="AK108">
        <v>50.750999999999998</v>
      </c>
      <c r="AL108">
        <v>50.384599999999999</v>
      </c>
      <c r="AM108">
        <v>48.404000000000003</v>
      </c>
      <c r="AN108">
        <v>5.2984999999999998</v>
      </c>
      <c r="AO108">
        <v>90</v>
      </c>
      <c r="AP108" t="s">
        <v>236</v>
      </c>
    </row>
    <row r="109" spans="1:42" x14ac:dyDescent="0.25">
      <c r="B109" t="s">
        <v>92</v>
      </c>
      <c r="C109" t="s">
        <v>478</v>
      </c>
      <c r="D109">
        <v>8.99</v>
      </c>
      <c r="E109">
        <v>89.746300000000005</v>
      </c>
      <c r="F109">
        <v>600</v>
      </c>
      <c r="G109">
        <v>1.6802999999999999</v>
      </c>
      <c r="H109">
        <v>6.6513999999999998</v>
      </c>
      <c r="I109">
        <v>-20.528099999999998</v>
      </c>
      <c r="J109">
        <v>1200</v>
      </c>
      <c r="K109">
        <v>64.8</v>
      </c>
      <c r="L109">
        <v>7.2080000000000002</v>
      </c>
      <c r="N109" t="s">
        <v>763</v>
      </c>
      <c r="O109" t="s">
        <v>893</v>
      </c>
      <c r="P109">
        <v>115587</v>
      </c>
      <c r="Q109" t="s">
        <v>758</v>
      </c>
      <c r="R109">
        <v>132.75</v>
      </c>
      <c r="S109">
        <v>34.79</v>
      </c>
      <c r="T109">
        <v>14.6</v>
      </c>
      <c r="U109">
        <v>-11.430099999999999</v>
      </c>
      <c r="V109">
        <v>-11.3818</v>
      </c>
      <c r="W109">
        <v>5.8590999999999999E-3</v>
      </c>
      <c r="X109">
        <v>-5.0362</v>
      </c>
      <c r="Y109">
        <v>-4.7582000000000004</v>
      </c>
      <c r="Z109">
        <v>9.7076000000000003E-3</v>
      </c>
      <c r="AA109">
        <v>8.4211999999999995E-2</v>
      </c>
      <c r="AB109">
        <v>0.10285</v>
      </c>
      <c r="AC109">
        <v>0.67145999999999995</v>
      </c>
      <c r="AD109">
        <v>1.0781000000000001E-2</v>
      </c>
      <c r="AE109" t="s">
        <v>300</v>
      </c>
      <c r="AF109" t="s">
        <v>250</v>
      </c>
      <c r="AG109">
        <v>3.0615999999999999</v>
      </c>
      <c r="AH109">
        <v>0.56598999999999999</v>
      </c>
      <c r="AI109">
        <v>0.24118999999999999</v>
      </c>
      <c r="AJ109">
        <v>5.9165000000000002E-2</v>
      </c>
      <c r="AK109">
        <v>53.113300000000002</v>
      </c>
      <c r="AL109">
        <v>40.776499999999999</v>
      </c>
      <c r="AM109">
        <v>51.353400000000001</v>
      </c>
      <c r="AN109">
        <v>4.3143000000000002</v>
      </c>
      <c r="AO109">
        <v>89</v>
      </c>
      <c r="AP109" t="s">
        <v>236</v>
      </c>
    </row>
    <row r="110" spans="1:42" x14ac:dyDescent="0.25">
      <c r="B110" t="s">
        <v>93</v>
      </c>
      <c r="C110" t="s">
        <v>478</v>
      </c>
      <c r="D110">
        <v>10.28</v>
      </c>
      <c r="E110">
        <v>90.134100000000004</v>
      </c>
      <c r="F110">
        <v>600</v>
      </c>
      <c r="G110">
        <v>1.5368999999999999</v>
      </c>
      <c r="H110">
        <v>10.4115</v>
      </c>
      <c r="I110">
        <v>-20.4344</v>
      </c>
      <c r="J110">
        <v>1200</v>
      </c>
      <c r="K110">
        <v>75</v>
      </c>
      <c r="L110">
        <v>7.2957000000000001</v>
      </c>
      <c r="N110" t="s">
        <v>763</v>
      </c>
      <c r="O110" t="s">
        <v>894</v>
      </c>
      <c r="P110">
        <v>117868</v>
      </c>
      <c r="Q110" t="s">
        <v>758</v>
      </c>
      <c r="R110">
        <v>159.38999999999999</v>
      </c>
      <c r="S110">
        <v>38.21</v>
      </c>
      <c r="T110">
        <v>39.299999999999997</v>
      </c>
      <c r="U110">
        <v>-11.5588</v>
      </c>
      <c r="V110">
        <v>-11.512</v>
      </c>
      <c r="W110">
        <v>5.5345999999999998E-3</v>
      </c>
      <c r="X110">
        <v>-4.7956000000000003</v>
      </c>
      <c r="Y110">
        <v>-4.6184000000000003</v>
      </c>
      <c r="Z110">
        <v>1.1894E-2</v>
      </c>
      <c r="AA110">
        <v>0.19264000000000001</v>
      </c>
      <c r="AB110">
        <v>9.1375999999999999E-2</v>
      </c>
      <c r="AC110">
        <v>0.65990000000000004</v>
      </c>
      <c r="AD110">
        <v>9.5017999999999995E-3</v>
      </c>
      <c r="AE110" t="s">
        <v>300</v>
      </c>
      <c r="AF110" t="s">
        <v>250</v>
      </c>
      <c r="AG110">
        <v>3.4116</v>
      </c>
      <c r="AH110">
        <v>0.50509999999999999</v>
      </c>
      <c r="AI110">
        <v>0.10772</v>
      </c>
      <c r="AJ110">
        <v>5.3615000000000003E-2</v>
      </c>
      <c r="AK110">
        <v>19.907699999999998</v>
      </c>
      <c r="AL110">
        <v>23.436800000000002</v>
      </c>
      <c r="AM110">
        <v>17.845700000000001</v>
      </c>
      <c r="AN110">
        <v>2.4796</v>
      </c>
      <c r="AO110">
        <v>89</v>
      </c>
      <c r="AP110" t="s">
        <v>236</v>
      </c>
    </row>
    <row r="111" spans="1:42" x14ac:dyDescent="0.25">
      <c r="B111" t="s">
        <v>82</v>
      </c>
      <c r="C111" t="s">
        <v>478</v>
      </c>
      <c r="D111">
        <v>14.84</v>
      </c>
      <c r="E111">
        <v>90.441400000000002</v>
      </c>
      <c r="F111">
        <v>600</v>
      </c>
      <c r="G111">
        <v>1.3615999999999999</v>
      </c>
      <c r="H111">
        <v>35.935899999999997</v>
      </c>
      <c r="I111">
        <v>-21.078099999999999</v>
      </c>
      <c r="J111">
        <v>1200</v>
      </c>
      <c r="K111">
        <v>79.099999999999994</v>
      </c>
      <c r="L111">
        <v>5.3301999999999996</v>
      </c>
      <c r="N111" t="s">
        <v>763</v>
      </c>
      <c r="O111" t="s">
        <v>895</v>
      </c>
      <c r="P111">
        <v>117874</v>
      </c>
      <c r="Q111" t="s">
        <v>758</v>
      </c>
      <c r="R111">
        <v>166.79</v>
      </c>
      <c r="S111">
        <v>40.090000000000003</v>
      </c>
      <c r="T111">
        <v>-7.3</v>
      </c>
      <c r="U111">
        <v>-8.2866</v>
      </c>
      <c r="V111">
        <v>-8.2034000000000002</v>
      </c>
      <c r="W111">
        <v>6.2639000000000002E-3</v>
      </c>
      <c r="X111">
        <v>-6.1543999999999999</v>
      </c>
      <c r="Y111">
        <v>-5.9897</v>
      </c>
      <c r="Z111">
        <v>1.5285E-2</v>
      </c>
      <c r="AA111">
        <v>2.0206</v>
      </c>
      <c r="AB111">
        <v>9.9279999999999993E-2</v>
      </c>
      <c r="AC111">
        <v>0.66642000000000001</v>
      </c>
      <c r="AD111">
        <v>1.0328E-2</v>
      </c>
      <c r="AE111" t="s">
        <v>300</v>
      </c>
      <c r="AF111" t="s">
        <v>250</v>
      </c>
      <c r="AG111">
        <v>0.57657999999999998</v>
      </c>
      <c r="AH111">
        <v>0.52771000000000001</v>
      </c>
      <c r="AI111">
        <v>-7.0603999999999997E-3</v>
      </c>
      <c r="AJ111">
        <v>5.4771E-2</v>
      </c>
      <c r="AK111">
        <v>21.962</v>
      </c>
      <c r="AL111">
        <v>47.802300000000002</v>
      </c>
      <c r="AM111">
        <v>19.2911</v>
      </c>
      <c r="AN111">
        <v>5.0248999999999997</v>
      </c>
      <c r="AO111">
        <v>90</v>
      </c>
      <c r="AP111" t="s">
        <v>236</v>
      </c>
    </row>
    <row r="112" spans="1:42" x14ac:dyDescent="0.25">
      <c r="B112" t="s">
        <v>94</v>
      </c>
      <c r="C112" t="s">
        <v>478</v>
      </c>
      <c r="D112">
        <v>9.82</v>
      </c>
      <c r="E112">
        <v>90.403999999999996</v>
      </c>
      <c r="F112">
        <v>600</v>
      </c>
      <c r="G112">
        <v>1.76</v>
      </c>
      <c r="H112">
        <v>7.2408999999999999</v>
      </c>
      <c r="I112">
        <v>-21.008099999999999</v>
      </c>
      <c r="J112">
        <v>1200</v>
      </c>
      <c r="K112">
        <v>73</v>
      </c>
      <c r="L112">
        <v>7.4337999999999997</v>
      </c>
      <c r="N112" t="s">
        <v>763</v>
      </c>
      <c r="O112" t="s">
        <v>896</v>
      </c>
      <c r="P112">
        <v>117880</v>
      </c>
      <c r="Q112" t="s">
        <v>758</v>
      </c>
      <c r="R112">
        <v>149.15</v>
      </c>
      <c r="S112">
        <v>36.409999999999997</v>
      </c>
      <c r="T112">
        <v>37.799999999999997</v>
      </c>
      <c r="U112">
        <v>-11.563599999999999</v>
      </c>
      <c r="V112">
        <v>-11.5168</v>
      </c>
      <c r="W112">
        <v>6.1246E-3</v>
      </c>
      <c r="X112">
        <v>-4.8703000000000003</v>
      </c>
      <c r="Y112">
        <v>-4.6948999999999996</v>
      </c>
      <c r="Z112">
        <v>1.7165E-2</v>
      </c>
      <c r="AA112">
        <v>0.12695000000000001</v>
      </c>
      <c r="AB112">
        <v>0.10772</v>
      </c>
      <c r="AC112">
        <v>0.67650999999999994</v>
      </c>
      <c r="AD112">
        <v>1.0593E-2</v>
      </c>
      <c r="AE112" t="s">
        <v>300</v>
      </c>
      <c r="AF112" t="s">
        <v>250</v>
      </c>
      <c r="AG112">
        <v>3.2652999999999999</v>
      </c>
      <c r="AH112">
        <v>0.51622999999999997</v>
      </c>
      <c r="AI112">
        <v>0.1119</v>
      </c>
      <c r="AJ112">
        <v>5.4137999999999999E-2</v>
      </c>
      <c r="AK112">
        <v>24.1706</v>
      </c>
      <c r="AL112">
        <v>37.681699999999999</v>
      </c>
      <c r="AM112">
        <v>22.257899999999999</v>
      </c>
      <c r="AN112">
        <v>3.9643000000000002</v>
      </c>
      <c r="AO112">
        <v>90</v>
      </c>
      <c r="AP112" t="s">
        <v>236</v>
      </c>
    </row>
    <row r="113" spans="2:42" x14ac:dyDescent="0.25">
      <c r="B113" t="s">
        <v>83</v>
      </c>
      <c r="C113" t="s">
        <v>478</v>
      </c>
      <c r="D113">
        <v>14.93</v>
      </c>
      <c r="E113">
        <v>90.267600000000002</v>
      </c>
      <c r="F113">
        <v>600</v>
      </c>
      <c r="G113">
        <v>1.9352</v>
      </c>
      <c r="H113">
        <v>35.027799999999999</v>
      </c>
      <c r="I113">
        <v>-20.939800000000002</v>
      </c>
      <c r="J113">
        <v>1200</v>
      </c>
      <c r="K113">
        <v>79.5</v>
      </c>
      <c r="L113">
        <v>5.3247999999999998</v>
      </c>
      <c r="N113" t="s">
        <v>763</v>
      </c>
      <c r="O113" t="s">
        <v>897</v>
      </c>
      <c r="P113">
        <v>117886</v>
      </c>
      <c r="Q113" t="s">
        <v>758</v>
      </c>
      <c r="R113">
        <v>169.62</v>
      </c>
      <c r="S113">
        <v>40.090000000000003</v>
      </c>
      <c r="T113">
        <v>-21.7</v>
      </c>
      <c r="U113">
        <v>-8.2774000000000001</v>
      </c>
      <c r="V113">
        <v>-8.1941000000000006</v>
      </c>
      <c r="W113">
        <v>5.5687999999999996E-3</v>
      </c>
      <c r="X113">
        <v>-6.1570999999999998</v>
      </c>
      <c r="Y113">
        <v>-5.9934000000000003</v>
      </c>
      <c r="Z113">
        <v>1.0137E-2</v>
      </c>
      <c r="AA113">
        <v>2.0876999999999999</v>
      </c>
      <c r="AB113">
        <v>9.8900000000000002E-2</v>
      </c>
      <c r="AC113">
        <v>0.73302999999999996</v>
      </c>
      <c r="AD113">
        <v>1.0127000000000001E-2</v>
      </c>
      <c r="AE113" t="s">
        <v>300</v>
      </c>
      <c r="AF113" t="s">
        <v>250</v>
      </c>
      <c r="AG113">
        <v>1.2508999999999999</v>
      </c>
      <c r="AH113">
        <v>0.52383000000000002</v>
      </c>
      <c r="AI113">
        <v>0.67242000000000002</v>
      </c>
      <c r="AJ113">
        <v>5.5195000000000001E-2</v>
      </c>
      <c r="AK113">
        <v>148.58779999999999</v>
      </c>
      <c r="AL113">
        <v>34.922899999999998</v>
      </c>
      <c r="AM113">
        <v>145.58320000000001</v>
      </c>
      <c r="AN113">
        <v>3.6714000000000002</v>
      </c>
      <c r="AO113">
        <v>90</v>
      </c>
      <c r="AP113" t="s">
        <v>236</v>
      </c>
    </row>
    <row r="114" spans="2:42" x14ac:dyDescent="0.25">
      <c r="B114" t="s">
        <v>85</v>
      </c>
      <c r="C114" t="s">
        <v>478</v>
      </c>
      <c r="D114">
        <v>12.1</v>
      </c>
      <c r="E114">
        <v>90.372399999999999</v>
      </c>
      <c r="F114">
        <v>600</v>
      </c>
      <c r="G114">
        <v>1.5528</v>
      </c>
      <c r="H114">
        <v>15.446300000000001</v>
      </c>
      <c r="I114">
        <v>-20.674800000000001</v>
      </c>
      <c r="J114">
        <v>1200</v>
      </c>
      <c r="K114">
        <v>47.7</v>
      </c>
      <c r="L114">
        <v>3.9420999999999999</v>
      </c>
      <c r="N114" t="s">
        <v>763</v>
      </c>
      <c r="O114" t="s">
        <v>898</v>
      </c>
      <c r="P114">
        <v>117892</v>
      </c>
      <c r="Q114" t="s">
        <v>758</v>
      </c>
      <c r="R114">
        <v>97.29</v>
      </c>
      <c r="S114">
        <v>24.62</v>
      </c>
      <c r="T114">
        <v>40.1</v>
      </c>
      <c r="U114">
        <v>-6.3160999999999996</v>
      </c>
      <c r="V114">
        <v>-6.2111000000000001</v>
      </c>
      <c r="W114">
        <v>5.6699000000000003E-3</v>
      </c>
      <c r="X114">
        <v>-5.8848000000000003</v>
      </c>
      <c r="Y114">
        <v>-5.7192999999999996</v>
      </c>
      <c r="Z114">
        <v>1.0269E-2</v>
      </c>
      <c r="AA114">
        <v>4.1919000000000004</v>
      </c>
      <c r="AB114">
        <v>0.10884000000000001</v>
      </c>
      <c r="AC114">
        <v>0.62614000000000003</v>
      </c>
      <c r="AD114">
        <v>1.1323E-2</v>
      </c>
      <c r="AE114" t="s">
        <v>300</v>
      </c>
      <c r="AF114" t="s">
        <v>250</v>
      </c>
      <c r="AG114">
        <v>1.3452</v>
      </c>
      <c r="AH114">
        <v>0.60463999999999996</v>
      </c>
      <c r="AI114">
        <v>0.20993999999999999</v>
      </c>
      <c r="AJ114">
        <v>6.3386999999999999E-2</v>
      </c>
      <c r="AK114">
        <v>44.531300000000002</v>
      </c>
      <c r="AL114">
        <v>42.1785</v>
      </c>
      <c r="AM114">
        <v>39.162599999999998</v>
      </c>
      <c r="AN114">
        <v>4.4226999999999999</v>
      </c>
      <c r="AO114">
        <v>90</v>
      </c>
      <c r="AP114" t="s">
        <v>236</v>
      </c>
    </row>
    <row r="115" spans="2:42" x14ac:dyDescent="0.25">
      <c r="B115" t="s">
        <v>86</v>
      </c>
      <c r="C115" t="s">
        <v>478</v>
      </c>
      <c r="D115">
        <v>19.89</v>
      </c>
      <c r="E115">
        <v>87.930400000000006</v>
      </c>
      <c r="F115">
        <v>600</v>
      </c>
      <c r="G115">
        <v>1.7918000000000001</v>
      </c>
      <c r="H115">
        <v>79.273300000000006</v>
      </c>
      <c r="I115">
        <v>-20.598800000000001</v>
      </c>
      <c r="J115">
        <v>1200</v>
      </c>
      <c r="K115">
        <v>79.099999999999994</v>
      </c>
      <c r="L115">
        <v>3.9769000000000001</v>
      </c>
      <c r="N115" t="s">
        <v>763</v>
      </c>
      <c r="O115" t="s">
        <v>899</v>
      </c>
      <c r="P115">
        <v>117960</v>
      </c>
      <c r="Q115" t="s">
        <v>758</v>
      </c>
      <c r="R115">
        <v>161.24</v>
      </c>
      <c r="S115">
        <v>39.229999999999997</v>
      </c>
      <c r="T115">
        <v>-4.4000000000000004</v>
      </c>
      <c r="U115">
        <v>-6.3280000000000003</v>
      </c>
      <c r="V115">
        <v>-6.2230999999999996</v>
      </c>
      <c r="W115">
        <v>6.3451999999999996E-3</v>
      </c>
      <c r="X115">
        <v>-5.8380999999999998</v>
      </c>
      <c r="Y115">
        <v>-5.6779000000000002</v>
      </c>
      <c r="Z115">
        <v>9.4076000000000003E-3</v>
      </c>
      <c r="AA115">
        <v>4.2480000000000002</v>
      </c>
      <c r="AB115">
        <v>9.2128000000000002E-2</v>
      </c>
      <c r="AC115">
        <v>0.64790999999999999</v>
      </c>
      <c r="AD115">
        <v>9.6118000000000002E-3</v>
      </c>
      <c r="AE115" t="s">
        <v>300</v>
      </c>
      <c r="AF115" t="s">
        <v>250</v>
      </c>
      <c r="AG115">
        <v>1.3592</v>
      </c>
      <c r="AH115">
        <v>0.56310000000000004</v>
      </c>
      <c r="AI115">
        <v>0.13023000000000001</v>
      </c>
      <c r="AJ115">
        <v>5.8913E-2</v>
      </c>
      <c r="AK115">
        <v>38.655999999999999</v>
      </c>
      <c r="AL115">
        <v>37.813299999999998</v>
      </c>
      <c r="AM115">
        <v>33.232900000000001</v>
      </c>
      <c r="AN115">
        <v>3.9864999999999999</v>
      </c>
      <c r="AO115">
        <v>89</v>
      </c>
      <c r="AP115" t="s">
        <v>236</v>
      </c>
    </row>
    <row r="116" spans="2:42" x14ac:dyDescent="0.25">
      <c r="B116" t="s">
        <v>88</v>
      </c>
      <c r="C116" t="s">
        <v>478</v>
      </c>
      <c r="D116">
        <v>22.24</v>
      </c>
      <c r="E116">
        <v>89.352000000000004</v>
      </c>
      <c r="F116">
        <v>600</v>
      </c>
      <c r="G116">
        <v>1.7759</v>
      </c>
      <c r="H116">
        <v>30.343499999999999</v>
      </c>
      <c r="I116">
        <v>-19.866</v>
      </c>
      <c r="J116">
        <v>1200</v>
      </c>
      <c r="K116">
        <v>85.8</v>
      </c>
      <c r="L116">
        <v>3.8578999999999999</v>
      </c>
      <c r="N116" t="s">
        <v>763</v>
      </c>
      <c r="O116" t="s">
        <v>900</v>
      </c>
      <c r="P116">
        <v>117966</v>
      </c>
      <c r="Q116" t="s">
        <v>758</v>
      </c>
      <c r="R116">
        <v>175.62</v>
      </c>
      <c r="S116">
        <v>42.65</v>
      </c>
      <c r="T116">
        <v>1.3</v>
      </c>
      <c r="U116">
        <v>-6.7320000000000002</v>
      </c>
      <c r="V116">
        <v>-6.6315999999999997</v>
      </c>
      <c r="W116">
        <v>6.4536000000000003E-3</v>
      </c>
      <c r="X116">
        <v>-6.0193000000000003</v>
      </c>
      <c r="Y116">
        <v>-5.8609999999999998</v>
      </c>
      <c r="Z116">
        <v>1.085E-2</v>
      </c>
      <c r="AA116">
        <v>3.6457999999999999</v>
      </c>
      <c r="AB116">
        <v>9.2238000000000001E-2</v>
      </c>
      <c r="AC116">
        <v>0.62585000000000002</v>
      </c>
      <c r="AD116">
        <v>9.4631000000000003E-3</v>
      </c>
      <c r="AE116" t="s">
        <v>300</v>
      </c>
      <c r="AF116" t="s">
        <v>250</v>
      </c>
      <c r="AG116">
        <v>0.91705000000000003</v>
      </c>
      <c r="AH116">
        <v>0.49246000000000001</v>
      </c>
      <c r="AI116">
        <v>5.4656000000000003E-2</v>
      </c>
      <c r="AJ116">
        <v>5.1776999999999997E-2</v>
      </c>
      <c r="AK116">
        <v>24.605</v>
      </c>
      <c r="AL116">
        <v>34.105200000000004</v>
      </c>
      <c r="AM116">
        <v>20.043099999999999</v>
      </c>
      <c r="AN116">
        <v>3.5785</v>
      </c>
      <c r="AO116">
        <v>90</v>
      </c>
      <c r="AP116" t="s">
        <v>236</v>
      </c>
    </row>
    <row r="117" spans="2:42" x14ac:dyDescent="0.25">
      <c r="B117" t="s">
        <v>87</v>
      </c>
      <c r="C117" t="s">
        <v>478</v>
      </c>
      <c r="D117">
        <v>21.05</v>
      </c>
      <c r="E117">
        <v>89.744200000000006</v>
      </c>
      <c r="F117">
        <v>600</v>
      </c>
      <c r="G117">
        <v>1.3138000000000001</v>
      </c>
      <c r="H117">
        <v>30.518799999999999</v>
      </c>
      <c r="I117">
        <v>-20.9057</v>
      </c>
      <c r="J117">
        <v>1200</v>
      </c>
      <c r="K117">
        <v>83.6</v>
      </c>
      <c r="L117">
        <v>3.9714999999999998</v>
      </c>
      <c r="N117" t="s">
        <v>763</v>
      </c>
      <c r="O117" t="s">
        <v>901</v>
      </c>
      <c r="P117">
        <v>117972</v>
      </c>
      <c r="Q117" t="s">
        <v>758</v>
      </c>
      <c r="R117">
        <v>171.38</v>
      </c>
      <c r="S117">
        <v>41.62</v>
      </c>
      <c r="T117">
        <v>3.6</v>
      </c>
      <c r="U117">
        <v>-6.2477999999999998</v>
      </c>
      <c r="V117">
        <v>-6.1420000000000003</v>
      </c>
      <c r="W117">
        <v>5.3851000000000003E-3</v>
      </c>
      <c r="X117">
        <v>-5.8461999999999996</v>
      </c>
      <c r="Y117">
        <v>-5.6871</v>
      </c>
      <c r="Z117">
        <v>1.0418999999999999E-2</v>
      </c>
      <c r="AA117">
        <v>4.2789999999999999</v>
      </c>
      <c r="AB117">
        <v>8.2926E-2</v>
      </c>
      <c r="AC117">
        <v>0.60497000000000001</v>
      </c>
      <c r="AD117">
        <v>8.4790000000000004E-3</v>
      </c>
      <c r="AE117" t="s">
        <v>300</v>
      </c>
      <c r="AF117" t="s">
        <v>250</v>
      </c>
      <c r="AG117">
        <v>1.5247999999999999</v>
      </c>
      <c r="AH117">
        <v>0.44307999999999997</v>
      </c>
      <c r="AI117">
        <v>0.31161</v>
      </c>
      <c r="AJ117">
        <v>4.6573000000000003E-2</v>
      </c>
      <c r="AK117">
        <v>81.313500000000005</v>
      </c>
      <c r="AL117">
        <v>20.966799999999999</v>
      </c>
      <c r="AM117">
        <v>75.599000000000004</v>
      </c>
      <c r="AN117">
        <v>2.1981000000000002</v>
      </c>
      <c r="AO117">
        <v>90</v>
      </c>
      <c r="AP117" t="s">
        <v>236</v>
      </c>
    </row>
    <row r="118" spans="2:42" x14ac:dyDescent="0.25">
      <c r="B118" t="s">
        <v>89</v>
      </c>
      <c r="C118" t="s">
        <v>478</v>
      </c>
      <c r="D118">
        <v>22.3</v>
      </c>
      <c r="E118">
        <v>89.102900000000005</v>
      </c>
      <c r="F118">
        <v>600</v>
      </c>
      <c r="G118">
        <v>1.5209999999999999</v>
      </c>
      <c r="H118">
        <v>30.5825</v>
      </c>
      <c r="I118">
        <v>-21.080200000000001</v>
      </c>
      <c r="J118">
        <v>1200</v>
      </c>
      <c r="K118">
        <v>85.9</v>
      </c>
      <c r="L118">
        <v>3.8519999999999999</v>
      </c>
      <c r="N118" t="s">
        <v>763</v>
      </c>
      <c r="O118" t="s">
        <v>902</v>
      </c>
      <c r="P118">
        <v>117978</v>
      </c>
      <c r="Q118" t="s">
        <v>758</v>
      </c>
      <c r="R118">
        <v>173.06</v>
      </c>
      <c r="S118">
        <v>42.14</v>
      </c>
      <c r="T118">
        <v>0.7</v>
      </c>
      <c r="U118">
        <v>-6.6981999999999999</v>
      </c>
      <c r="V118">
        <v>-6.5974000000000004</v>
      </c>
      <c r="W118">
        <v>6.1140999999999999E-3</v>
      </c>
      <c r="X118">
        <v>-6.0298999999999996</v>
      </c>
      <c r="Y118">
        <v>-5.8727</v>
      </c>
      <c r="Z118">
        <v>1.4463E-2</v>
      </c>
      <c r="AA118">
        <v>3.6515</v>
      </c>
      <c r="AB118">
        <v>0.12102</v>
      </c>
      <c r="AC118">
        <v>0.60758999999999996</v>
      </c>
      <c r="AD118">
        <v>1.1956E-2</v>
      </c>
      <c r="AE118" t="s">
        <v>300</v>
      </c>
      <c r="AF118" t="s">
        <v>250</v>
      </c>
      <c r="AG118">
        <v>0.90649999999999997</v>
      </c>
      <c r="AH118">
        <v>0.49037999999999998</v>
      </c>
      <c r="AI118">
        <v>6.5230999999999997E-2</v>
      </c>
      <c r="AJ118">
        <v>5.1199000000000001E-2</v>
      </c>
      <c r="AK118">
        <v>19.899100000000001</v>
      </c>
      <c r="AL118">
        <v>23.654499999999999</v>
      </c>
      <c r="AM118">
        <v>15.3451</v>
      </c>
      <c r="AN118">
        <v>2.4824000000000002</v>
      </c>
      <c r="AO118">
        <v>90</v>
      </c>
      <c r="AP118" t="s">
        <v>236</v>
      </c>
    </row>
    <row r="119" spans="2:42" x14ac:dyDescent="0.25">
      <c r="B119" t="s">
        <v>84</v>
      </c>
      <c r="C119" t="s">
        <v>478</v>
      </c>
      <c r="D119">
        <v>16.34</v>
      </c>
      <c r="E119">
        <v>89.969399999999993</v>
      </c>
      <c r="F119">
        <v>600</v>
      </c>
      <c r="G119">
        <v>1.8078000000000001</v>
      </c>
      <c r="H119">
        <v>79.002399999999994</v>
      </c>
      <c r="I119">
        <v>-21.381499999999999</v>
      </c>
      <c r="J119">
        <v>1200</v>
      </c>
      <c r="K119">
        <v>87.6</v>
      </c>
      <c r="L119">
        <v>5.3611000000000004</v>
      </c>
      <c r="N119" t="s">
        <v>763</v>
      </c>
      <c r="O119" t="s">
        <v>903</v>
      </c>
      <c r="P119">
        <v>118435</v>
      </c>
      <c r="Q119" t="s">
        <v>758</v>
      </c>
      <c r="R119">
        <v>177.82</v>
      </c>
      <c r="S119">
        <v>44.87</v>
      </c>
      <c r="T119">
        <v>-12.5</v>
      </c>
      <c r="U119">
        <v>-8.2540999999999993</v>
      </c>
      <c r="V119">
        <v>-8.1706000000000003</v>
      </c>
      <c r="W119">
        <v>6.8523000000000004E-3</v>
      </c>
      <c r="X119">
        <v>-6.1486999999999998</v>
      </c>
      <c r="Y119">
        <v>-5.8334000000000001</v>
      </c>
      <c r="Z119">
        <v>1.9722E-2</v>
      </c>
      <c r="AA119">
        <v>2.0177</v>
      </c>
      <c r="AB119">
        <v>0.10954</v>
      </c>
      <c r="AC119">
        <v>0.63532999999999995</v>
      </c>
      <c r="AD119">
        <v>1.0446E-2</v>
      </c>
      <c r="AE119" t="s">
        <v>300</v>
      </c>
      <c r="AF119" t="s">
        <v>250</v>
      </c>
      <c r="AG119">
        <v>0.85152000000000005</v>
      </c>
      <c r="AH119">
        <v>0.38819999999999999</v>
      </c>
      <c r="AI119">
        <v>0.25695000000000001</v>
      </c>
      <c r="AJ119">
        <v>4.0573999999999999E-2</v>
      </c>
      <c r="AK119">
        <v>98.675799999999995</v>
      </c>
      <c r="AL119">
        <v>25.854500000000002</v>
      </c>
      <c r="AM119">
        <v>95.769400000000005</v>
      </c>
      <c r="AN119">
        <v>2.7183999999999999</v>
      </c>
      <c r="AO119">
        <v>90</v>
      </c>
      <c r="AP119" t="s">
        <v>236</v>
      </c>
    </row>
    <row r="120" spans="2:42" x14ac:dyDescent="0.25">
      <c r="B120" t="s">
        <v>107</v>
      </c>
      <c r="C120" t="s">
        <v>478</v>
      </c>
      <c r="D120">
        <v>20.98</v>
      </c>
      <c r="E120">
        <v>90.435000000000002</v>
      </c>
      <c r="F120">
        <v>600</v>
      </c>
      <c r="G120">
        <v>1.6166</v>
      </c>
      <c r="H120">
        <v>35.888100000000001</v>
      </c>
      <c r="I120">
        <v>-20.096499999999999</v>
      </c>
      <c r="J120">
        <v>1200</v>
      </c>
      <c r="K120">
        <v>84.2</v>
      </c>
      <c r="L120">
        <v>4.0133000000000001</v>
      </c>
      <c r="N120" t="s">
        <v>763</v>
      </c>
      <c r="O120" t="s">
        <v>904</v>
      </c>
      <c r="P120">
        <v>118441</v>
      </c>
      <c r="Q120" t="s">
        <v>758</v>
      </c>
      <c r="R120">
        <v>171.47</v>
      </c>
      <c r="S120">
        <v>43.85</v>
      </c>
      <c r="T120">
        <v>-4.7</v>
      </c>
      <c r="U120">
        <v>-6.2667999999999999</v>
      </c>
      <c r="V120">
        <v>-6.1612</v>
      </c>
      <c r="W120">
        <v>6.5664E-3</v>
      </c>
      <c r="X120">
        <v>-5.8426999999999998</v>
      </c>
      <c r="Y120">
        <v>-5.5248999999999997</v>
      </c>
      <c r="Z120">
        <v>1.8741000000000001E-2</v>
      </c>
      <c r="AA120">
        <v>4.2186000000000003</v>
      </c>
      <c r="AB120">
        <v>0.10218000000000001</v>
      </c>
      <c r="AC120">
        <v>0.58153999999999995</v>
      </c>
      <c r="AD120">
        <v>1.023E-2</v>
      </c>
      <c r="AE120" t="s">
        <v>300</v>
      </c>
      <c r="AF120" t="s">
        <v>250</v>
      </c>
      <c r="AG120">
        <v>1.38</v>
      </c>
      <c r="AH120">
        <v>0.47466000000000003</v>
      </c>
      <c r="AI120">
        <v>0.16152</v>
      </c>
      <c r="AJ120">
        <v>5.0067E-2</v>
      </c>
      <c r="AK120">
        <v>41.950899999999997</v>
      </c>
      <c r="AL120">
        <v>25.796299999999999</v>
      </c>
      <c r="AM120">
        <v>36.480699999999999</v>
      </c>
      <c r="AN120">
        <v>2.7349000000000001</v>
      </c>
      <c r="AO120">
        <v>88</v>
      </c>
      <c r="AP120" t="s">
        <v>236</v>
      </c>
    </row>
    <row r="121" spans="2:42" x14ac:dyDescent="0.25">
      <c r="B121" t="s">
        <v>90</v>
      </c>
      <c r="C121" t="s">
        <v>478</v>
      </c>
      <c r="D121">
        <v>23.88</v>
      </c>
      <c r="E121">
        <v>90.127300000000005</v>
      </c>
      <c r="F121">
        <v>600</v>
      </c>
      <c r="G121">
        <v>1.3456999999999999</v>
      </c>
      <c r="H121">
        <v>33.896500000000003</v>
      </c>
      <c r="I121">
        <v>-20.610399999999998</v>
      </c>
      <c r="J121">
        <v>1200</v>
      </c>
      <c r="K121">
        <v>91.9</v>
      </c>
      <c r="L121">
        <v>3.8483999999999998</v>
      </c>
      <c r="N121" t="s">
        <v>763</v>
      </c>
      <c r="O121" t="s">
        <v>905</v>
      </c>
      <c r="P121">
        <v>118453</v>
      </c>
      <c r="Q121" t="s">
        <v>758</v>
      </c>
      <c r="R121">
        <v>187.17</v>
      </c>
      <c r="S121">
        <v>47.52</v>
      </c>
      <c r="T121">
        <v>-25.8</v>
      </c>
      <c r="U121">
        <v>-6.5986000000000002</v>
      </c>
      <c r="V121">
        <v>-6.4966999999999997</v>
      </c>
      <c r="W121">
        <v>5.914E-3</v>
      </c>
      <c r="X121">
        <v>-6.0213000000000001</v>
      </c>
      <c r="Y121">
        <v>-5.6986999999999997</v>
      </c>
      <c r="Z121">
        <v>1.6018000000000001E-2</v>
      </c>
      <c r="AA121">
        <v>3.7277999999999998</v>
      </c>
      <c r="AB121">
        <v>9.1512999999999997E-2</v>
      </c>
      <c r="AC121">
        <v>0.59899000000000002</v>
      </c>
      <c r="AD121">
        <v>9.1982000000000001E-3</v>
      </c>
      <c r="AE121" t="s">
        <v>300</v>
      </c>
      <c r="AF121" t="s">
        <v>250</v>
      </c>
      <c r="AG121">
        <v>0.83369000000000004</v>
      </c>
      <c r="AH121">
        <v>0.45280999999999999</v>
      </c>
      <c r="AI121">
        <v>-2.3819E-2</v>
      </c>
      <c r="AJ121">
        <v>4.7933000000000003E-2</v>
      </c>
      <c r="AK121">
        <v>31.088100000000001</v>
      </c>
      <c r="AL121">
        <v>27.3765</v>
      </c>
      <c r="AM121">
        <v>26.386099999999999</v>
      </c>
      <c r="AN121">
        <v>2.8885999999999998</v>
      </c>
      <c r="AO121">
        <v>89</v>
      </c>
      <c r="AP121" t="s">
        <v>236</v>
      </c>
    </row>
    <row r="122" spans="2:42" x14ac:dyDescent="0.25">
      <c r="B122" t="s">
        <v>96</v>
      </c>
      <c r="C122" t="s">
        <v>478</v>
      </c>
      <c r="D122">
        <v>16.141999999999999</v>
      </c>
      <c r="E122">
        <v>90.639799999999994</v>
      </c>
      <c r="F122">
        <v>600</v>
      </c>
      <c r="G122">
        <v>6.2690000000000001</v>
      </c>
      <c r="H122">
        <v>216.7578</v>
      </c>
      <c r="I122">
        <v>-20.106100000000001</v>
      </c>
      <c r="J122">
        <v>1200</v>
      </c>
      <c r="K122">
        <v>65.8</v>
      </c>
      <c r="L122">
        <v>4.0762999999999998</v>
      </c>
      <c r="N122" t="s">
        <v>763</v>
      </c>
      <c r="O122" t="s">
        <v>906</v>
      </c>
      <c r="P122">
        <v>119532</v>
      </c>
      <c r="Q122" t="s">
        <v>758</v>
      </c>
      <c r="R122">
        <v>133.01</v>
      </c>
      <c r="S122">
        <v>31.62</v>
      </c>
      <c r="T122">
        <v>-89.3</v>
      </c>
      <c r="U122">
        <v>-4.8620000000000001</v>
      </c>
      <c r="V122">
        <v>-4.7408000000000001</v>
      </c>
      <c r="W122">
        <v>7.2915000000000002E-3</v>
      </c>
      <c r="X122">
        <v>-3.9020999999999999</v>
      </c>
      <c r="Y122">
        <v>-3.5720000000000001</v>
      </c>
      <c r="Z122">
        <v>1.6479000000000001E-2</v>
      </c>
      <c r="AA122">
        <v>7.5841000000000003</v>
      </c>
      <c r="AB122">
        <v>0.12864</v>
      </c>
      <c r="AC122">
        <v>0.57974000000000003</v>
      </c>
      <c r="AD122">
        <v>1.2563E-2</v>
      </c>
      <c r="AE122" t="s">
        <v>300</v>
      </c>
      <c r="AF122" t="s">
        <v>250</v>
      </c>
      <c r="AG122">
        <v>5.1174999999999997</v>
      </c>
      <c r="AH122">
        <v>0.62626000000000004</v>
      </c>
      <c r="AI122">
        <v>-1.5117E-2</v>
      </c>
      <c r="AJ122">
        <v>6.4235E-2</v>
      </c>
      <c r="AK122">
        <v>70.492900000000006</v>
      </c>
      <c r="AL122">
        <v>50.710900000000002</v>
      </c>
      <c r="AM122">
        <v>59.2303</v>
      </c>
      <c r="AN122">
        <v>5.2874999999999996</v>
      </c>
      <c r="AO122">
        <v>90</v>
      </c>
      <c r="AP122" t="s">
        <v>236</v>
      </c>
    </row>
    <row r="123" spans="2:42" x14ac:dyDescent="0.25">
      <c r="B123" t="s">
        <v>97</v>
      </c>
      <c r="C123" t="s">
        <v>478</v>
      </c>
      <c r="D123">
        <v>16.141999999999999</v>
      </c>
      <c r="E123">
        <v>90.713899999999995</v>
      </c>
      <c r="F123">
        <v>600</v>
      </c>
      <c r="G123">
        <v>1.8555999999999999</v>
      </c>
      <c r="H123">
        <v>30.471</v>
      </c>
      <c r="I123">
        <v>-21.0961</v>
      </c>
      <c r="J123">
        <v>1200</v>
      </c>
      <c r="K123">
        <v>70.5</v>
      </c>
      <c r="L123">
        <v>4.3674999999999997</v>
      </c>
      <c r="N123" t="s">
        <v>763</v>
      </c>
      <c r="O123" t="s">
        <v>907</v>
      </c>
      <c r="P123">
        <v>119538</v>
      </c>
      <c r="Q123" t="s">
        <v>758</v>
      </c>
      <c r="R123">
        <v>143.41999999999999</v>
      </c>
      <c r="S123">
        <v>33.93</v>
      </c>
      <c r="T123">
        <v>-42.4</v>
      </c>
      <c r="U123">
        <v>-6.5381</v>
      </c>
      <c r="V123">
        <v>-6.4355000000000002</v>
      </c>
      <c r="W123">
        <v>7.3879999999999996E-3</v>
      </c>
      <c r="X123">
        <v>-3.8965000000000001</v>
      </c>
      <c r="Y123">
        <v>-3.5666000000000002</v>
      </c>
      <c r="Z123">
        <v>1.7729999999999999E-2</v>
      </c>
      <c r="AA123">
        <v>6.0244</v>
      </c>
      <c r="AB123">
        <v>0.11089</v>
      </c>
      <c r="AC123">
        <v>0.65658000000000005</v>
      </c>
      <c r="AD123">
        <v>1.0891E-2</v>
      </c>
      <c r="AE123" t="s">
        <v>300</v>
      </c>
      <c r="AF123" t="s">
        <v>250</v>
      </c>
      <c r="AG123">
        <v>5.4169999999999998</v>
      </c>
      <c r="AH123">
        <v>0.58896000000000004</v>
      </c>
      <c r="AI123">
        <v>0.27834999999999999</v>
      </c>
      <c r="AJ123">
        <v>6.1191000000000002E-2</v>
      </c>
      <c r="AK123">
        <v>48.000999999999998</v>
      </c>
      <c r="AL123">
        <v>41.180300000000003</v>
      </c>
      <c r="AM123">
        <v>38.710799999999999</v>
      </c>
      <c r="AN123">
        <v>4.3254999999999999</v>
      </c>
      <c r="AO123">
        <v>89</v>
      </c>
      <c r="AP123" t="s">
        <v>236</v>
      </c>
    </row>
    <row r="124" spans="2:42" x14ac:dyDescent="0.25">
      <c r="B124" t="s">
        <v>98</v>
      </c>
      <c r="C124" t="s">
        <v>478</v>
      </c>
      <c r="D124">
        <v>9.843</v>
      </c>
      <c r="E124">
        <v>90.998599999999996</v>
      </c>
      <c r="F124">
        <v>600</v>
      </c>
      <c r="G124">
        <v>1.5847</v>
      </c>
      <c r="H124">
        <v>25.085699999999999</v>
      </c>
      <c r="I124">
        <v>-21.269100000000002</v>
      </c>
      <c r="J124">
        <v>1200</v>
      </c>
      <c r="K124">
        <v>82.7</v>
      </c>
      <c r="L124">
        <v>8.4018999999999995</v>
      </c>
      <c r="N124" t="s">
        <v>763</v>
      </c>
      <c r="O124" t="s">
        <v>908</v>
      </c>
      <c r="P124">
        <v>119550</v>
      </c>
      <c r="Q124" t="s">
        <v>758</v>
      </c>
      <c r="R124">
        <v>169.62</v>
      </c>
      <c r="S124">
        <v>39.4</v>
      </c>
      <c r="T124">
        <v>-19.600000000000001</v>
      </c>
      <c r="U124">
        <v>-5.2603</v>
      </c>
      <c r="V124">
        <v>-5.1435000000000004</v>
      </c>
      <c r="W124">
        <v>6.4736000000000004E-3</v>
      </c>
      <c r="X124">
        <v>-3.8273000000000001</v>
      </c>
      <c r="Y124">
        <v>-3.4980000000000002</v>
      </c>
      <c r="Z124">
        <v>1.8388000000000002E-2</v>
      </c>
      <c r="AA124">
        <v>7.3056000000000001</v>
      </c>
      <c r="AB124">
        <v>0.10613</v>
      </c>
      <c r="AC124">
        <v>0.61587000000000003</v>
      </c>
      <c r="AD124">
        <v>1.0178E-2</v>
      </c>
      <c r="AE124" t="s">
        <v>300</v>
      </c>
      <c r="AF124" t="s">
        <v>250</v>
      </c>
      <c r="AG124">
        <v>5.3198999999999996</v>
      </c>
      <c r="AH124">
        <v>0.40544000000000002</v>
      </c>
      <c r="AI124">
        <v>3.7881999999999999E-2</v>
      </c>
      <c r="AJ124">
        <v>4.2742000000000002E-2</v>
      </c>
      <c r="AK124">
        <v>32.273699999999998</v>
      </c>
      <c r="AL124">
        <v>22.752300000000002</v>
      </c>
      <c r="AM124">
        <v>21.669</v>
      </c>
      <c r="AN124">
        <v>2.3997999999999999</v>
      </c>
      <c r="AO124">
        <v>88</v>
      </c>
      <c r="AP124" t="s">
        <v>236</v>
      </c>
    </row>
    <row r="125" spans="2:42" x14ac:dyDescent="0.25">
      <c r="B125" t="s">
        <v>99</v>
      </c>
      <c r="C125" t="s">
        <v>478</v>
      </c>
      <c r="D125">
        <v>15.933</v>
      </c>
      <c r="E125">
        <v>90.273300000000006</v>
      </c>
      <c r="F125">
        <v>600</v>
      </c>
      <c r="G125">
        <v>1.4572000000000001</v>
      </c>
      <c r="H125">
        <v>14.792999999999999</v>
      </c>
      <c r="I125">
        <v>-21.142800000000001</v>
      </c>
      <c r="J125">
        <v>1200</v>
      </c>
      <c r="K125">
        <v>64.599999999999994</v>
      </c>
      <c r="L125">
        <v>4.0545</v>
      </c>
      <c r="N125" t="s">
        <v>763</v>
      </c>
      <c r="O125" t="s">
        <v>909</v>
      </c>
      <c r="P125">
        <v>119556</v>
      </c>
      <c r="Q125" t="s">
        <v>758</v>
      </c>
      <c r="R125">
        <v>131.78</v>
      </c>
      <c r="S125">
        <v>31.2</v>
      </c>
      <c r="T125">
        <v>-26.9</v>
      </c>
      <c r="U125">
        <v>-3.5727000000000002</v>
      </c>
      <c r="V125">
        <v>-3.4371999999999998</v>
      </c>
      <c r="W125">
        <v>6.9568E-3</v>
      </c>
      <c r="X125">
        <v>-3.8671000000000002</v>
      </c>
      <c r="Y125">
        <v>-3.5375000000000001</v>
      </c>
      <c r="Z125">
        <v>1.9238000000000002E-2</v>
      </c>
      <c r="AA125">
        <v>8.8313000000000006</v>
      </c>
      <c r="AB125">
        <v>0.12159</v>
      </c>
      <c r="AC125">
        <v>0.52827000000000002</v>
      </c>
      <c r="AD125">
        <v>1.1757999999999999E-2</v>
      </c>
      <c r="AE125" t="s">
        <v>300</v>
      </c>
      <c r="AF125" t="s">
        <v>250</v>
      </c>
      <c r="AG125">
        <v>5.0284000000000004</v>
      </c>
      <c r="AH125">
        <v>0.45652999999999999</v>
      </c>
      <c r="AI125">
        <v>-0.17932999999999999</v>
      </c>
      <c r="AJ125">
        <v>4.7307000000000002E-2</v>
      </c>
      <c r="AK125">
        <v>19.0214</v>
      </c>
      <c r="AL125">
        <v>34.423900000000003</v>
      </c>
      <c r="AM125">
        <v>6.9275000000000002</v>
      </c>
      <c r="AN125">
        <v>3.5847000000000002</v>
      </c>
      <c r="AO125">
        <v>90</v>
      </c>
      <c r="AP125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Samples_MismatchCorrected</vt:lpstr>
      <vt:lpstr>OutlierTests</vt:lpstr>
      <vt:lpstr>Methods_Standards_Summaries</vt:lpstr>
      <vt:lpstr>Clumped_ARF_Reduced-2016</vt:lpstr>
      <vt:lpstr>Clumped_ARF_Reduced-2019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kazem</dc:creator>
  <cp:lastModifiedBy>admin</cp:lastModifiedBy>
  <dcterms:created xsi:type="dcterms:W3CDTF">2016-09-26T22:20:20Z</dcterms:created>
  <dcterms:modified xsi:type="dcterms:W3CDTF">2020-10-16T09:04:14Z</dcterms:modified>
</cp:coreProperties>
</file>