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5520" tabRatio="500"/>
  </bookViews>
  <sheets>
    <sheet name="Final" sheetId="6" r:id="rId1"/>
    <sheet name="Sheet1" sheetId="7" r:id="rId2"/>
  </sheets>
  <definedNames>
    <definedName name="_xlnm._FilterDatabase" localSheetId="0" hidden="1">Final!$B$3:$G$4</definedName>
    <definedName name="_xlnm.Print_Area" localSheetId="0">Final!$B$2:$G$152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0" i="6" l="1"/>
  <c r="F148" i="6"/>
  <c r="F147" i="6"/>
  <c r="F145" i="6"/>
  <c r="F144" i="6"/>
  <c r="F139" i="6"/>
  <c r="F138" i="6"/>
  <c r="F140" i="6"/>
  <c r="F137" i="6"/>
  <c r="F134" i="6"/>
  <c r="F133" i="6"/>
  <c r="F125" i="6"/>
  <c r="F123" i="6"/>
  <c r="F122" i="6"/>
  <c r="F128" i="6"/>
  <c r="F114" i="6"/>
  <c r="F117" i="6"/>
  <c r="F115" i="6"/>
  <c r="F108" i="6"/>
  <c r="F111" i="6"/>
  <c r="F107" i="6"/>
  <c r="F102" i="6"/>
  <c r="F104" i="6"/>
  <c r="F103" i="6"/>
  <c r="F88" i="6"/>
  <c r="F84" i="6"/>
  <c r="F85" i="6"/>
  <c r="F83" i="6"/>
  <c r="F79" i="6"/>
  <c r="F73" i="6"/>
  <c r="F50" i="6"/>
  <c r="F44" i="6"/>
  <c r="F30" i="6"/>
  <c r="F27" i="6"/>
  <c r="F23" i="6"/>
  <c r="F11" i="6"/>
</calcChain>
</file>

<file path=xl/sharedStrings.xml><?xml version="1.0" encoding="utf-8"?>
<sst xmlns="http://schemas.openxmlformats.org/spreadsheetml/2006/main" count="265" uniqueCount="142">
  <si>
    <t>x</t>
  </si>
  <si>
    <t>y</t>
  </si>
  <si>
    <t>z</t>
  </si>
  <si>
    <t>N</t>
  </si>
  <si>
    <t>Left anterior thalamic radiation</t>
  </si>
  <si>
    <t>Right anterior thalamic radiation</t>
  </si>
  <si>
    <t>Right superior longitudinal fasciculus</t>
  </si>
  <si>
    <t>Left corticospinal tract</t>
  </si>
  <si>
    <t>Left cingulum (hippocampus)</t>
  </si>
  <si>
    <t>MNI coordinates</t>
  </si>
  <si>
    <t>Left Hemisphere</t>
  </si>
  <si>
    <t>Projective fibers</t>
  </si>
  <si>
    <t>Associative fibers</t>
  </si>
  <si>
    <t>Right Hemisphere</t>
  </si>
  <si>
    <t>Lobar WM</t>
  </si>
  <si>
    <t>Left inferior longitudinal fasciculus</t>
  </si>
  <si>
    <t>ρ</t>
  </si>
  <si>
    <t>FA</t>
  </si>
  <si>
    <t>nPANSS</t>
  </si>
  <si>
    <t>Left superior longitudinal fasciculus</t>
  </si>
  <si>
    <t>-0.789</t>
  </si>
  <si>
    <t>-0.688</t>
  </si>
  <si>
    <t>gPANSS</t>
  </si>
  <si>
    <t>-0.748</t>
  </si>
  <si>
    <t>pPANSS</t>
  </si>
  <si>
    <t>-0.813</t>
  </si>
  <si>
    <t>tPANSS</t>
  </si>
  <si>
    <t>-0.762</t>
  </si>
  <si>
    <t>Left corticospinal tract / Retrolenticular part of internal capsule</t>
  </si>
  <si>
    <t>Left middle cerebellar peduncle</t>
  </si>
  <si>
    <t>-0.791</t>
  </si>
  <si>
    <t>Left inferior fronto-occipital fasciculus / Uncinate fasciculus</t>
  </si>
  <si>
    <t>-0.761</t>
  </si>
  <si>
    <t>-0.832</t>
  </si>
  <si>
    <t>-0.767</t>
  </si>
  <si>
    <t>-0.793</t>
  </si>
  <si>
    <t>-0.752</t>
  </si>
  <si>
    <t>Left / Right forceps minor (genu of corpus callosum)</t>
  </si>
  <si>
    <t>Left forceps major (splenium of corpus callosum)</t>
  </si>
  <si>
    <t>-0.806</t>
  </si>
  <si>
    <t>Left forceps major / Cingulum (hippocampus)</t>
  </si>
  <si>
    <t>-0.810</t>
  </si>
  <si>
    <t>Left forceps minor</t>
  </si>
  <si>
    <t>-0.803</t>
  </si>
  <si>
    <t>Left splenium of corpus callosum</t>
  </si>
  <si>
    <t>-0.886</t>
  </si>
  <si>
    <t>Left frontal WM</t>
  </si>
  <si>
    <t>-0.770</t>
  </si>
  <si>
    <t>Right inferior fronto-occipital fasciculus</t>
  </si>
  <si>
    <t>-0.760</t>
  </si>
  <si>
    <t>Right uncinate fasciculus</t>
  </si>
  <si>
    <t>Right uncinate fasciculus / Inferior fronto-occipital fasciculus</t>
  </si>
  <si>
    <t>-0.798</t>
  </si>
  <si>
    <t>Right body of corpus callosum</t>
  </si>
  <si>
    <t>-0.867</t>
  </si>
  <si>
    <t>Right forceps major (splenium of corpus callosum)</t>
  </si>
  <si>
    <t>-0.728</t>
  </si>
  <si>
    <t>Right forceps minor</t>
  </si>
  <si>
    <t>-0.802</t>
  </si>
  <si>
    <t>-0.774</t>
  </si>
  <si>
    <t>Right cerebellar WM</t>
  </si>
  <si>
    <t>Right frontal WM</t>
  </si>
  <si>
    <t>-0.821</t>
  </si>
  <si>
    <t>-0.837</t>
  </si>
  <si>
    <t>-0.780</t>
  </si>
  <si>
    <t>-0.779</t>
  </si>
  <si>
    <t>-0.772</t>
  </si>
  <si>
    <t>-0.805</t>
  </si>
  <si>
    <t>-0.846</t>
  </si>
  <si>
    <t>-0.736</t>
  </si>
  <si>
    <t>Left superior cerebellar peduncle</t>
  </si>
  <si>
    <t>-0.745</t>
  </si>
  <si>
    <t>-0.787</t>
  </si>
  <si>
    <t>-0.816</t>
  </si>
  <si>
    <t>-0.844</t>
  </si>
  <si>
    <t>Left uncinate fasciculus / Inferior longitudinal fasciculus</t>
  </si>
  <si>
    <t>-0.754</t>
  </si>
  <si>
    <t>Left forceps minor / Anterior thalamic radiation</t>
  </si>
  <si>
    <t>-0.841</t>
  </si>
  <si>
    <t>-0.746</t>
  </si>
  <si>
    <t>Right posterior limb of internal capsule</t>
  </si>
  <si>
    <t>-0.824</t>
  </si>
  <si>
    <t>-0.740</t>
  </si>
  <si>
    <t>Right forceps major / Inferior fronto-occipital fasciculus</t>
  </si>
  <si>
    <t>-0.814</t>
  </si>
  <si>
    <t>Right splenium of corpus callosum</t>
  </si>
  <si>
    <t>-0.840</t>
  </si>
  <si>
    <t>-0.755</t>
  </si>
  <si>
    <t>-0.809</t>
  </si>
  <si>
    <t>Right temporal WM</t>
  </si>
  <si>
    <t>-0.743</t>
  </si>
  <si>
    <t>Left uncinate fasciculus / Superior longitudinal fasciculus</t>
  </si>
  <si>
    <t>-0.763</t>
  </si>
  <si>
    <t>Left inferior fronto-occipital fasciculus / Inferior longitudinal fasciculus</t>
  </si>
  <si>
    <t>-0.788</t>
  </si>
  <si>
    <t>Left cingulum (cingulate gyrus)</t>
  </si>
  <si>
    <t>-0.751</t>
  </si>
  <si>
    <t>Left forceps minor / Cingulum (cingulate gyrus)</t>
  </si>
  <si>
    <t>Left forceps major</t>
  </si>
  <si>
    <t>Left parietal WM</t>
  </si>
  <si>
    <t>-0.823</t>
  </si>
  <si>
    <t>-0.828</t>
  </si>
  <si>
    <t>Right anterior thalamic radiation / Inferior fronto-occipital fasciculus</t>
  </si>
  <si>
    <t>-0.742</t>
  </si>
  <si>
    <t>Right forceps minor / Uncinate fasciculus</t>
  </si>
  <si>
    <t>Right occipital WM</t>
  </si>
  <si>
    <t>-0.786</t>
  </si>
  <si>
    <t>Right insular WM</t>
  </si>
  <si>
    <t>-0.750</t>
  </si>
  <si>
    <t>-0.804</t>
  </si>
  <si>
    <t>Left body of corpus callosum</t>
  </si>
  <si>
    <t>Left occipital WM</t>
  </si>
  <si>
    <t>Right corticospinal tract</t>
  </si>
  <si>
    <t>Left temporal WM</t>
  </si>
  <si>
    <t>Right corticospinal tract / Posterior limb of internal capsule</t>
  </si>
  <si>
    <t>Right uncinate fasciculus / Inferior longitudinal fasciculus</t>
  </si>
  <si>
    <t>Left inferior fronto-occipital fasciculus / Anterior thalamic radiation</t>
  </si>
  <si>
    <t>Right inferior fronto-occipital fasciculus / inferior longitudinal fasciculus</t>
  </si>
  <si>
    <t>-0.719</t>
  </si>
  <si>
    <t>-0.738</t>
  </si>
  <si>
    <t>-0.807</t>
  </si>
  <si>
    <t>-0.722</t>
  </si>
  <si>
    <t>-0.698</t>
  </si>
  <si>
    <t>-0.729</t>
  </si>
  <si>
    <t>-0.711</t>
  </si>
  <si>
    <t>-0.849</t>
  </si>
  <si>
    <t>-0.741</t>
  </si>
  <si>
    <t>-0.859</t>
  </si>
  <si>
    <t>-0.838</t>
  </si>
  <si>
    <t>-0.727</t>
  </si>
  <si>
    <t>-0.720</t>
  </si>
  <si>
    <t>-0.766</t>
  </si>
  <si>
    <t>-0.702</t>
  </si>
  <si>
    <t>-0.687</t>
  </si>
  <si>
    <t>-0.749</t>
  </si>
  <si>
    <t>-0.723</t>
  </si>
  <si>
    <t>-0.701</t>
  </si>
  <si>
    <t>Clinical variable / Anatomical Location</t>
  </si>
  <si>
    <t>Commissural fibers</t>
  </si>
  <si>
    <t>p&lt;0.05 (FDR-corrected)</t>
  </si>
  <si>
    <r>
      <t xml:space="preserve">FA: fractional anisotropy; FEP: first-episode psychosis; WM: white matter; </t>
    </r>
    <r>
      <rPr>
        <i/>
        <sz val="10"/>
        <color theme="1"/>
        <rFont val="Times New Roman"/>
      </rPr>
      <t>N</t>
    </r>
    <r>
      <rPr>
        <sz val="10"/>
        <color theme="1"/>
        <rFont val="Times New Roman"/>
      </rPr>
      <t>: number of trend voxels in each anatomical region; MNI coordinates represents location of peak voxel; ρ: Spearman’s rho; DUP: duration of untreated psychosis; PANSS: Positive and Negative Syndrome Scale; PANSS P: score for positive symptoms; PANSS N: score for negative symptoms; PANSS G: score for general symptoms; PANSS T: PANSS total score. For the sake of clarity, near clusters located in the same WM tract/region were merged to the most significant cluster.</t>
    </r>
  </si>
  <si>
    <r>
      <rPr>
        <b/>
        <sz val="14"/>
        <color theme="1"/>
        <rFont val="Times New Roman"/>
      </rPr>
      <t>Supplementary Material - Table 1.</t>
    </r>
    <r>
      <rPr>
        <sz val="14"/>
        <color theme="1"/>
        <rFont val="Times New Roman"/>
      </rPr>
      <t xml:space="preserve"> Correlations between the longitudinal rate of changes of DTI indices and clinical variables (only FEP).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</si>
</sst>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i/>
      <sz val="12"/>
      <color theme="1"/>
      <name val="Times New Roman"/>
    </font>
    <font>
      <sz val="12"/>
      <color rgb="FF000000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0"/>
      <color theme="1"/>
      <name val="Times New Roman"/>
    </font>
    <font>
      <i/>
      <sz val="10"/>
      <color theme="1"/>
      <name val="Times New Roman"/>
    </font>
    <font>
      <b/>
      <sz val="12"/>
      <color theme="1"/>
      <name val="Times New Roman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indent="3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indent="3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left" indent="3"/>
    </xf>
    <xf numFmtId="0" fontId="1" fillId="2" borderId="0" xfId="0" applyFont="1" applyFill="1" applyBorder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6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152"/>
  <sheetViews>
    <sheetView tabSelected="1" workbookViewId="0">
      <selection activeCell="B3" sqref="B3"/>
    </sheetView>
  </sheetViews>
  <sheetFormatPr baseColWidth="10" defaultColWidth="13.83203125" defaultRowHeight="15" x14ac:dyDescent="0"/>
  <cols>
    <col min="1" max="1" width="6" style="25" customWidth="1"/>
    <col min="2" max="2" width="69.5" style="2" customWidth="1"/>
    <col min="3" max="5" width="6" style="6" customWidth="1"/>
    <col min="6" max="7" width="22.5" style="6" customWidth="1"/>
    <col min="8" max="8" width="13.83203125" style="2"/>
    <col min="9" max="9" width="63.83203125" style="1" bestFit="1" customWidth="1"/>
    <col min="10" max="12" width="4" style="6" bestFit="1" customWidth="1"/>
    <col min="13" max="13" width="4.1640625" style="6" bestFit="1" customWidth="1"/>
    <col min="14" max="14" width="6.33203125" style="6" bestFit="1" customWidth="1"/>
    <col min="15" max="16384" width="13.83203125" style="2"/>
  </cols>
  <sheetData>
    <row r="2" spans="2:7" ht="20" customHeight="1" thickBot="1">
      <c r="B2" s="28" t="s">
        <v>141</v>
      </c>
      <c r="C2" s="28"/>
      <c r="D2" s="28"/>
      <c r="E2" s="28"/>
      <c r="F2" s="28"/>
      <c r="G2" s="28"/>
    </row>
    <row r="3" spans="2:7">
      <c r="B3" s="11" t="s">
        <v>17</v>
      </c>
      <c r="C3" s="27" t="s">
        <v>9</v>
      </c>
      <c r="D3" s="27"/>
      <c r="E3" s="27"/>
    </row>
    <row r="4" spans="2:7">
      <c r="B4" s="5" t="s">
        <v>137</v>
      </c>
      <c r="C4" s="5" t="s">
        <v>0</v>
      </c>
      <c r="D4" s="5" t="s">
        <v>1</v>
      </c>
      <c r="E4" s="5" t="s">
        <v>2</v>
      </c>
      <c r="F4" s="5" t="s">
        <v>3</v>
      </c>
      <c r="G4" s="12" t="s">
        <v>16</v>
      </c>
    </row>
    <row r="5" spans="2:7">
      <c r="B5" s="3" t="s">
        <v>22</v>
      </c>
      <c r="C5" s="15"/>
      <c r="D5" s="15"/>
      <c r="E5" s="15"/>
      <c r="F5" s="27" t="s">
        <v>139</v>
      </c>
      <c r="G5" s="27"/>
    </row>
    <row r="6" spans="2:7">
      <c r="B6" s="4" t="s">
        <v>10</v>
      </c>
      <c r="C6" s="15"/>
      <c r="D6" s="15"/>
      <c r="E6" s="15"/>
      <c r="F6" s="15"/>
      <c r="G6" s="19"/>
    </row>
    <row r="7" spans="2:7">
      <c r="B7" s="13" t="s">
        <v>11</v>
      </c>
      <c r="C7" s="15"/>
      <c r="D7" s="15"/>
      <c r="E7" s="15"/>
      <c r="F7" s="15"/>
      <c r="G7" s="19"/>
    </row>
    <row r="8" spans="2:7">
      <c r="B8" s="23" t="s">
        <v>29</v>
      </c>
      <c r="C8" s="16">
        <v>-6</v>
      </c>
      <c r="D8" s="16">
        <v>-44</v>
      </c>
      <c r="E8" s="16">
        <v>-40</v>
      </c>
      <c r="F8" s="20">
        <v>4</v>
      </c>
      <c r="G8" s="19" t="s">
        <v>30</v>
      </c>
    </row>
    <row r="9" spans="2:7">
      <c r="B9" s="23" t="s">
        <v>28</v>
      </c>
      <c r="C9" s="16">
        <v>-24</v>
      </c>
      <c r="D9" s="16">
        <v>-18</v>
      </c>
      <c r="E9" s="16">
        <v>0</v>
      </c>
      <c r="F9" s="20">
        <v>3</v>
      </c>
      <c r="G9" s="19" t="s">
        <v>25</v>
      </c>
    </row>
    <row r="10" spans="2:7">
      <c r="B10" s="13" t="s">
        <v>12</v>
      </c>
      <c r="C10" s="15"/>
      <c r="D10" s="15"/>
      <c r="E10" s="15"/>
      <c r="F10" s="15"/>
      <c r="G10" s="19"/>
    </row>
    <row r="11" spans="2:7">
      <c r="B11" s="23" t="s">
        <v>19</v>
      </c>
      <c r="C11" s="16">
        <v>-42</v>
      </c>
      <c r="D11" s="16">
        <v>-50</v>
      </c>
      <c r="E11" s="16">
        <v>32</v>
      </c>
      <c r="F11" s="20">
        <f>7+5+5+4+3+2+2</f>
        <v>28</v>
      </c>
      <c r="G11" s="19" t="s">
        <v>33</v>
      </c>
    </row>
    <row r="12" spans="2:7">
      <c r="B12" s="23" t="s">
        <v>31</v>
      </c>
      <c r="C12" s="16">
        <v>-24</v>
      </c>
      <c r="D12" s="16">
        <v>12</v>
      </c>
      <c r="E12" s="16">
        <v>-4</v>
      </c>
      <c r="F12" s="20">
        <v>3</v>
      </c>
      <c r="G12" s="19" t="s">
        <v>32</v>
      </c>
    </row>
    <row r="13" spans="2:7">
      <c r="B13" s="13" t="s">
        <v>138</v>
      </c>
      <c r="C13" s="15"/>
      <c r="D13" s="15"/>
      <c r="E13" s="15"/>
      <c r="F13" s="15"/>
      <c r="G13" s="19"/>
    </row>
    <row r="14" spans="2:7">
      <c r="B14" s="23" t="s">
        <v>44</v>
      </c>
      <c r="C14" s="16">
        <v>-18</v>
      </c>
      <c r="D14" s="16">
        <v>-38</v>
      </c>
      <c r="E14" s="16">
        <v>26</v>
      </c>
      <c r="F14" s="20">
        <v>10</v>
      </c>
      <c r="G14" s="19" t="s">
        <v>45</v>
      </c>
    </row>
    <row r="15" spans="2:7">
      <c r="B15" s="23" t="s">
        <v>42</v>
      </c>
      <c r="C15" s="16">
        <v>-12</v>
      </c>
      <c r="D15" s="16">
        <v>52</v>
      </c>
      <c r="E15" s="16">
        <v>20</v>
      </c>
      <c r="F15" s="20">
        <v>4</v>
      </c>
      <c r="G15" s="19" t="s">
        <v>43</v>
      </c>
    </row>
    <row r="16" spans="2:7">
      <c r="B16" s="23" t="s">
        <v>40</v>
      </c>
      <c r="C16" s="16">
        <v>-14</v>
      </c>
      <c r="D16" s="16">
        <v>-50</v>
      </c>
      <c r="E16" s="16">
        <v>8</v>
      </c>
      <c r="F16" s="20">
        <v>3</v>
      </c>
      <c r="G16" s="19" t="s">
        <v>41</v>
      </c>
    </row>
    <row r="17" spans="2:7">
      <c r="B17" s="23" t="s">
        <v>37</v>
      </c>
      <c r="C17" s="16">
        <v>0</v>
      </c>
      <c r="D17" s="16">
        <v>26</v>
      </c>
      <c r="E17" s="16">
        <v>0</v>
      </c>
      <c r="F17" s="20">
        <v>2</v>
      </c>
      <c r="G17" s="19" t="s">
        <v>23</v>
      </c>
    </row>
    <row r="18" spans="2:7">
      <c r="B18" s="23" t="s">
        <v>38</v>
      </c>
      <c r="C18" s="16">
        <v>-20</v>
      </c>
      <c r="D18" s="16">
        <v>-54</v>
      </c>
      <c r="E18" s="16">
        <v>12</v>
      </c>
      <c r="F18" s="20">
        <v>2</v>
      </c>
      <c r="G18" s="19" t="s">
        <v>39</v>
      </c>
    </row>
    <row r="19" spans="2:7">
      <c r="B19" s="13" t="s">
        <v>14</v>
      </c>
      <c r="C19" s="15"/>
      <c r="D19" s="15"/>
      <c r="E19" s="15"/>
      <c r="F19" s="15"/>
      <c r="G19" s="19"/>
    </row>
    <row r="20" spans="2:7">
      <c r="B20" s="23" t="s">
        <v>46</v>
      </c>
      <c r="C20" s="16">
        <v>-30</v>
      </c>
      <c r="D20" s="16">
        <v>0</v>
      </c>
      <c r="E20" s="16">
        <v>58</v>
      </c>
      <c r="F20" s="20">
        <v>4</v>
      </c>
      <c r="G20" s="19" t="s">
        <v>47</v>
      </c>
    </row>
    <row r="21" spans="2:7">
      <c r="B21" s="4" t="s">
        <v>13</v>
      </c>
      <c r="C21" s="16"/>
      <c r="D21" s="16"/>
      <c r="E21" s="16"/>
      <c r="F21" s="20"/>
      <c r="G21" s="19"/>
    </row>
    <row r="22" spans="2:7">
      <c r="B22" s="13" t="s">
        <v>12</v>
      </c>
      <c r="C22" s="16"/>
      <c r="D22" s="16"/>
      <c r="E22" s="16"/>
      <c r="F22" s="20"/>
      <c r="G22" s="19"/>
    </row>
    <row r="23" spans="2:7">
      <c r="B23" s="23" t="s">
        <v>51</v>
      </c>
      <c r="C23" s="16">
        <v>26</v>
      </c>
      <c r="D23" s="16">
        <v>16</v>
      </c>
      <c r="E23" s="16">
        <v>-8</v>
      </c>
      <c r="F23" s="20">
        <f>11+3+2</f>
        <v>16</v>
      </c>
      <c r="G23" s="19" t="s">
        <v>52</v>
      </c>
    </row>
    <row r="24" spans="2:7">
      <c r="B24" s="23" t="s">
        <v>6</v>
      </c>
      <c r="C24" s="16">
        <v>28</v>
      </c>
      <c r="D24" s="16">
        <v>-56</v>
      </c>
      <c r="E24" s="16">
        <v>24</v>
      </c>
      <c r="F24" s="20">
        <v>3</v>
      </c>
      <c r="G24" s="19" t="s">
        <v>49</v>
      </c>
    </row>
    <row r="25" spans="2:7">
      <c r="B25" s="13" t="s">
        <v>138</v>
      </c>
      <c r="C25" s="16"/>
      <c r="D25" s="16"/>
      <c r="E25" s="16"/>
      <c r="F25" s="20"/>
      <c r="G25" s="19"/>
    </row>
    <row r="26" spans="2:7">
      <c r="B26" s="23" t="s">
        <v>53</v>
      </c>
      <c r="C26" s="16">
        <v>2</v>
      </c>
      <c r="D26" s="16">
        <v>12</v>
      </c>
      <c r="E26" s="16">
        <v>24</v>
      </c>
      <c r="F26" s="20">
        <v>13</v>
      </c>
      <c r="G26" s="19" t="s">
        <v>54</v>
      </c>
    </row>
    <row r="27" spans="2:7">
      <c r="B27" s="23" t="s">
        <v>57</v>
      </c>
      <c r="C27" s="16">
        <v>16</v>
      </c>
      <c r="D27" s="16">
        <v>58</v>
      </c>
      <c r="E27" s="16">
        <v>6</v>
      </c>
      <c r="F27" s="20">
        <f>6+2</f>
        <v>8</v>
      </c>
      <c r="G27" s="19" t="s">
        <v>58</v>
      </c>
    </row>
    <row r="28" spans="2:7">
      <c r="B28" s="23" t="s">
        <v>55</v>
      </c>
      <c r="C28" s="16">
        <v>12</v>
      </c>
      <c r="D28" s="16">
        <v>-38</v>
      </c>
      <c r="E28" s="16">
        <v>8</v>
      </c>
      <c r="F28" s="20">
        <v>2</v>
      </c>
      <c r="G28" s="19" t="s">
        <v>56</v>
      </c>
    </row>
    <row r="29" spans="2:7">
      <c r="B29" s="13" t="s">
        <v>14</v>
      </c>
      <c r="C29" s="16"/>
      <c r="D29" s="16"/>
      <c r="E29" s="16"/>
      <c r="F29" s="20"/>
      <c r="G29" s="19"/>
    </row>
    <row r="30" spans="2:7">
      <c r="B30" s="23" t="s">
        <v>61</v>
      </c>
      <c r="C30" s="16">
        <v>46</v>
      </c>
      <c r="D30" s="16">
        <v>14</v>
      </c>
      <c r="E30" s="16">
        <v>20</v>
      </c>
      <c r="F30" s="20">
        <f>9+2</f>
        <v>11</v>
      </c>
      <c r="G30" s="19" t="s">
        <v>62</v>
      </c>
    </row>
    <row r="31" spans="2:7">
      <c r="B31" s="23" t="s">
        <v>60</v>
      </c>
      <c r="C31" s="16">
        <v>30</v>
      </c>
      <c r="D31" s="16">
        <v>-64</v>
      </c>
      <c r="E31" s="16">
        <v>-40</v>
      </c>
      <c r="F31" s="20">
        <v>6</v>
      </c>
      <c r="G31" s="19" t="s">
        <v>35</v>
      </c>
    </row>
    <row r="32" spans="2:7" ht="16" thickBot="1">
      <c r="B32" s="24" t="s">
        <v>61</v>
      </c>
      <c r="C32" s="22">
        <v>16</v>
      </c>
      <c r="D32" s="22">
        <v>-6</v>
      </c>
      <c r="E32" s="22">
        <v>62</v>
      </c>
      <c r="F32" s="7">
        <v>3</v>
      </c>
      <c r="G32" s="21" t="s">
        <v>63</v>
      </c>
    </row>
    <row r="33" spans="2:7" ht="15" customHeight="1">
      <c r="B33" s="3" t="s">
        <v>18</v>
      </c>
      <c r="C33" s="16"/>
      <c r="D33" s="16"/>
      <c r="E33" s="16"/>
      <c r="F33" s="27" t="s">
        <v>139</v>
      </c>
      <c r="G33" s="27"/>
    </row>
    <row r="34" spans="2:7">
      <c r="B34" s="4" t="s">
        <v>10</v>
      </c>
      <c r="C34" s="16"/>
      <c r="D34" s="16"/>
      <c r="E34" s="16"/>
      <c r="F34" s="20"/>
      <c r="G34" s="19"/>
    </row>
    <row r="35" spans="2:7">
      <c r="B35" s="13" t="s">
        <v>11</v>
      </c>
      <c r="C35" s="16"/>
      <c r="D35" s="16"/>
      <c r="E35" s="16"/>
      <c r="F35" s="20"/>
      <c r="G35" s="19"/>
    </row>
    <row r="36" spans="2:7">
      <c r="B36" s="23" t="s">
        <v>7</v>
      </c>
      <c r="C36" s="16">
        <v>-6</v>
      </c>
      <c r="D36" s="16">
        <v>-32</v>
      </c>
      <c r="E36" s="16">
        <v>-26</v>
      </c>
      <c r="F36" s="18">
        <v>7</v>
      </c>
      <c r="G36" s="19" t="s">
        <v>68</v>
      </c>
    </row>
    <row r="37" spans="2:7">
      <c r="B37" s="23" t="s">
        <v>4</v>
      </c>
      <c r="C37" s="16">
        <v>-16</v>
      </c>
      <c r="D37" s="16">
        <v>18</v>
      </c>
      <c r="E37" s="16">
        <v>6</v>
      </c>
      <c r="F37" s="18">
        <v>6</v>
      </c>
      <c r="G37" s="19" t="s">
        <v>67</v>
      </c>
    </row>
    <row r="38" spans="2:7">
      <c r="B38" s="23" t="s">
        <v>4</v>
      </c>
      <c r="C38" s="16">
        <v>-18</v>
      </c>
      <c r="D38" s="16">
        <v>-32</v>
      </c>
      <c r="E38" s="16">
        <v>14</v>
      </c>
      <c r="F38" s="18">
        <v>4</v>
      </c>
      <c r="G38" s="19" t="s">
        <v>66</v>
      </c>
    </row>
    <row r="39" spans="2:7">
      <c r="B39" s="23" t="s">
        <v>7</v>
      </c>
      <c r="C39" s="16">
        <v>-20</v>
      </c>
      <c r="D39" s="16">
        <v>-34</v>
      </c>
      <c r="E39" s="16">
        <v>50</v>
      </c>
      <c r="F39" s="18">
        <v>4</v>
      </c>
      <c r="G39" s="19" t="s">
        <v>65</v>
      </c>
    </row>
    <row r="40" spans="2:7">
      <c r="B40" s="23" t="s">
        <v>70</v>
      </c>
      <c r="C40" s="16">
        <v>-6</v>
      </c>
      <c r="D40" s="16">
        <v>-52</v>
      </c>
      <c r="E40" s="16">
        <v>-32</v>
      </c>
      <c r="F40" s="18">
        <v>2</v>
      </c>
      <c r="G40" s="19" t="s">
        <v>69</v>
      </c>
    </row>
    <row r="41" spans="2:7">
      <c r="B41" s="13" t="s">
        <v>12</v>
      </c>
      <c r="C41" s="16"/>
      <c r="D41" s="16"/>
      <c r="E41" s="16"/>
      <c r="F41" s="20"/>
      <c r="G41" s="19"/>
    </row>
    <row r="42" spans="2:7">
      <c r="B42" s="23" t="s">
        <v>75</v>
      </c>
      <c r="C42" s="16">
        <v>-38</v>
      </c>
      <c r="D42" s="16">
        <v>10</v>
      </c>
      <c r="E42" s="16">
        <v>-32</v>
      </c>
      <c r="F42" s="18">
        <v>20</v>
      </c>
      <c r="G42" s="19" t="s">
        <v>74</v>
      </c>
    </row>
    <row r="43" spans="2:7">
      <c r="B43" s="23" t="s">
        <v>19</v>
      </c>
      <c r="C43" s="16">
        <v>-16</v>
      </c>
      <c r="D43" s="16">
        <v>18</v>
      </c>
      <c r="E43" s="16">
        <v>36</v>
      </c>
      <c r="F43" s="18">
        <v>4</v>
      </c>
      <c r="G43" s="19" t="s">
        <v>73</v>
      </c>
    </row>
    <row r="44" spans="2:7">
      <c r="B44" s="23" t="s">
        <v>95</v>
      </c>
      <c r="C44" s="16">
        <v>-14</v>
      </c>
      <c r="D44" s="16">
        <v>24</v>
      </c>
      <c r="E44" s="16">
        <v>24</v>
      </c>
      <c r="F44" s="18">
        <f>2+2</f>
        <v>4</v>
      </c>
      <c r="G44" s="19" t="s">
        <v>72</v>
      </c>
    </row>
    <row r="45" spans="2:7">
      <c r="B45" s="23" t="s">
        <v>15</v>
      </c>
      <c r="C45" s="16">
        <v>-14</v>
      </c>
      <c r="D45" s="16">
        <v>-66</v>
      </c>
      <c r="E45" s="16">
        <v>-2</v>
      </c>
      <c r="F45" s="18">
        <v>2</v>
      </c>
      <c r="G45" s="19" t="s">
        <v>71</v>
      </c>
    </row>
    <row r="46" spans="2:7">
      <c r="B46" s="23" t="s">
        <v>19</v>
      </c>
      <c r="C46" s="16">
        <v>-30</v>
      </c>
      <c r="D46" s="16">
        <v>-34</v>
      </c>
      <c r="E46" s="16">
        <v>28</v>
      </c>
      <c r="F46" s="18">
        <v>2</v>
      </c>
      <c r="G46" s="19" t="s">
        <v>34</v>
      </c>
    </row>
    <row r="47" spans="2:7">
      <c r="B47" s="13" t="s">
        <v>138</v>
      </c>
      <c r="C47" s="16"/>
      <c r="D47" s="16"/>
      <c r="E47" s="16"/>
      <c r="F47" s="20"/>
      <c r="G47" s="19"/>
    </row>
    <row r="48" spans="2:7">
      <c r="B48" s="23" t="s">
        <v>77</v>
      </c>
      <c r="C48" s="16">
        <v>-24</v>
      </c>
      <c r="D48" s="16">
        <v>50</v>
      </c>
      <c r="E48" s="16">
        <v>12</v>
      </c>
      <c r="F48" s="18">
        <v>2</v>
      </c>
      <c r="G48" s="19" t="s">
        <v>76</v>
      </c>
    </row>
    <row r="49" spans="2:7">
      <c r="B49" s="13" t="s">
        <v>14</v>
      </c>
      <c r="C49" s="16"/>
      <c r="D49" s="16"/>
      <c r="E49" s="16"/>
      <c r="F49" s="20"/>
      <c r="G49" s="19"/>
    </row>
    <row r="50" spans="2:7">
      <c r="B50" s="23" t="s">
        <v>46</v>
      </c>
      <c r="C50" s="16">
        <v>-32</v>
      </c>
      <c r="D50" s="16">
        <v>26</v>
      </c>
      <c r="E50" s="16">
        <v>38</v>
      </c>
      <c r="F50" s="18">
        <f>3+2+2</f>
        <v>7</v>
      </c>
      <c r="G50" s="19" t="s">
        <v>78</v>
      </c>
    </row>
    <row r="51" spans="2:7">
      <c r="B51" s="4" t="s">
        <v>13</v>
      </c>
      <c r="C51" s="16"/>
      <c r="D51" s="16"/>
      <c r="E51" s="16"/>
      <c r="F51" s="20"/>
      <c r="G51" s="19"/>
    </row>
    <row r="52" spans="2:7">
      <c r="B52" s="13" t="s">
        <v>11</v>
      </c>
      <c r="C52" s="16"/>
      <c r="D52" s="16"/>
      <c r="E52" s="16"/>
      <c r="F52" s="20"/>
      <c r="G52" s="19"/>
    </row>
    <row r="53" spans="2:7">
      <c r="B53" s="23" t="s">
        <v>80</v>
      </c>
      <c r="C53" s="16">
        <v>16</v>
      </c>
      <c r="D53" s="16">
        <v>-6</v>
      </c>
      <c r="E53" s="16">
        <v>8</v>
      </c>
      <c r="F53" s="18">
        <v>2</v>
      </c>
      <c r="G53" s="19" t="s">
        <v>79</v>
      </c>
    </row>
    <row r="54" spans="2:7">
      <c r="B54" s="13" t="s">
        <v>12</v>
      </c>
      <c r="C54" s="16"/>
      <c r="D54" s="16"/>
      <c r="E54" s="16"/>
      <c r="F54" s="20"/>
      <c r="G54" s="19"/>
    </row>
    <row r="55" spans="2:7">
      <c r="B55" s="23" t="s">
        <v>6</v>
      </c>
      <c r="C55" s="16">
        <v>54</v>
      </c>
      <c r="D55" s="16">
        <v>-18</v>
      </c>
      <c r="E55" s="16">
        <v>-24</v>
      </c>
      <c r="F55" s="18">
        <v>3</v>
      </c>
      <c r="G55" s="19" t="s">
        <v>27</v>
      </c>
    </row>
    <row r="56" spans="2:7">
      <c r="B56" s="23" t="s">
        <v>6</v>
      </c>
      <c r="C56" s="16">
        <v>56</v>
      </c>
      <c r="D56" s="16">
        <v>-16</v>
      </c>
      <c r="E56" s="16">
        <v>32</v>
      </c>
      <c r="F56" s="18">
        <v>3</v>
      </c>
      <c r="G56" s="19" t="s">
        <v>81</v>
      </c>
    </row>
    <row r="57" spans="2:7">
      <c r="B57" s="23" t="s">
        <v>6</v>
      </c>
      <c r="C57" s="16">
        <v>44</v>
      </c>
      <c r="D57" s="16">
        <v>10</v>
      </c>
      <c r="E57" s="16">
        <v>18</v>
      </c>
      <c r="F57" s="18">
        <v>2</v>
      </c>
      <c r="G57" s="19" t="s">
        <v>39</v>
      </c>
    </row>
    <row r="58" spans="2:7">
      <c r="B58" s="13" t="s">
        <v>138</v>
      </c>
      <c r="C58" s="16"/>
      <c r="D58" s="16"/>
      <c r="E58" s="16"/>
      <c r="F58" s="20"/>
      <c r="G58" s="19"/>
    </row>
    <row r="59" spans="2:7">
      <c r="B59" s="23" t="s">
        <v>57</v>
      </c>
      <c r="C59" s="16">
        <v>16</v>
      </c>
      <c r="D59" s="16">
        <v>36</v>
      </c>
      <c r="E59" s="16">
        <v>12</v>
      </c>
      <c r="F59" s="18">
        <v>17</v>
      </c>
      <c r="G59" s="19" t="s">
        <v>86</v>
      </c>
    </row>
    <row r="60" spans="2:7">
      <c r="B60" s="23" t="s">
        <v>85</v>
      </c>
      <c r="C60" s="16">
        <v>14</v>
      </c>
      <c r="D60" s="16">
        <v>-36</v>
      </c>
      <c r="E60" s="16">
        <v>26</v>
      </c>
      <c r="F60" s="18">
        <v>4</v>
      </c>
      <c r="G60" s="19" t="s">
        <v>84</v>
      </c>
    </row>
    <row r="61" spans="2:7">
      <c r="B61" s="23" t="s">
        <v>83</v>
      </c>
      <c r="C61" s="16">
        <v>32</v>
      </c>
      <c r="D61" s="16">
        <v>-56</v>
      </c>
      <c r="E61" s="16">
        <v>12</v>
      </c>
      <c r="F61" s="18">
        <v>2</v>
      </c>
      <c r="G61" s="19" t="s">
        <v>82</v>
      </c>
    </row>
    <row r="62" spans="2:7">
      <c r="B62" s="13" t="s">
        <v>14</v>
      </c>
      <c r="C62" s="16"/>
      <c r="D62" s="16"/>
      <c r="E62" s="16"/>
      <c r="F62" s="18"/>
      <c r="G62" s="19"/>
    </row>
    <row r="63" spans="2:7">
      <c r="B63" s="23" t="s">
        <v>89</v>
      </c>
      <c r="C63" s="16">
        <v>52</v>
      </c>
      <c r="D63" s="16">
        <v>-12</v>
      </c>
      <c r="E63" s="16">
        <v>-28</v>
      </c>
      <c r="F63" s="18">
        <v>4</v>
      </c>
      <c r="G63" s="19" t="s">
        <v>88</v>
      </c>
    </row>
    <row r="64" spans="2:7">
      <c r="B64" s="23" t="s">
        <v>60</v>
      </c>
      <c r="C64" s="16">
        <v>16</v>
      </c>
      <c r="D64" s="16">
        <v>-68</v>
      </c>
      <c r="E64" s="16">
        <v>-30</v>
      </c>
      <c r="F64" s="18">
        <v>2</v>
      </c>
      <c r="G64" s="19" t="s">
        <v>34</v>
      </c>
    </row>
    <row r="65" spans="2:7" ht="16" thickBot="1">
      <c r="B65" s="24" t="s">
        <v>61</v>
      </c>
      <c r="C65" s="22">
        <v>10</v>
      </c>
      <c r="D65" s="22">
        <v>22</v>
      </c>
      <c r="E65" s="22">
        <v>-10</v>
      </c>
      <c r="F65" s="22">
        <v>2</v>
      </c>
      <c r="G65" s="21" t="s">
        <v>87</v>
      </c>
    </row>
    <row r="66" spans="2:7" ht="15" customHeight="1">
      <c r="B66" s="3" t="s">
        <v>24</v>
      </c>
      <c r="C66" s="16"/>
      <c r="D66" s="16"/>
      <c r="E66" s="16"/>
      <c r="F66" s="27" t="s">
        <v>139</v>
      </c>
      <c r="G66" s="27"/>
    </row>
    <row r="67" spans="2:7">
      <c r="B67" s="4" t="s">
        <v>10</v>
      </c>
      <c r="C67" s="15"/>
      <c r="D67" s="15"/>
      <c r="E67" s="15"/>
      <c r="F67" s="15"/>
      <c r="G67" s="19"/>
    </row>
    <row r="68" spans="2:7">
      <c r="B68" s="13" t="s">
        <v>11</v>
      </c>
      <c r="C68" s="15"/>
      <c r="D68" s="15"/>
      <c r="E68" s="15"/>
      <c r="F68" s="15"/>
      <c r="G68" s="19"/>
    </row>
    <row r="69" spans="2:7">
      <c r="B69" s="14" t="s">
        <v>4</v>
      </c>
      <c r="C69" s="26">
        <v>-44</v>
      </c>
      <c r="D69" s="26">
        <v>-18</v>
      </c>
      <c r="E69" s="26">
        <v>24</v>
      </c>
      <c r="F69" s="6">
        <v>7</v>
      </c>
      <c r="G69" s="8" t="s">
        <v>33</v>
      </c>
    </row>
    <row r="70" spans="2:7">
      <c r="B70" s="14" t="s">
        <v>4</v>
      </c>
      <c r="C70" s="26">
        <v>-26</v>
      </c>
      <c r="D70" s="26">
        <v>-34</v>
      </c>
      <c r="E70" s="26">
        <v>-4</v>
      </c>
      <c r="F70" s="6">
        <v>2</v>
      </c>
      <c r="G70" s="8" t="s">
        <v>90</v>
      </c>
    </row>
    <row r="71" spans="2:7">
      <c r="B71" s="14" t="s">
        <v>4</v>
      </c>
      <c r="C71" s="26">
        <v>-12</v>
      </c>
      <c r="D71" s="26">
        <v>12</v>
      </c>
      <c r="E71" s="26">
        <v>0</v>
      </c>
      <c r="F71" s="6">
        <v>2</v>
      </c>
      <c r="G71" s="8" t="s">
        <v>71</v>
      </c>
    </row>
    <row r="72" spans="2:7">
      <c r="B72" s="13" t="s">
        <v>12</v>
      </c>
      <c r="C72" s="15"/>
      <c r="D72" s="15"/>
      <c r="E72" s="15"/>
      <c r="F72" s="15"/>
      <c r="G72" s="19"/>
    </row>
    <row r="73" spans="2:7">
      <c r="B73" s="14" t="s">
        <v>95</v>
      </c>
      <c r="C73" s="26">
        <v>-14</v>
      </c>
      <c r="D73" s="26">
        <v>-50</v>
      </c>
      <c r="E73" s="26">
        <v>48</v>
      </c>
      <c r="F73" s="6">
        <f>4+2</f>
        <v>6</v>
      </c>
      <c r="G73" s="8" t="s">
        <v>94</v>
      </c>
    </row>
    <row r="74" spans="2:7">
      <c r="B74" s="14" t="s">
        <v>93</v>
      </c>
      <c r="C74" s="26">
        <v>-40</v>
      </c>
      <c r="D74" s="26">
        <v>-34</v>
      </c>
      <c r="E74" s="26">
        <v>-4</v>
      </c>
      <c r="F74" s="6">
        <v>4</v>
      </c>
      <c r="G74" s="8" t="s">
        <v>58</v>
      </c>
    </row>
    <row r="75" spans="2:7">
      <c r="B75" s="14" t="s">
        <v>91</v>
      </c>
      <c r="C75" s="26">
        <v>-40</v>
      </c>
      <c r="D75" s="26">
        <v>18</v>
      </c>
      <c r="E75" s="26">
        <v>14</v>
      </c>
      <c r="F75" s="6">
        <v>4</v>
      </c>
      <c r="G75" s="8" t="s">
        <v>33</v>
      </c>
    </row>
    <row r="76" spans="2:7">
      <c r="B76" s="14" t="s">
        <v>95</v>
      </c>
      <c r="C76" s="26">
        <v>-12</v>
      </c>
      <c r="D76" s="26">
        <v>26</v>
      </c>
      <c r="E76" s="26">
        <v>32</v>
      </c>
      <c r="F76" s="6">
        <v>2</v>
      </c>
      <c r="G76" s="8" t="s">
        <v>96</v>
      </c>
    </row>
    <row r="77" spans="2:7">
      <c r="B77" s="14" t="s">
        <v>19</v>
      </c>
      <c r="C77" s="26">
        <v>-32</v>
      </c>
      <c r="D77" s="26">
        <v>-18</v>
      </c>
      <c r="E77" s="26">
        <v>30</v>
      </c>
      <c r="F77" s="6">
        <v>2</v>
      </c>
      <c r="G77" s="8" t="s">
        <v>92</v>
      </c>
    </row>
    <row r="78" spans="2:7">
      <c r="B78" s="13" t="s">
        <v>138</v>
      </c>
      <c r="C78" s="26"/>
      <c r="D78" s="26"/>
      <c r="E78" s="26"/>
      <c r="G78" s="8"/>
    </row>
    <row r="79" spans="2:7">
      <c r="B79" s="14" t="s">
        <v>97</v>
      </c>
      <c r="C79" s="26">
        <v>-12</v>
      </c>
      <c r="D79" s="26">
        <v>32</v>
      </c>
      <c r="E79" s="26">
        <v>14</v>
      </c>
      <c r="F79" s="6">
        <f>6+5</f>
        <v>11</v>
      </c>
      <c r="G79" s="8" t="s">
        <v>67</v>
      </c>
    </row>
    <row r="80" spans="2:7">
      <c r="B80" s="14" t="s">
        <v>98</v>
      </c>
      <c r="C80" s="26">
        <v>-28</v>
      </c>
      <c r="D80" s="26">
        <v>-50</v>
      </c>
      <c r="E80" s="26">
        <v>16</v>
      </c>
      <c r="F80" s="6">
        <v>2</v>
      </c>
      <c r="G80" s="8" t="s">
        <v>23</v>
      </c>
    </row>
    <row r="81" spans="2:7">
      <c r="B81" s="14" t="s">
        <v>77</v>
      </c>
      <c r="C81" s="26">
        <v>22</v>
      </c>
      <c r="D81" s="26">
        <v>36</v>
      </c>
      <c r="E81" s="26">
        <v>20</v>
      </c>
      <c r="F81" s="6">
        <v>2</v>
      </c>
      <c r="G81" s="8" t="s">
        <v>76</v>
      </c>
    </row>
    <row r="82" spans="2:7">
      <c r="B82" s="13" t="s">
        <v>14</v>
      </c>
      <c r="C82" s="26"/>
      <c r="D82" s="26"/>
      <c r="E82" s="26"/>
      <c r="G82" s="8"/>
    </row>
    <row r="83" spans="2:7">
      <c r="B83" s="14" t="s">
        <v>99</v>
      </c>
      <c r="C83" s="26">
        <v>-48</v>
      </c>
      <c r="D83" s="26">
        <v>-24</v>
      </c>
      <c r="E83" s="26">
        <v>48</v>
      </c>
      <c r="F83" s="6">
        <f>18+3+2</f>
        <v>23</v>
      </c>
      <c r="G83" s="8" t="s">
        <v>74</v>
      </c>
    </row>
    <row r="84" spans="2:7">
      <c r="B84" s="14" t="s">
        <v>46</v>
      </c>
      <c r="C84" s="26">
        <v>-26</v>
      </c>
      <c r="D84" s="26">
        <v>10</v>
      </c>
      <c r="E84" s="26">
        <v>54</v>
      </c>
      <c r="F84" s="6">
        <f>5+2+2</f>
        <v>9</v>
      </c>
      <c r="G84" s="8" t="s">
        <v>100</v>
      </c>
    </row>
    <row r="85" spans="2:7">
      <c r="B85" s="14" t="s">
        <v>46</v>
      </c>
      <c r="C85" s="26">
        <v>-4</v>
      </c>
      <c r="D85" s="26">
        <v>20</v>
      </c>
      <c r="E85" s="26">
        <v>-4</v>
      </c>
      <c r="F85" s="6">
        <f>2+3</f>
        <v>5</v>
      </c>
      <c r="G85" s="8" t="s">
        <v>52</v>
      </c>
    </row>
    <row r="86" spans="2:7">
      <c r="B86" s="4" t="s">
        <v>13</v>
      </c>
      <c r="C86" s="26"/>
      <c r="D86" s="26"/>
      <c r="E86" s="26"/>
      <c r="G86" s="8"/>
    </row>
    <row r="87" spans="2:7">
      <c r="B87" s="13" t="s">
        <v>11</v>
      </c>
      <c r="C87" s="26"/>
      <c r="D87" s="26"/>
      <c r="E87" s="26"/>
      <c r="G87" s="8"/>
    </row>
    <row r="88" spans="2:7">
      <c r="B88" s="14" t="s">
        <v>102</v>
      </c>
      <c r="C88" s="26">
        <v>26</v>
      </c>
      <c r="D88" s="26">
        <v>46</v>
      </c>
      <c r="E88" s="26">
        <v>6</v>
      </c>
      <c r="F88" s="6">
        <f>4+2+2</f>
        <v>8</v>
      </c>
      <c r="G88" s="8" t="s">
        <v>101</v>
      </c>
    </row>
    <row r="89" spans="2:7">
      <c r="B89" s="13" t="s">
        <v>12</v>
      </c>
      <c r="C89" s="26"/>
      <c r="D89" s="26"/>
      <c r="E89" s="26"/>
      <c r="G89" s="8"/>
    </row>
    <row r="90" spans="2:7">
      <c r="B90" s="14" t="s">
        <v>50</v>
      </c>
      <c r="C90" s="26">
        <v>10</v>
      </c>
      <c r="D90" s="26">
        <v>28</v>
      </c>
      <c r="E90" s="26">
        <v>-16</v>
      </c>
      <c r="F90" s="6">
        <v>2</v>
      </c>
      <c r="G90" s="8" t="s">
        <v>103</v>
      </c>
    </row>
    <row r="91" spans="2:7">
      <c r="B91" s="13" t="s">
        <v>138</v>
      </c>
      <c r="C91" s="26"/>
      <c r="D91" s="26"/>
      <c r="E91" s="26"/>
      <c r="G91" s="8"/>
    </row>
    <row r="92" spans="2:7">
      <c r="B92" s="14" t="s">
        <v>104</v>
      </c>
      <c r="C92" s="26">
        <v>16</v>
      </c>
      <c r="D92" s="26">
        <v>50</v>
      </c>
      <c r="E92" s="26">
        <v>-10</v>
      </c>
      <c r="F92" s="6">
        <v>3</v>
      </c>
      <c r="G92" s="8" t="s">
        <v>32</v>
      </c>
    </row>
    <row r="93" spans="2:7">
      <c r="B93" s="13" t="s">
        <v>14</v>
      </c>
      <c r="C93" s="26"/>
      <c r="D93" s="26"/>
      <c r="E93" s="26"/>
      <c r="G93" s="8"/>
    </row>
    <row r="94" spans="2:7">
      <c r="B94" s="14" t="s">
        <v>89</v>
      </c>
      <c r="C94" s="26">
        <v>58</v>
      </c>
      <c r="D94" s="26">
        <v>-20</v>
      </c>
      <c r="E94" s="26">
        <v>-20</v>
      </c>
      <c r="F94" s="6">
        <v>5</v>
      </c>
      <c r="G94" s="8" t="s">
        <v>109</v>
      </c>
    </row>
    <row r="95" spans="2:7">
      <c r="B95" s="14" t="s">
        <v>61</v>
      </c>
      <c r="C95" s="26">
        <v>12</v>
      </c>
      <c r="D95" s="26">
        <v>20</v>
      </c>
      <c r="E95" s="26">
        <v>-8</v>
      </c>
      <c r="F95" s="6">
        <v>3</v>
      </c>
      <c r="G95" s="8" t="s">
        <v>108</v>
      </c>
    </row>
    <row r="96" spans="2:7">
      <c r="B96" s="14" t="s">
        <v>107</v>
      </c>
      <c r="C96" s="26">
        <v>36</v>
      </c>
      <c r="D96" s="26">
        <v>2</v>
      </c>
      <c r="E96" s="26">
        <v>6</v>
      </c>
      <c r="F96" s="6">
        <v>3</v>
      </c>
      <c r="G96" s="8" t="s">
        <v>106</v>
      </c>
    </row>
    <row r="97" spans="2:7">
      <c r="B97" s="14" t="s">
        <v>105</v>
      </c>
      <c r="C97" s="26">
        <v>38</v>
      </c>
      <c r="D97" s="26">
        <v>-60</v>
      </c>
      <c r="E97" s="26">
        <v>36</v>
      </c>
      <c r="F97" s="6">
        <v>3</v>
      </c>
      <c r="G97" s="8" t="s">
        <v>59</v>
      </c>
    </row>
    <row r="98" spans="2:7" ht="16" thickBot="1">
      <c r="B98" s="17" t="s">
        <v>61</v>
      </c>
      <c r="C98" s="9">
        <v>14</v>
      </c>
      <c r="D98" s="9">
        <v>40</v>
      </c>
      <c r="E98" s="9">
        <v>40</v>
      </c>
      <c r="F98" s="9">
        <v>2</v>
      </c>
      <c r="G98" s="10" t="s">
        <v>36</v>
      </c>
    </row>
    <row r="99" spans="2:7" ht="15" customHeight="1">
      <c r="B99" s="3" t="s">
        <v>26</v>
      </c>
      <c r="F99" s="27" t="s">
        <v>139</v>
      </c>
      <c r="G99" s="27"/>
    </row>
    <row r="100" spans="2:7">
      <c r="B100" s="4" t="s">
        <v>10</v>
      </c>
      <c r="G100" s="8"/>
    </row>
    <row r="101" spans="2:7">
      <c r="B101" s="13" t="s">
        <v>11</v>
      </c>
      <c r="G101" s="8"/>
    </row>
    <row r="102" spans="2:7">
      <c r="B102" s="23" t="s">
        <v>7</v>
      </c>
      <c r="C102" s="26">
        <v>-22</v>
      </c>
      <c r="D102" s="26">
        <v>-32</v>
      </c>
      <c r="E102" s="26">
        <v>48</v>
      </c>
      <c r="F102" s="6">
        <f>12+3</f>
        <v>15</v>
      </c>
      <c r="G102" s="19" t="s">
        <v>120</v>
      </c>
    </row>
    <row r="103" spans="2:7">
      <c r="B103" s="23" t="s">
        <v>28</v>
      </c>
      <c r="C103" s="26">
        <v>-24</v>
      </c>
      <c r="D103" s="26">
        <v>-18</v>
      </c>
      <c r="E103" s="26">
        <v>-2</v>
      </c>
      <c r="F103" s="6">
        <f>11+2</f>
        <v>13</v>
      </c>
      <c r="G103" s="19" t="s">
        <v>119</v>
      </c>
    </row>
    <row r="104" spans="2:7">
      <c r="B104" s="23" t="s">
        <v>4</v>
      </c>
      <c r="C104" s="26">
        <v>-18</v>
      </c>
      <c r="D104" s="26">
        <v>16</v>
      </c>
      <c r="E104" s="26">
        <v>4</v>
      </c>
      <c r="F104" s="6">
        <f>4+5</f>
        <v>9</v>
      </c>
      <c r="G104" s="19" t="s">
        <v>118</v>
      </c>
    </row>
    <row r="105" spans="2:7">
      <c r="B105" s="23" t="s">
        <v>4</v>
      </c>
      <c r="C105" s="26">
        <v>-6</v>
      </c>
      <c r="D105" s="26">
        <v>-38</v>
      </c>
      <c r="E105" s="26">
        <v>-22</v>
      </c>
      <c r="F105" s="6">
        <v>2</v>
      </c>
      <c r="G105" s="19" t="s">
        <v>103</v>
      </c>
    </row>
    <row r="106" spans="2:7">
      <c r="B106" s="13" t="s">
        <v>12</v>
      </c>
    </row>
    <row r="107" spans="2:7">
      <c r="B107" s="23" t="s">
        <v>19</v>
      </c>
      <c r="C107" s="26">
        <v>-36</v>
      </c>
      <c r="D107" s="26">
        <v>18</v>
      </c>
      <c r="E107" s="26">
        <v>14</v>
      </c>
      <c r="F107" s="6">
        <f>118</f>
        <v>118</v>
      </c>
      <c r="G107" s="19" t="s">
        <v>125</v>
      </c>
    </row>
    <row r="108" spans="2:7" ht="15" customHeight="1">
      <c r="B108" s="23" t="s">
        <v>93</v>
      </c>
      <c r="C108" s="26">
        <v>-28</v>
      </c>
      <c r="D108" s="26">
        <v>-74</v>
      </c>
      <c r="E108" s="26">
        <v>-2</v>
      </c>
      <c r="F108" s="6">
        <f>7+3+2+2+2+2</f>
        <v>18</v>
      </c>
      <c r="G108" s="19" t="s">
        <v>20</v>
      </c>
    </row>
    <row r="109" spans="2:7">
      <c r="B109" s="23" t="s">
        <v>75</v>
      </c>
      <c r="C109" s="26">
        <v>-38</v>
      </c>
      <c r="D109" s="26">
        <v>6</v>
      </c>
      <c r="E109" s="26">
        <v>-30</v>
      </c>
      <c r="F109" s="6">
        <v>9</v>
      </c>
      <c r="G109" s="19" t="s">
        <v>119</v>
      </c>
    </row>
    <row r="110" spans="2:7">
      <c r="B110" s="23" t="s">
        <v>95</v>
      </c>
      <c r="C110" s="26">
        <v>-14</v>
      </c>
      <c r="D110" s="26">
        <v>-50</v>
      </c>
      <c r="E110" s="26">
        <v>48</v>
      </c>
      <c r="F110" s="6">
        <v>3</v>
      </c>
      <c r="G110" s="19" t="s">
        <v>124</v>
      </c>
    </row>
    <row r="111" spans="2:7">
      <c r="B111" s="23" t="s">
        <v>8</v>
      </c>
      <c r="C111" s="26">
        <v>-18</v>
      </c>
      <c r="D111" s="26">
        <v>-40</v>
      </c>
      <c r="E111" s="26">
        <v>-8</v>
      </c>
      <c r="F111" s="6">
        <f>2+2</f>
        <v>4</v>
      </c>
      <c r="G111" s="19" t="s">
        <v>123</v>
      </c>
    </row>
    <row r="112" spans="2:7">
      <c r="B112" s="23" t="s">
        <v>116</v>
      </c>
      <c r="C112" s="26">
        <v>-22</v>
      </c>
      <c r="D112" s="26">
        <v>40</v>
      </c>
      <c r="E112" s="26">
        <v>-4</v>
      </c>
      <c r="F112" s="6">
        <v>2</v>
      </c>
      <c r="G112" s="19" t="s">
        <v>122</v>
      </c>
    </row>
    <row r="113" spans="2:7">
      <c r="B113" s="13" t="s">
        <v>138</v>
      </c>
    </row>
    <row r="114" spans="2:7">
      <c r="B114" s="23" t="s">
        <v>42</v>
      </c>
      <c r="C114" s="26">
        <v>-10</v>
      </c>
      <c r="D114" s="26">
        <v>58</v>
      </c>
      <c r="E114" s="26">
        <v>20</v>
      </c>
      <c r="F114" s="6">
        <f>36+15</f>
        <v>51</v>
      </c>
      <c r="G114" s="19" t="s">
        <v>128</v>
      </c>
    </row>
    <row r="115" spans="2:7">
      <c r="B115" s="23" t="s">
        <v>110</v>
      </c>
      <c r="C115" s="26">
        <v>-14</v>
      </c>
      <c r="D115" s="26">
        <v>18</v>
      </c>
      <c r="E115" s="26">
        <v>22</v>
      </c>
      <c r="F115" s="6">
        <f>17+5+2+2</f>
        <v>26</v>
      </c>
      <c r="G115" s="19" t="s">
        <v>126</v>
      </c>
    </row>
    <row r="116" spans="2:7">
      <c r="B116" s="23" t="s">
        <v>44</v>
      </c>
      <c r="C116" s="26">
        <v>-16</v>
      </c>
      <c r="D116" s="26">
        <v>-38</v>
      </c>
      <c r="E116" s="26">
        <v>28</v>
      </c>
      <c r="F116" s="6">
        <v>23</v>
      </c>
      <c r="G116" s="19" t="s">
        <v>127</v>
      </c>
    </row>
    <row r="117" spans="2:7">
      <c r="B117" s="23" t="s">
        <v>42</v>
      </c>
      <c r="C117" s="26">
        <v>-6</v>
      </c>
      <c r="D117" s="26">
        <v>34</v>
      </c>
      <c r="E117" s="26">
        <v>-2</v>
      </c>
      <c r="F117" s="6">
        <f>2+3+3</f>
        <v>8</v>
      </c>
      <c r="G117" s="19" t="s">
        <v>103</v>
      </c>
    </row>
    <row r="118" spans="2:7">
      <c r="B118" s="23" t="s">
        <v>40</v>
      </c>
      <c r="C118" s="26">
        <v>-14</v>
      </c>
      <c r="D118" s="26">
        <v>-50</v>
      </c>
      <c r="E118" s="26">
        <v>8</v>
      </c>
      <c r="F118" s="6">
        <v>7</v>
      </c>
      <c r="G118" s="19" t="s">
        <v>27</v>
      </c>
    </row>
    <row r="119" spans="2:7">
      <c r="B119" s="23" t="s">
        <v>42</v>
      </c>
      <c r="C119" s="26">
        <v>14</v>
      </c>
      <c r="D119" s="26">
        <v>28</v>
      </c>
      <c r="E119" s="26">
        <v>18</v>
      </c>
      <c r="F119" s="6">
        <v>3</v>
      </c>
      <c r="G119" s="19" t="s">
        <v>122</v>
      </c>
    </row>
    <row r="120" spans="2:7">
      <c r="B120" s="23" t="s">
        <v>37</v>
      </c>
      <c r="C120" s="26">
        <v>0</v>
      </c>
      <c r="D120" s="26">
        <v>26</v>
      </c>
      <c r="E120" s="26">
        <v>0</v>
      </c>
      <c r="F120" s="6">
        <v>2</v>
      </c>
      <c r="G120" s="19" t="s">
        <v>124</v>
      </c>
    </row>
    <row r="121" spans="2:7">
      <c r="B121" s="13" t="s">
        <v>14</v>
      </c>
    </row>
    <row r="122" spans="2:7">
      <c r="B122" s="23" t="s">
        <v>46</v>
      </c>
      <c r="C122" s="26">
        <v>-14</v>
      </c>
      <c r="D122" s="26">
        <v>26</v>
      </c>
      <c r="E122" s="26">
        <v>34</v>
      </c>
      <c r="F122" s="6">
        <f>57</f>
        <v>57</v>
      </c>
      <c r="G122" s="19" t="s">
        <v>131</v>
      </c>
    </row>
    <row r="123" spans="2:7">
      <c r="B123" s="23" t="s">
        <v>46</v>
      </c>
      <c r="C123" s="26">
        <v>-32</v>
      </c>
      <c r="D123" s="26">
        <v>-12</v>
      </c>
      <c r="E123" s="26">
        <v>52</v>
      </c>
      <c r="F123" s="6">
        <f>12+3</f>
        <v>15</v>
      </c>
      <c r="G123" s="19" t="s">
        <v>64</v>
      </c>
    </row>
    <row r="124" spans="2:7">
      <c r="B124" s="23" t="s">
        <v>99</v>
      </c>
      <c r="C124" s="26">
        <v>-52</v>
      </c>
      <c r="D124" s="26">
        <v>-32</v>
      </c>
      <c r="E124" s="26">
        <v>30</v>
      </c>
      <c r="F124" s="6">
        <v>7</v>
      </c>
      <c r="G124" s="19" t="s">
        <v>27</v>
      </c>
    </row>
    <row r="125" spans="2:7">
      <c r="B125" s="23" t="s">
        <v>46</v>
      </c>
      <c r="C125" s="26">
        <v>-14</v>
      </c>
      <c r="D125" s="26">
        <v>32</v>
      </c>
      <c r="E125" s="26">
        <v>-16</v>
      </c>
      <c r="F125" s="6">
        <f>3+3</f>
        <v>6</v>
      </c>
      <c r="G125" s="19" t="s">
        <v>23</v>
      </c>
    </row>
    <row r="126" spans="2:7">
      <c r="B126" s="23" t="s">
        <v>46</v>
      </c>
      <c r="C126" s="26">
        <v>-4</v>
      </c>
      <c r="D126" s="26">
        <v>14</v>
      </c>
      <c r="E126" s="26">
        <v>-8</v>
      </c>
      <c r="F126" s="6">
        <v>5</v>
      </c>
      <c r="G126" s="19" t="s">
        <v>81</v>
      </c>
    </row>
    <row r="127" spans="2:7">
      <c r="B127" s="23" t="s">
        <v>111</v>
      </c>
      <c r="C127" s="26">
        <v>-4</v>
      </c>
      <c r="D127" s="26">
        <v>-46</v>
      </c>
      <c r="E127" s="26">
        <v>-40</v>
      </c>
      <c r="F127" s="6">
        <v>5</v>
      </c>
      <c r="G127" s="19" t="s">
        <v>66</v>
      </c>
    </row>
    <row r="128" spans="2:7">
      <c r="B128" s="23" t="s">
        <v>111</v>
      </c>
      <c r="C128" s="26">
        <v>-26</v>
      </c>
      <c r="D128" s="26">
        <v>-64</v>
      </c>
      <c r="E128" s="26">
        <v>36</v>
      </c>
      <c r="F128" s="6">
        <f>3+2</f>
        <v>5</v>
      </c>
      <c r="G128" s="19" t="s">
        <v>47</v>
      </c>
    </row>
    <row r="129" spans="2:7">
      <c r="B129" s="23" t="s">
        <v>113</v>
      </c>
      <c r="C129" s="26">
        <v>-52</v>
      </c>
      <c r="D129" s="26">
        <v>-52</v>
      </c>
      <c r="E129" s="26">
        <v>-16</v>
      </c>
      <c r="F129" s="6">
        <v>3</v>
      </c>
      <c r="G129" s="19" t="s">
        <v>129</v>
      </c>
    </row>
    <row r="130" spans="2:7">
      <c r="B130" s="23" t="s">
        <v>113</v>
      </c>
      <c r="C130" s="26">
        <v>-24</v>
      </c>
      <c r="D130" s="26">
        <v>-46</v>
      </c>
      <c r="E130" s="26">
        <v>20</v>
      </c>
      <c r="F130" s="6">
        <v>2</v>
      </c>
      <c r="G130" s="19" t="s">
        <v>121</v>
      </c>
    </row>
    <row r="131" spans="2:7">
      <c r="B131" s="4" t="s">
        <v>13</v>
      </c>
    </row>
    <row r="132" spans="2:7">
      <c r="B132" s="13" t="s">
        <v>11</v>
      </c>
    </row>
    <row r="133" spans="2:7">
      <c r="B133" s="23" t="s">
        <v>112</v>
      </c>
      <c r="C133" s="26">
        <v>22</v>
      </c>
      <c r="D133" s="26">
        <v>-58</v>
      </c>
      <c r="E133" s="26">
        <v>-44</v>
      </c>
      <c r="F133" s="6">
        <f>4+4</f>
        <v>8</v>
      </c>
      <c r="G133" s="19" t="s">
        <v>72</v>
      </c>
    </row>
    <row r="134" spans="2:7">
      <c r="B134" s="23" t="s">
        <v>5</v>
      </c>
      <c r="C134" s="26">
        <v>14</v>
      </c>
      <c r="D134" s="26">
        <v>-8</v>
      </c>
      <c r="E134" s="26">
        <v>10</v>
      </c>
      <c r="F134" s="6">
        <f>3+2</f>
        <v>5</v>
      </c>
      <c r="G134" s="19" t="s">
        <v>130</v>
      </c>
    </row>
    <row r="135" spans="2:7">
      <c r="B135" s="23" t="s">
        <v>114</v>
      </c>
      <c r="C135" s="26">
        <v>26</v>
      </c>
      <c r="D135" s="26">
        <v>-22</v>
      </c>
      <c r="E135" s="26">
        <v>18</v>
      </c>
      <c r="F135" s="6">
        <v>3</v>
      </c>
      <c r="G135" s="19" t="s">
        <v>118</v>
      </c>
    </row>
    <row r="136" spans="2:7">
      <c r="B136" s="13" t="s">
        <v>12</v>
      </c>
    </row>
    <row r="137" spans="2:7">
      <c r="B137" s="23" t="s">
        <v>6</v>
      </c>
      <c r="C137" s="26">
        <v>44</v>
      </c>
      <c r="D137" s="26">
        <v>14</v>
      </c>
      <c r="E137" s="26">
        <v>18</v>
      </c>
      <c r="F137" s="6">
        <f>16+5+2+3</f>
        <v>26</v>
      </c>
      <c r="G137" s="19" t="s">
        <v>72</v>
      </c>
    </row>
    <row r="138" spans="2:7">
      <c r="B138" s="23" t="s">
        <v>48</v>
      </c>
      <c r="C138" s="26">
        <v>32</v>
      </c>
      <c r="D138" s="26">
        <v>-8</v>
      </c>
      <c r="E138" s="26">
        <v>-12</v>
      </c>
      <c r="F138" s="6">
        <f>2+2+2</f>
        <v>6</v>
      </c>
      <c r="G138" s="19" t="s">
        <v>134</v>
      </c>
    </row>
    <row r="139" spans="2:7">
      <c r="B139" s="23" t="s">
        <v>115</v>
      </c>
      <c r="C139" s="26">
        <v>38</v>
      </c>
      <c r="D139" s="26">
        <v>2</v>
      </c>
      <c r="E139" s="26">
        <v>-26</v>
      </c>
      <c r="F139" s="6">
        <f>2+2+2</f>
        <v>6</v>
      </c>
      <c r="G139" s="19" t="s">
        <v>132</v>
      </c>
    </row>
    <row r="140" spans="2:7">
      <c r="B140" s="23" t="s">
        <v>48</v>
      </c>
      <c r="C140" s="26">
        <v>30</v>
      </c>
      <c r="D140" s="26">
        <v>16</v>
      </c>
      <c r="E140" s="26">
        <v>6</v>
      </c>
      <c r="F140" s="6">
        <f>3+2</f>
        <v>5</v>
      </c>
      <c r="G140" s="19" t="s">
        <v>135</v>
      </c>
    </row>
    <row r="141" spans="2:7">
      <c r="B141" s="23" t="s">
        <v>51</v>
      </c>
      <c r="C141" s="26">
        <v>26</v>
      </c>
      <c r="D141" s="26">
        <v>16</v>
      </c>
      <c r="E141" s="26">
        <v>-10</v>
      </c>
      <c r="F141" s="6">
        <v>4</v>
      </c>
      <c r="G141" s="19" t="s">
        <v>21</v>
      </c>
    </row>
    <row r="142" spans="2:7">
      <c r="B142" s="23" t="s">
        <v>117</v>
      </c>
      <c r="C142" s="26">
        <v>-32</v>
      </c>
      <c r="D142" s="26">
        <v>-72</v>
      </c>
      <c r="E142" s="26">
        <v>16</v>
      </c>
      <c r="F142" s="6">
        <v>2</v>
      </c>
      <c r="G142" s="19" t="s">
        <v>133</v>
      </c>
    </row>
    <row r="143" spans="2:7">
      <c r="B143" s="13" t="s">
        <v>138</v>
      </c>
    </row>
    <row r="144" spans="2:7">
      <c r="B144" s="23" t="s">
        <v>57</v>
      </c>
      <c r="C144" s="26">
        <v>16</v>
      </c>
      <c r="D144" s="26">
        <v>34</v>
      </c>
      <c r="E144" s="26">
        <v>6</v>
      </c>
      <c r="F144" s="6">
        <f>23+8+3+3+3</f>
        <v>40</v>
      </c>
      <c r="G144" s="19" t="s">
        <v>66</v>
      </c>
    </row>
    <row r="145" spans="1:14">
      <c r="B145" s="23" t="s">
        <v>85</v>
      </c>
      <c r="C145" s="26">
        <v>14</v>
      </c>
      <c r="D145" s="26">
        <v>-36</v>
      </c>
      <c r="E145" s="26">
        <v>8</v>
      </c>
      <c r="F145" s="6">
        <f>6+5+4</f>
        <v>15</v>
      </c>
      <c r="G145" s="19" t="s">
        <v>65</v>
      </c>
    </row>
    <row r="146" spans="1:14">
      <c r="B146" s="13" t="s">
        <v>14</v>
      </c>
    </row>
    <row r="147" spans="1:14">
      <c r="A147" s="2"/>
      <c r="B147" s="23" t="s">
        <v>61</v>
      </c>
      <c r="C147" s="26">
        <v>12</v>
      </c>
      <c r="D147" s="26">
        <v>20</v>
      </c>
      <c r="E147" s="26">
        <v>-8</v>
      </c>
      <c r="F147" s="6">
        <f>17+6+4+3</f>
        <v>30</v>
      </c>
      <c r="G147" s="19" t="s">
        <v>63</v>
      </c>
      <c r="I147" s="2"/>
      <c r="J147" s="2"/>
      <c r="K147" s="2"/>
      <c r="L147" s="2"/>
      <c r="M147" s="2"/>
      <c r="N147" s="2"/>
    </row>
    <row r="148" spans="1:14">
      <c r="A148" s="2"/>
      <c r="B148" s="23" t="s">
        <v>61</v>
      </c>
      <c r="C148" s="26">
        <v>52</v>
      </c>
      <c r="D148" s="26">
        <v>18</v>
      </c>
      <c r="E148" s="26">
        <v>20</v>
      </c>
      <c r="F148" s="6">
        <f>4+9+5+4+2+2</f>
        <v>26</v>
      </c>
      <c r="G148" s="19" t="s">
        <v>120</v>
      </c>
      <c r="I148" s="2"/>
      <c r="J148" s="2"/>
      <c r="K148" s="2"/>
      <c r="L148" s="2"/>
      <c r="M148" s="2"/>
      <c r="N148" s="2"/>
    </row>
    <row r="149" spans="1:14">
      <c r="A149" s="2"/>
      <c r="B149" s="23" t="s">
        <v>89</v>
      </c>
      <c r="C149" s="26">
        <v>58</v>
      </c>
      <c r="D149" s="26">
        <v>-20</v>
      </c>
      <c r="E149" s="26">
        <v>-20</v>
      </c>
      <c r="F149" s="6">
        <v>16</v>
      </c>
      <c r="G149" s="19" t="s">
        <v>52</v>
      </c>
      <c r="I149" s="2"/>
      <c r="J149" s="2"/>
      <c r="K149" s="2"/>
      <c r="L149" s="2"/>
      <c r="M149" s="2"/>
      <c r="N149" s="2"/>
    </row>
    <row r="150" spans="1:14">
      <c r="A150" s="2"/>
      <c r="B150" s="23" t="s">
        <v>107</v>
      </c>
      <c r="C150" s="26">
        <v>36</v>
      </c>
      <c r="D150" s="26">
        <v>4</v>
      </c>
      <c r="E150" s="26">
        <v>6</v>
      </c>
      <c r="F150" s="6">
        <f>3+2</f>
        <v>5</v>
      </c>
      <c r="G150" s="19" t="s">
        <v>124</v>
      </c>
      <c r="I150" s="2"/>
      <c r="J150" s="2"/>
      <c r="K150" s="2"/>
      <c r="L150" s="2"/>
      <c r="M150" s="2"/>
      <c r="N150" s="2"/>
    </row>
    <row r="151" spans="1:14" ht="16" thickBot="1">
      <c r="A151" s="2"/>
      <c r="B151" s="24" t="s">
        <v>60</v>
      </c>
      <c r="C151" s="9">
        <v>16</v>
      </c>
      <c r="D151" s="9">
        <v>-68</v>
      </c>
      <c r="E151" s="9">
        <v>-30</v>
      </c>
      <c r="F151" s="9">
        <v>2</v>
      </c>
      <c r="G151" s="21" t="s">
        <v>136</v>
      </c>
      <c r="I151" s="2"/>
      <c r="J151" s="2"/>
      <c r="K151" s="2"/>
      <c r="L151" s="2"/>
      <c r="M151" s="2"/>
      <c r="N151" s="2"/>
    </row>
    <row r="152" spans="1:14" ht="46" customHeight="1">
      <c r="B152" s="29" t="s">
        <v>140</v>
      </c>
      <c r="C152" s="29"/>
      <c r="D152" s="29"/>
      <c r="E152" s="29"/>
      <c r="F152" s="29"/>
      <c r="G152" s="29"/>
    </row>
  </sheetData>
  <sortState ref="A109:N116">
    <sortCondition descending="1" ref="F109:F116"/>
  </sortState>
  <mergeCells count="7">
    <mergeCell ref="C3:E3"/>
    <mergeCell ref="B2:G2"/>
    <mergeCell ref="B152:G152"/>
    <mergeCell ref="F5:G5"/>
    <mergeCell ref="F33:G33"/>
    <mergeCell ref="F66:G66"/>
    <mergeCell ref="F99:G99"/>
  </mergeCells>
  <phoneticPr fontId="11" type="noConversion"/>
  <pageMargins left="0.75000000000000011" right="0.75000000000000011" top="1" bottom="1" header="0.5" footer="0.5"/>
  <pageSetup paperSize="9" scale="48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"/>
  <sheetData/>
  <sortState ref="A1:F15">
    <sortCondition ref="A1:A1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Serpa</dc:creator>
  <cp:lastModifiedBy>Mauricio Serpa</cp:lastModifiedBy>
  <cp:lastPrinted>2016-05-28T03:45:38Z</cp:lastPrinted>
  <dcterms:created xsi:type="dcterms:W3CDTF">2014-04-21T14:30:11Z</dcterms:created>
  <dcterms:modified xsi:type="dcterms:W3CDTF">2017-03-16T19:14:35Z</dcterms:modified>
</cp:coreProperties>
</file>