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660" tabRatio="500" activeTab="0"/>
  </bookViews>
  <sheets>
    <sheet name="Orogens all ages" sheetId="1" r:id="rId1"/>
    <sheet name="Duration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<sst xmlns="http://schemas.openxmlformats.org/spreadsheetml/2006/main" count="563" uniqueCount="366">
  <si>
    <t>Magondi-Kheis</t>
  </si>
  <si>
    <t>coll</t>
  </si>
  <si>
    <t>Mineiro</t>
  </si>
  <si>
    <t>acc</t>
  </si>
  <si>
    <t>Inglefield</t>
  </si>
  <si>
    <t>acc</t>
  </si>
  <si>
    <t xml:space="preserve">Sevastjanova et al 2011 Gondwana Res 19: 1024-1039; Hall 2009 Arizona Geological Society Digest 22: 245-258; Pubellier/Meresse 2012 Jour Asian Earth Sciences doi.org/10.1016/j.jseaes.2012.06.013; Faure et al 2013 Journal of Asian Earth Sciences 79: 260-274 </t>
  </si>
  <si>
    <t>Big Sky</t>
  </si>
  <si>
    <t>coll</t>
  </si>
  <si>
    <t>Harms et al 2013 Geological Society America, Abstracts with Programs, 45 (7), p. 309</t>
  </si>
  <si>
    <t>Juvenile dating to ocean basin closing (%)</t>
  </si>
  <si>
    <t xml:space="preserve">Connelly/Mengel 2000 Geol Soc America Bull 112: 747-763; van Gool et al 2002 Canadian Jour Earth Sciences 39: 665-686 </t>
  </si>
  <si>
    <t>Jackson/Berman 2000 Canadian Mineralogist 38: 399-421; Corrigan et al 2001 Geol Survey Canada Current Research 2001-C23</t>
  </si>
  <si>
    <t>Cawood/Korsch 2008 Precamb Res 166: 1-38; Betts/Giles 2006 Precamb Res 144: 92-125</t>
  </si>
  <si>
    <t>Cawood/Korsch 2008 Precamb Res 166: 1-38; Betts/Giles 2006 Precamb Res 144: 92-125</t>
  </si>
  <si>
    <t>Cawood/Korsch 2008 Precamb Res 166: 1-38; Betts/Giles 2006 Precamb Res 144: 92-125; Black et al 2005 Austral Jour Earth Sciences 52: 385-401; Furlanetto etla 2012 Precambrian Res doi:10.1016/j.precamres.2012.10.010</t>
  </si>
  <si>
    <t>col/col+acc</t>
  </si>
  <si>
    <t># of collisions</t>
  </si>
  <si>
    <t>Total # collisions</t>
  </si>
  <si>
    <t>Total</t>
  </si>
  <si>
    <t>acc</t>
  </si>
  <si>
    <t>Ganne et al 2012 Nature Geoscience 5: 60-65; Boher et al 1992 Jour Geophys Research 97: 345-369; Gasquet et al 2003 Precamb Res 127: 329-543</t>
  </si>
  <si>
    <t>Teixeira et al 2013 Precambrian Res (in press)</t>
  </si>
  <si>
    <t>Teixeira et al 2013 Precambrian Res (in press)</t>
  </si>
  <si>
    <t>McNicoll et al 2000 Canad Jour Earth Sci 37: 1575-1596</t>
  </si>
  <si>
    <t xml:space="preserve">Johnson et al 2011 Precambrian Res 189: 239-262  </t>
  </si>
  <si>
    <t>Cawood/Korsch 2008 Precamb Res 166: 1-38; Betts/Giles 2006 Precamb Res 144: 92-125; Fitzsimons 2000 Geology 28: 879-882</t>
  </si>
  <si>
    <t>Eglington 2006 Jour African Earth Sciences 46: 93-111</t>
  </si>
  <si>
    <t>Hynes/Rivers 2010 Canadian Jour Earth Sciences 47: 591-620; Fisher et al 2010 Geol Soc America Bull 122: 1646-1659; LaFlamme et al 2013 Precambrian Res 224: 129-142; Rivers 2013 Geol Association Canada, Spec Paper 49: 97-238</t>
  </si>
  <si>
    <t>McNicoll et al 2000 Canadian Jour Earth Sciences 37: 1575-1596; De et al 2000 Precamb Research 102: 221-249</t>
  </si>
  <si>
    <t>acc</t>
  </si>
  <si>
    <t>Zeh et al 2007 Jour Petrology 48: 1605-1639; Kramers/Mouri 2011 Geol Soc America Memoir 207: 85-106</t>
  </si>
  <si>
    <t>Kaur et al 2011 Precambrian Res 187: 155-164; Kaur et al 2009 Gondwana Res 16: 56-71; Buick et al 2010 Lithos 120: 511-528</t>
  </si>
  <si>
    <t>Bogdanova et al 2008 Precambrian Res 160: 23-45</t>
  </si>
  <si>
    <t>acc</t>
  </si>
  <si>
    <t>Berman et al 2013 Precambrian Research 232: 44-69</t>
  </si>
  <si>
    <t xml:space="preserve">Betts et al 2008 Precambrian Res 166: 81-92 </t>
  </si>
  <si>
    <t>Steenken et al 2008 Journal of South American Earth Sciences 25: 336-358</t>
  </si>
  <si>
    <t>Tectonic Settings</t>
  </si>
  <si>
    <t>Onset subduction (Ma)</t>
  </si>
  <si>
    <t>cont arc</t>
  </si>
  <si>
    <t>oceanic arc</t>
  </si>
  <si>
    <t>de Waele et al 2006 Precambrian Res 148: 225-256; Collins et al 2004 Earth Planet. Sci. Lettr. 224: 175-192; Lenoir et al 1994 Jour. African Earth Sciences 19: 169-184</t>
  </si>
  <si>
    <t>Kohn et al 2010 Geol Society America Bull 122: 323-335</t>
  </si>
  <si>
    <t>Yu et al 2009 Precamb Res 174: 347-363</t>
  </si>
  <si>
    <t>Sum of reworked + microcraton</t>
  </si>
  <si>
    <t>Sum of oceanic settings</t>
  </si>
  <si>
    <t>Total Fraction Juvenile</t>
  </si>
  <si>
    <t xml:space="preserve">Fraction recycled </t>
  </si>
  <si>
    <t>Sum LIP+OIB+Oc crust</t>
  </si>
  <si>
    <t>References</t>
  </si>
  <si>
    <t>JUVENILE COMPONENTS</t>
  </si>
  <si>
    <t>Trap et al 2011 Precambrian Res doi:10.1016/j.precamres.2011.09.008; Zhao et al 2007 Geological Mag 144: 753-775</t>
  </si>
  <si>
    <t>coll</t>
  </si>
  <si>
    <t>Teixeira et al 2012 Lithos doi: 10.1016/j.lithos.2012.09.006; Hartmann et al 2002 International Geology Rev. 44: 528-543</t>
  </si>
  <si>
    <t>Danopolonian</t>
  </si>
  <si>
    <t>Strachan et al 1995 Jour Geol Society London 152: 779-784; Krane 2002 Precamb Res 113: 19-42; Lorenz et al 2012 Geological Magazine 149: 875-891</t>
  </si>
  <si>
    <t>Cawood et al 2010 Geology 38: 99-102</t>
  </si>
  <si>
    <t xml:space="preserve">Kokonyangi et al 2005 Geol Magazine 142: 109-130; Kokonyangi et al 2006 Jour African Earth Sci 46: 1-35; Buchwaldt et al 2008 Jour African Earth Sci 51: 4-20 </t>
  </si>
  <si>
    <t>Zhang et al 2003 Geological Review 49: 239-244</t>
  </si>
  <si>
    <t xml:space="preserve">Fitzsimons 2000 Geology 28: 879-882; Goodge/Fanning 1999 Geology 27: 1007-1010; Goodge et al 2001 Precamb Res 112: 261-288 </t>
  </si>
  <si>
    <t>Cawood/Korsch 2008 Precamb Res 166: 1-38; Betts/Giles 2006 Precamb Res 144: 92-125; Hoek/Schaefer 1998 Austral Jour Earth Sciences 45: 305-313</t>
  </si>
  <si>
    <t>Furlanetto et al 2012 Precambrian Res doi:10.1016/j.precamres.2012.10.010</t>
  </si>
  <si>
    <t>Hartmann et al 2004 International Geology Review 46 (2): 127-157</t>
  </si>
  <si>
    <t>Juvenile dating to collision (%)</t>
  </si>
  <si>
    <t>Subduction Duration (Myr)</t>
  </si>
  <si>
    <t xml:space="preserve">Goscombe et al 1994 Jour. African Earth Sciences 19: 199-224; Feybesse et al 1998 Precambrian Res. 87: 161-216 </t>
  </si>
  <si>
    <t>Berman et al 2005 Canadian Mineralogist 43: 409-442; Pehrsson et al 2013 Precambrian Res in press</t>
  </si>
  <si>
    <t>Tandilia</t>
  </si>
  <si>
    <t>Donskaya et al 2009 Precambrian Res 170: 61-72; Larin et al 2006 Stratigraphy &amp; Geol Correlation 14: 463-474</t>
  </si>
  <si>
    <t>Riller et al 1999 Precambrian Res 93: 51-70</t>
  </si>
  <si>
    <t>Hartmann et al 2004 International Geology Review 46 (2): 127-157</t>
  </si>
  <si>
    <t>Macambira et al 2009 Jour S American Earth Sciences 27: 235-246; Santos et al 2009 Geol Society London Spec Public 323: 271-281</t>
  </si>
  <si>
    <t>Daly et al 2001 Precambrian Res 105: 289-314; Daly et al 2006 Geol Soc London Memoir 32: 579-598</t>
  </si>
  <si>
    <t>Santos et al 2010 Jour South American Earth Sciences 29: 61-76</t>
  </si>
  <si>
    <t>Bradley 2008 Earth-Science Reviews 91: 1-26</t>
  </si>
  <si>
    <t xml:space="preserve">De Waele et al 2009 Amer Jour Science 309: 132-187; de Waele et al 2006 Precambrian Res 148: 225-256 </t>
  </si>
  <si>
    <t>Bingen et al 2005 Norwegian Jour Geology 85: 87-116; Lahtinen et al 2008 Episodes March 2008: 20-28; Mints 2011 Geotectonics 45: 267-290; Bingen et al 2008 Norwegian Jour Geology 88: 43-72; Roberts et al 2012 Contrib Mineral Petrology doi: 10.1007/s004100012-0820-y</t>
  </si>
  <si>
    <t>Reddy et al 2003 Tectonophys 375: 101-123; Lenoir et al 1994 Jour. African Earth Sciences 19: 169-184; de Waele et al 2006 Precambrian Res 148: 225-256</t>
  </si>
  <si>
    <t>Majaule et al 2001 Jour African Earth Sciences 32: 257-267; Mapeo et al 2001 Geol Magazine 138: 299-308; Singletary et al 2003 Precamb Res 121: 47-71</t>
  </si>
  <si>
    <t xml:space="preserve">Bogdanova et al 1996 Tectonophysics 268: 1-21; Bibikova et al 2009 Statigraphy &amp; Geological Correlation 17: 561-573; Shchipansky et al 2007 Geotectonics 41: 38-62  </t>
  </si>
  <si>
    <t>North Andean (Famatinian)</t>
  </si>
  <si>
    <t>Achalian (Argentina)</t>
  </si>
  <si>
    <t>Lachlan (Tabberabberan)</t>
  </si>
  <si>
    <t>Borborema (Granja)</t>
  </si>
  <si>
    <t>Liegeois et al 2012 Gondwana Res doi:10.1016/j.gr.2012.02.016; Abati et al 2010 Precambrian Res 181: 115-128</t>
  </si>
  <si>
    <t>Mezger/Cosca 1999 Precamb Res 94: 251-271; Collins/Pisarevsky 2005 Earth-Science Revs 71: 229-270;  Fitzsimons 2000 Geology 28: 879-882; Dasgupta et al 2012 Precamb Res doi:10.1016/j.precamres.2012.04.005</t>
  </si>
  <si>
    <t>Bettencourt et al 2010 Jour South American Earth Sci 29: 28-46; Teixeira et al 2010 Jour South American Earth Sci 29: 47-60; Lamarao et al 2005 Jour South American Earth Sci 18: 277-292</t>
  </si>
  <si>
    <t>Bowring/Podosek 1989 Earth Planet Sci Lettrs 94: 217-230; Hildebrand et al 1987 Jour Volcanology Geotherm Research 32: 99-118; Hildebrand et al 2010 Geol Soc America Bull 122: 794-814</t>
  </si>
  <si>
    <t>Badredinov et al 2009 Doklady Earth Sciences 2009, 425: 235-238</t>
  </si>
  <si>
    <t>Reworked Components (incl sediments)</t>
  </si>
  <si>
    <t>microcraton</t>
  </si>
  <si>
    <t>LIP and OIB</t>
  </si>
  <si>
    <t>oceanic crust (incl. serpentinites, pelagic sediments)</t>
  </si>
  <si>
    <t>Bouyo et al 2012 Precambrian Res doi:10.1016/j.precamres.2012.09.025; Toteu et al 2006 Jour African Earth Sciences 44: 479-493; Panaye et al 2006 Jour African Earth Sciences 44: 530-542</t>
  </si>
  <si>
    <t>Dahomeyide</t>
  </si>
  <si>
    <t>Arabian-Nubian</t>
  </si>
  <si>
    <t>Cawood/Korsch 2008 Precamb Res 166: 1-38; Betts/Giles 2006 Precamb Res 144: 92-125; Bagas et al 2008 Precambrian Res 166: 168-184</t>
  </si>
  <si>
    <t>Cawood/Korsch 2008 Precamb Res 166: 1-38; Betts/Giles 2006 Precamb Res 144: 92-125; Black et al 2005 Austral Jour Earth Sciences 52: 385-401</t>
  </si>
  <si>
    <t>Funck et al 2000 Jour Geophys Res 105: 23403-420; Connelly 2001 Jour of Geology 109: 57-77</t>
  </si>
  <si>
    <t>Machado et al 1997 Canadian Jour Earth Sciences 34: 716-723; Skulski et al 1993 Canad Jour Earth Sci 30: 1505-1520</t>
  </si>
  <si>
    <t>Pimentel et al 2011 Jour South American Earth Sciences 31: 345-357</t>
  </si>
  <si>
    <t>Indosinian</t>
  </si>
  <si>
    <t>Zambezi</t>
  </si>
  <si>
    <t xml:space="preserve">Fritz et al 2012 Jour African Earth Sciences (in press ); Johnson et al 2005 Jour Geol Society London 162: 433-450'  Hargrove et al 2003 Precambrian Res 123: 159-186; Cawood/Buchan 2007  </t>
  </si>
  <si>
    <t>Brookian (Alaska)</t>
  </si>
  <si>
    <t>Himalayan</t>
  </si>
  <si>
    <t>Malagasy</t>
  </si>
  <si>
    <t>Ubendian</t>
  </si>
  <si>
    <t>Lesser Himalaya</t>
  </si>
  <si>
    <t>Mt Isa</t>
  </si>
  <si>
    <t>Brasilia 2</t>
  </si>
  <si>
    <t>Lhasa terrane</t>
  </si>
  <si>
    <t>Dong et al 2011 Jour Geodynamics 52: 389-405</t>
  </si>
  <si>
    <t>Cawood/Korsch 2008 Precamb Res 166: 1-38; Betts/Giles 2006 Precamb Res 144: 92-125</t>
  </si>
  <si>
    <t>Ma et al. 2013 Precamb Res 228: 1-19</t>
  </si>
  <si>
    <t>Menot et al 2005 Gondwana Research 8 (1): 1-9</t>
  </si>
  <si>
    <t>Jiang et al 2012 Lithos doi: 10.1016/j.lithos.2012.10.004</t>
  </si>
  <si>
    <t>Acatecan, Oaxaquia</t>
  </si>
  <si>
    <t>Southworth et al 20010 Geol Society America Memoir 206: 795-836</t>
  </si>
  <si>
    <t>Bettencourt et al 2010 Jour South American Earth Sci 29: 28-46; Teixeira et al 2010 Jour South American Earth Sci 29: 47-60; Lamarao et al 2005 Jour South American Earth Sci 18: 277-292; Cardona et al 2010 Jour South American Earth Sciences 29: 92-104</t>
  </si>
  <si>
    <t>Ibanez-Mejia et al 2011 Precamb Res 191: 58-77; Karlstrom et al 2001 Precamb Res 111: 5-30; Mosher et al 2008 Geology 36: 55-58</t>
  </si>
  <si>
    <t>Bradley 2008 Earth-Science Reviews 91: 1-26; Vernikovsky et al 2004 Geol Society London Memoir 30: 233-248; McQuarrie et al 2013 Gondwana Research 23: 1491-1510</t>
  </si>
  <si>
    <t>Greater Himalayan (Bimphedian)</t>
  </si>
  <si>
    <t>Early Himalayan</t>
  </si>
  <si>
    <t>Thelon</t>
  </si>
  <si>
    <t>Lapland Granulite belt</t>
  </si>
  <si>
    <t>Wopmay</t>
  </si>
  <si>
    <t>Olarian</t>
  </si>
  <si>
    <t>Kararan</t>
  </si>
  <si>
    <t>Albany-Fraser</t>
  </si>
  <si>
    <t>Musgrave (Mt West)</t>
  </si>
  <si>
    <t>Penokean-Yavapai-Mazatzal</t>
  </si>
  <si>
    <t>Japan</t>
  </si>
  <si>
    <t>Linnemann et al 2008 Tectonophys 461: 21-43</t>
  </si>
  <si>
    <t>West Congo</t>
  </si>
  <si>
    <t>Oubanguides (Cameroon)</t>
  </si>
  <si>
    <t>Grampian (Sotland)</t>
  </si>
  <si>
    <t>Dom Feliciano 1</t>
  </si>
  <si>
    <t>Dom Feliciano 2</t>
  </si>
  <si>
    <t>Bradley 2008 Earth-Science Reviews 91: 1-26</t>
  </si>
  <si>
    <t>Gladkochub et al 2006 Episodes 29: 169-174; Poller et al 2005 Precamb Res 136: 353-368</t>
  </si>
  <si>
    <t>acc</t>
  </si>
  <si>
    <t>Eastern Australia</t>
  </si>
  <si>
    <t>Bradley 2008 Earth-Science Reviews 91: 1-26; Dewing/Turner 2003 Geol Survey Canada Current Research 2003-B4</t>
  </si>
  <si>
    <t>Alpine</t>
  </si>
  <si>
    <t>Trans-North China</t>
  </si>
  <si>
    <t>coll</t>
  </si>
  <si>
    <t>Zagros (Iran)</t>
  </si>
  <si>
    <t>Taimyr 1</t>
  </si>
  <si>
    <t>Taimyr 2</t>
  </si>
  <si>
    <t>Cadomian</t>
  </si>
  <si>
    <t>East African</t>
  </si>
  <si>
    <t>Volga-Don (Pachelma)</t>
  </si>
  <si>
    <t>Neto Rodrigues, Uruguay</t>
  </si>
  <si>
    <t>Ivaro, Uruguay</t>
  </si>
  <si>
    <t>Usagaran-Tanzania</t>
  </si>
  <si>
    <t>Central African</t>
  </si>
  <si>
    <t>Anti-Atlas</t>
  </si>
  <si>
    <t>Beardmore (Antarctica)</t>
  </si>
  <si>
    <t>Arctic</t>
  </si>
  <si>
    <t>Namaqua-Natal</t>
  </si>
  <si>
    <t>Kibaran</t>
  </si>
  <si>
    <t>Halls Creek</t>
  </si>
  <si>
    <t>Tanami</t>
  </si>
  <si>
    <t>Yapungku</t>
  </si>
  <si>
    <t>coll</t>
  </si>
  <si>
    <t>Uralian 2</t>
  </si>
  <si>
    <t>He et al 2008 Lithos 102: 158-178; Huang et al. 2012 Lithos 134-135: 236-252</t>
  </si>
  <si>
    <t>acc</t>
  </si>
  <si>
    <t>Tennant</t>
  </si>
  <si>
    <t>Cariris Velhos (Brazil)</t>
  </si>
  <si>
    <t>Oxman 2003 Tectonophysics 365: 45-76</t>
  </si>
  <si>
    <t>Nimrod-Ross</t>
  </si>
  <si>
    <t>Guimaraes et al 2011 Jour South American Earth Sciences 31: 383-396</t>
  </si>
  <si>
    <t>Altaids (Central Asian Orogenic Belt)</t>
  </si>
  <si>
    <t>acc</t>
  </si>
  <si>
    <t>coll</t>
  </si>
  <si>
    <t>coll</t>
  </si>
  <si>
    <t>coll</t>
  </si>
  <si>
    <t>Nance et al 2006 Geology 34: 857-860</t>
  </si>
  <si>
    <t>Meguma (NeoAcadian)</t>
  </si>
  <si>
    <t>Antarctica</t>
  </si>
  <si>
    <t>Fitzsimons 2000 Geology 28: 879-882</t>
  </si>
  <si>
    <t>South Africa</t>
  </si>
  <si>
    <t>South America (Gondwanide)</t>
  </si>
  <si>
    <t>Taconic-Caledonian</t>
  </si>
  <si>
    <t>New Quebec</t>
  </si>
  <si>
    <t>Nagssugtoqidian</t>
  </si>
  <si>
    <t>Foxe</t>
  </si>
  <si>
    <t>TransHudson</t>
  </si>
  <si>
    <t>Blezardian</t>
  </si>
  <si>
    <t>acc</t>
  </si>
  <si>
    <t>Valhalla</t>
  </si>
  <si>
    <t xml:space="preserve">Cawood et al 2011 Geol Society America Bull 123(11-12): 2240-2255 </t>
  </si>
  <si>
    <t>Shawinigan, N Blueridge province</t>
  </si>
  <si>
    <t>Racklan-Forward</t>
  </si>
  <si>
    <t>Taimyr</t>
  </si>
  <si>
    <t>Murphy et al 2011 Gondwana Res 19: 812-827; Waldron et al 2009 Canad Jour Earth Sciences 46: 1-8</t>
  </si>
  <si>
    <t>Makkovikian-Labradorian-Grenville</t>
  </si>
  <si>
    <t>coll</t>
  </si>
  <si>
    <t>coll</t>
  </si>
  <si>
    <t>Venezuelan</t>
  </si>
  <si>
    <t>MacQuoid, Rae Province</t>
  </si>
  <si>
    <t>coll</t>
  </si>
  <si>
    <t>Cawood/Buchan 2007 Earth-Science Reviews 82: 217-256; Gray et al 2008 Geol Society London Spec Publ 294: 257-278</t>
  </si>
  <si>
    <t>Verkhoyansk-Kolyma</t>
  </si>
  <si>
    <t>Kuungan, Antarctica</t>
  </si>
  <si>
    <t>Gariep (SW Kaapvaal)</t>
  </si>
  <si>
    <t>Yenisei (Siberia)</t>
  </si>
  <si>
    <t>Verkhoyansk</t>
  </si>
  <si>
    <t>Sutam (Central Aldan)</t>
  </si>
  <si>
    <t>Akitkan</t>
  </si>
  <si>
    <t>Cathaysia</t>
  </si>
  <si>
    <t>Limpopo</t>
  </si>
  <si>
    <t>Birimian-Transamazonian</t>
  </si>
  <si>
    <t xml:space="preserve">Fritz et al 2012 Jour African Earth Sciences (in press); Johnson et al 2005 Jour Geol Society London 162: 433-450; Hargrove et al 2003 Precambrian Res 123: 159-186 </t>
  </si>
  <si>
    <t>Gray et al 2008 Geol Society London Spec Publ 294: 257-278</t>
  </si>
  <si>
    <t>Bradley 2008 Earth-Science Reviews 91: 1-26</t>
  </si>
  <si>
    <t xml:space="preserve">Santosh et al 2012 Gondwana Res doi:10.1016/j.gr.2008.12.012; Collins/Pisarevsky 2005 Earth-Science Reviews 71: 229-270; Cawood/Buchan 2007 </t>
  </si>
  <si>
    <t>Bahlburg et al 2009 Earth-Science Reviews 97: 215-241; Cawood/Buchan 2007 Earth-Science Reviews 82: 217-256</t>
  </si>
  <si>
    <t>Variscan</t>
  </si>
  <si>
    <t>Pinjarra</t>
  </si>
  <si>
    <t>coll</t>
  </si>
  <si>
    <t>coll</t>
  </si>
  <si>
    <t>Volyn Central Russian</t>
  </si>
  <si>
    <t>Kimban</t>
  </si>
  <si>
    <t>Karakorum (Pakistan)</t>
  </si>
  <si>
    <t>Murphy et al 2011 Gondwana Res 19: 812-827; Lahtinen et al 2009 Geol Society London Spec Publ 318: 237-256; Murphy et al 2004 Intern Journal Earth Sciences 93: 659-682; Cawood/Buchan 2007</t>
  </si>
  <si>
    <t>Tarim</t>
  </si>
  <si>
    <t xml:space="preserve">Charvet 2012 Jour Asian Earth Sciences doi.org/10.1016/j.jseaes.2012.04.023; Jahn 2010 American Jour Science 310: 1210-1249 </t>
  </si>
  <si>
    <t>Brasilia 1</t>
  </si>
  <si>
    <t xml:space="preserve">Eastern Ghats </t>
  </si>
  <si>
    <t>Kunlun</t>
  </si>
  <si>
    <t>Ribeira (SE Brazil)</t>
  </si>
  <si>
    <t>Pampean</t>
  </si>
  <si>
    <t>Timanides (Russia)</t>
  </si>
  <si>
    <t>Veevers 2004 Earth-Science Reviews 68: 1-132</t>
  </si>
  <si>
    <t>West African</t>
  </si>
  <si>
    <t>Rokelides</t>
  </si>
  <si>
    <t>Liegeois et al 2012 Gondwana Res doi:10.1016/j.gr.2012.02.016</t>
  </si>
  <si>
    <t>Hoggar</t>
  </si>
  <si>
    <t>Antler</t>
  </si>
  <si>
    <t>Xiao et al 2010 Gondwana Res 18: 253-273; Xiao et al 2009 Intern Jour Earth Sciences DOI 10.1007/s00531-008-0407-z; Kroner et al 2007 Geol Society America Memoir 200: 181-209; Wang et al 2009 Lithos 110: 359-372; Kroner et al 2013 Gondwana Res (in press)</t>
  </si>
  <si>
    <t>Nance et al 2006 Geology 34: 857-860</t>
  </si>
  <si>
    <t>Murphy et al 2011 Gondwana Res 19: 812-827</t>
  </si>
  <si>
    <t>Cawood/Buchan 2007 Earth-Science Reviews 82: 217-256</t>
  </si>
  <si>
    <t>Goodge et al 2012 Jour Petrology 53: 2027-2065; Rocchi et al 2011 Gondwana Res 19: 594-607</t>
  </si>
  <si>
    <t>Murphy et al 2011 Gondwana Res 19: 812-827; Cawood/Buchan 2007 Earth-Science Reviews 82: 217-256</t>
  </si>
  <si>
    <t>acc</t>
  </si>
  <si>
    <t>Commonwealth Bay, Antarctica</t>
  </si>
  <si>
    <t>acc</t>
  </si>
  <si>
    <t>Attoh et al 2012 Jour African Earth Sciences doi.org/10.1016/j.jafrearsci.2012.09.015; Cawood/Buchan 2007</t>
  </si>
  <si>
    <t>SW Tarim</t>
  </si>
  <si>
    <t>Cuyania (south Andes)</t>
  </si>
  <si>
    <t>Paraguay</t>
  </si>
  <si>
    <t>Baikalian</t>
  </si>
  <si>
    <t>Uralian 1</t>
  </si>
  <si>
    <t>Zambia</t>
  </si>
  <si>
    <t>Kunlun, NW Tibet</t>
  </si>
  <si>
    <t>Mixtecan, Oaxaquia</t>
  </si>
  <si>
    <t>Aravalli</t>
  </si>
  <si>
    <t>Pyrenees</t>
  </si>
  <si>
    <t>Apulian (Italy)</t>
  </si>
  <si>
    <t>Isparta (Turkey)</t>
  </si>
  <si>
    <t xml:space="preserve">Amazonia (Sunsas) </t>
  </si>
  <si>
    <t>Irumides</t>
  </si>
  <si>
    <t xml:space="preserve">Baltica (Svecofennian-Sveconorwegian) </t>
  </si>
  <si>
    <t>2200-2300</t>
  </si>
  <si>
    <t>2300-2400</t>
  </si>
  <si>
    <t>2400-2500</t>
  </si>
  <si>
    <t>Collisional</t>
  </si>
  <si>
    <t>includes Japan</t>
  </si>
  <si>
    <t>n=1</t>
  </si>
  <si>
    <t>n=0</t>
  </si>
  <si>
    <t>n=1 ANS</t>
  </si>
  <si>
    <t>n=1 Yionger</t>
  </si>
  <si>
    <t>still open</t>
  </si>
  <si>
    <t>Onset deformation (Ma)</t>
  </si>
  <si>
    <t>Termination deformation (Ma)</t>
  </si>
  <si>
    <t>Deformation duration (Myr)</t>
  </si>
  <si>
    <t>Wu and Zheng 2013 Gondwana Research 23: 1402-1428</t>
  </si>
  <si>
    <t xml:space="preserve">Pease/Vernikovsky 2000 Polarforschung 68: 171-178; Pease/Scott 2009 Journal of the Geological Society of London 166: 517-527 </t>
  </si>
  <si>
    <t>Acadian</t>
  </si>
  <si>
    <t>Scandian</t>
  </si>
  <si>
    <t>Qinling-Dabie-Sulu 1</t>
  </si>
  <si>
    <t>Chew et al 2007 Jour Geological Society London 164: 747-750; Kirkland et al 2013 Jour Geol Society London 170: 615-625</t>
  </si>
  <si>
    <t>Minas</t>
  </si>
  <si>
    <t>Saldanian (Cape belt)</t>
  </si>
  <si>
    <t>Heilbron/Machado 2003 Precambrian Res 125: 87-112</t>
  </si>
  <si>
    <t>Qinling-Dabie-Sulu 4</t>
  </si>
  <si>
    <t>Collins/Pisarevsky 2005 Earth-Science Reviews 71: 229-270; Cawood/Buchan 2007</t>
  </si>
  <si>
    <t>Bradley 2008 Earth-Science Reviews 91: 1-26</t>
  </si>
  <si>
    <t>Gee/Pease 2004 Geol Society London Memoir 30; Roberts/Siedlecka 2002 Tectonophys 352: 169-184</t>
  </si>
  <si>
    <t>Owona et al 2011 Jour African Earth Sciences 59: 125-139</t>
  </si>
  <si>
    <t>Collins/Pisarevsky 2005 Earth-Science Reviews 71: 229-270</t>
  </si>
  <si>
    <t>Angara</t>
  </si>
  <si>
    <t>Ross-Delamerian</t>
  </si>
  <si>
    <t xml:space="preserve">Jiangnan </t>
  </si>
  <si>
    <t>Bradley 2008 Earth-Science Reviews 91: 1-26; Vernikovsky et al 2004 Geol Society London Memoir 30: 233-248</t>
  </si>
  <si>
    <t>Veevers 2004 Earth-Science Reviews 68: 1-132; Rapela et al 2007 Earth-Science Reviews 83: 49-82</t>
  </si>
  <si>
    <t>Alleghanian</t>
  </si>
  <si>
    <t>Ouachita</t>
  </si>
  <si>
    <t xml:space="preserve">Accretionary </t>
  </si>
  <si>
    <t>Subduction duration</t>
  </si>
  <si>
    <t>Collision duration</t>
  </si>
  <si>
    <t>total duration</t>
  </si>
  <si>
    <t>plot age</t>
  </si>
  <si>
    <t>0-100</t>
  </si>
  <si>
    <t>time window</t>
  </si>
  <si>
    <t>NOTES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</si>
  <si>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</si>
  <si>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</si>
  <si>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</si>
  <si>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</si>
  <si>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</si>
  <si>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</si>
  <si>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</si>
  <si>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</si>
  <si>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900-1000</t>
  </si>
  <si>
    <t>1000-1100</t>
  </si>
  <si>
    <t>1100-1200</t>
  </si>
  <si>
    <t>1200-1300</t>
  </si>
  <si>
    <t>Type (accretion acc; collision, coll)</t>
  </si>
  <si>
    <t>Luizian</t>
  </si>
  <si>
    <t>Schmid et al 2004 Eclogae Geol Helv 97: 93-117</t>
  </si>
  <si>
    <t>Bradley 2008 Earth-Science Reviews 91: 1-26</t>
  </si>
  <si>
    <t>Mo et al 1998 Chemical Geol 250: 49-67; Bradley 2008 Earth-Science Reviews 91: 1-26;</t>
  </si>
  <si>
    <t>Torsvik/Cocks 2005 Norwegian Journal of Geology 85: 73-86</t>
  </si>
  <si>
    <t>Mauritanides</t>
  </si>
  <si>
    <t>Damara</t>
  </si>
  <si>
    <t>coll</t>
  </si>
  <si>
    <t xml:space="preserve">Schneider et al 2007 Precamb Res 153: 65-95; Rayner et al 2005 Canad Jour Earth Sci 42: 635-657; Hollings/Ansdell 2002 GSA Bulletin 114: 153-168; Corrigan et al 2005 Canad Jour Earth Sci 42: 421-434; Machado et l 1990 Canad Jour Earth Sci 27: 794-802; Corrigan 2013 Geological Society of America, Abstracts with Programs 45 (7), p 309 </t>
  </si>
  <si>
    <t xml:space="preserve">Morag et al 2012 Precambrian Res 208-211: 197-212; Fritz et al 2012 Jour African Earth Sciences (in press); Stern/Johnson 2010 Earth-Science Reviews 101: 29-67; Shang et al 2010 Lithos 118: 61-81 </t>
  </si>
  <si>
    <t>Ma et al 2012 Precambrian Res 206-207: 1-16</t>
  </si>
  <si>
    <t>Wartes 2006 Geol Society America Cordilleran Section Meeting, Programs with Abstracts, Paper 23-2</t>
  </si>
  <si>
    <t>Bradley 2008 Earth-Science Reviews 91: 1-26</t>
  </si>
  <si>
    <t>Cawood/Buchan 2007 Earth-Science Reviews 82: 217-256</t>
  </si>
  <si>
    <t>Cawood/Buchan 2007 Earth-Science Reviews 82: 217-256</t>
  </si>
  <si>
    <t>Tian Shan</t>
  </si>
  <si>
    <t>Konopelko et al 2007 Lithos 97: 140-160</t>
  </si>
  <si>
    <t>Torngat</t>
  </si>
  <si>
    <t>Cornian</t>
  </si>
  <si>
    <t xml:space="preserve">Salvador-Itabuna-Curaça </t>
  </si>
  <si>
    <t>Arrowsmith</t>
  </si>
  <si>
    <t>acc</t>
  </si>
  <si>
    <t>coll</t>
  </si>
  <si>
    <t>acc</t>
  </si>
  <si>
    <t>Ellesmerian</t>
  </si>
  <si>
    <t>Taltson</t>
  </si>
  <si>
    <t>Glenburgh</t>
  </si>
  <si>
    <t>Xiong'er</t>
  </si>
  <si>
    <t>Amazonia (Oaxaquia)</t>
  </si>
  <si>
    <t>Zhang et al 2012 Precambrian Res doi:10.1016/j.precamres.2012.07.003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</si>
  <si>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</si>
  <si>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</si>
  <si>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</si>
  <si>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</si>
  <si>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</si>
  <si>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</si>
  <si>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</si>
  <si>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</si>
  <si>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</si>
  <si>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Qinling-Dabie-Sulu 2</t>
  </si>
  <si>
    <t>Qinling-Dabie-Sulu 3</t>
  </si>
  <si>
    <t>APPENDIX 1 Characteristics of Major Orogens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</si>
</sst>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2"/>
      <name val="Geneva"/>
      <family val="0"/>
    </font>
    <font>
      <sz val="12"/>
      <color indexed="8"/>
      <name val="Calibri"/>
      <family val="2"/>
    </font>
    <font>
      <b/>
      <sz val="12"/>
      <name val="Geneva"/>
      <family val="0"/>
    </font>
    <font>
      <sz val="8"/>
      <name val="Geneva"/>
      <family val="0"/>
    </font>
    <font>
      <sz val="8"/>
      <name val="Verdana"/>
      <family val="0"/>
    </font>
    <font>
      <b/>
      <sz val="14"/>
      <name val="Geneva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34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center" wrapText="1"/>
    </xf>
    <xf numFmtId="1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workbookViewId="0" topLeftCell="A6">
      <pane xSplit="7820" ySplit="2860" topLeftCell="A1" activePane="bottomRight" state="split"/>
      <selection pane="topLeft" activeCell="AA115" sqref="AA115"/>
      <selection pane="topRight" activeCell="Z3" sqref="Z1:Z65536"/>
      <selection pane="bottomLeft" activeCell="A134" sqref="A134:IV134"/>
      <selection pane="bottomRight" activeCell="B4" sqref="B4"/>
    </sheetView>
  </sheetViews>
  <sheetFormatPr defaultColWidth="11.19921875" defaultRowHeight="15"/>
  <cols>
    <col min="2" max="2" width="32.5" style="0" customWidth="1"/>
    <col min="24" max="25" width="10.59765625" style="37" customWidth="1"/>
    <col min="26" max="26" width="59.8984375" style="0" customWidth="1"/>
  </cols>
  <sheetData>
    <row r="1" spans="1:3" ht="18">
      <c r="A1" s="32" t="s">
        <v>365</v>
      </c>
      <c r="B1" s="1"/>
      <c r="C1" s="1"/>
    </row>
    <row r="3" spans="9:26" ht="15.75">
      <c r="I3" s="79" t="s">
        <v>38</v>
      </c>
      <c r="J3" s="79"/>
      <c r="K3" s="79"/>
      <c r="L3" s="79"/>
      <c r="M3" s="79"/>
      <c r="N3" s="79"/>
      <c r="O3" s="79"/>
      <c r="P3" s="80"/>
      <c r="Q3" s="76" t="s">
        <v>51</v>
      </c>
      <c r="R3" s="77"/>
      <c r="S3" s="78"/>
      <c r="T3" s="78"/>
      <c r="U3" s="78"/>
      <c r="V3" s="78"/>
      <c r="W3" s="36"/>
      <c r="X3" s="38"/>
      <c r="Y3" s="38"/>
      <c r="Z3" s="1"/>
    </row>
    <row r="4" spans="3:26" s="49" customFormat="1" ht="79.5">
      <c r="C4" s="50" t="s">
        <v>39</v>
      </c>
      <c r="D4" s="50" t="s">
        <v>278</v>
      </c>
      <c r="E4" s="50" t="s">
        <v>279</v>
      </c>
      <c r="F4" s="50" t="s">
        <v>65</v>
      </c>
      <c r="G4" s="50" t="s">
        <v>280</v>
      </c>
      <c r="H4" s="50" t="s">
        <v>323</v>
      </c>
      <c r="I4" s="51" t="s">
        <v>40</v>
      </c>
      <c r="J4" s="52" t="s">
        <v>41</v>
      </c>
      <c r="K4" s="50" t="s">
        <v>90</v>
      </c>
      <c r="L4" s="53" t="s">
        <v>91</v>
      </c>
      <c r="M4" s="53" t="s">
        <v>92</v>
      </c>
      <c r="N4" s="54" t="s">
        <v>93</v>
      </c>
      <c r="O4" s="54" t="s">
        <v>45</v>
      </c>
      <c r="P4" s="54" t="s">
        <v>46</v>
      </c>
      <c r="Q4" s="55" t="s">
        <v>40</v>
      </c>
      <c r="R4" s="56" t="s">
        <v>41</v>
      </c>
      <c r="S4" s="57" t="s">
        <v>92</v>
      </c>
      <c r="T4" s="58" t="s">
        <v>93</v>
      </c>
      <c r="U4" s="59" t="s">
        <v>47</v>
      </c>
      <c r="V4" s="60" t="s">
        <v>48</v>
      </c>
      <c r="W4" s="61" t="s">
        <v>49</v>
      </c>
      <c r="X4" s="62" t="s">
        <v>10</v>
      </c>
      <c r="Y4" s="62" t="s">
        <v>64</v>
      </c>
      <c r="Z4" s="63" t="s">
        <v>50</v>
      </c>
    </row>
    <row r="5" spans="3:25" s="25" customFormat="1" ht="15.75">
      <c r="C5" s="17"/>
      <c r="D5" s="17"/>
      <c r="E5" s="17"/>
      <c r="F5" s="17"/>
      <c r="G5" s="17"/>
      <c r="H5" s="17"/>
      <c r="I5" s="18"/>
      <c r="J5" s="19"/>
      <c r="K5" s="20"/>
      <c r="L5" s="21"/>
      <c r="M5" s="21"/>
      <c r="N5" s="22"/>
      <c r="O5" s="22"/>
      <c r="P5" s="22"/>
      <c r="Q5" s="23"/>
      <c r="R5" s="19"/>
      <c r="S5" s="21"/>
      <c r="T5" s="22"/>
      <c r="U5" s="20"/>
      <c r="V5" s="24"/>
      <c r="X5" s="39"/>
      <c r="Y5" s="39"/>
    </row>
    <row r="6" spans="2:26" ht="15.75">
      <c r="B6" s="16" t="s">
        <v>202</v>
      </c>
      <c r="C6" s="3">
        <v>100</v>
      </c>
      <c r="D6" s="3">
        <v>34</v>
      </c>
      <c r="E6" s="3">
        <v>0</v>
      </c>
      <c r="F6" s="3">
        <f aca="true" t="shared" si="0" ref="F6:F15">C6-D6</f>
        <v>66</v>
      </c>
      <c r="G6" s="3">
        <f aca="true" t="shared" si="1" ref="G6:G15">D6-E6</f>
        <v>34</v>
      </c>
      <c r="H6" s="3" t="s">
        <v>142</v>
      </c>
      <c r="I6" s="3">
        <v>0.4</v>
      </c>
      <c r="J6" s="3">
        <v>0.05</v>
      </c>
      <c r="K6" s="3">
        <v>0.5</v>
      </c>
      <c r="L6" s="3">
        <v>0</v>
      </c>
      <c r="M6" s="3">
        <v>0</v>
      </c>
      <c r="N6" s="3">
        <v>0.05</v>
      </c>
      <c r="O6">
        <f aca="true" t="shared" si="2" ref="O6:O37">K6+L6</f>
        <v>0.5</v>
      </c>
      <c r="P6">
        <f aca="true" t="shared" si="3" ref="P6:P37">J6+M6+N6</f>
        <v>0.1</v>
      </c>
      <c r="Q6" s="3">
        <f aca="true" t="shared" si="4" ref="Q6:Q37">I6*0.4</f>
        <v>0.16000000000000003</v>
      </c>
      <c r="R6" s="3">
        <f aca="true" t="shared" si="5" ref="R6:R37">J6*0.9</f>
        <v>0.045000000000000005</v>
      </c>
      <c r="S6" s="3">
        <f aca="true" t="shared" si="6" ref="S6:S37">M6*0.9</f>
        <v>0</v>
      </c>
      <c r="T6" s="3">
        <f aca="true" t="shared" si="7" ref="T6:T37">N6*0.9</f>
        <v>0.045000000000000005</v>
      </c>
      <c r="U6" s="3">
        <f aca="true" t="shared" si="8" ref="U6:U37">SUM(Q6:T6)</f>
        <v>0.25000000000000006</v>
      </c>
      <c r="V6" s="3">
        <f aca="true" t="shared" si="9" ref="V6:V37">1-U6</f>
        <v>0.75</v>
      </c>
      <c r="W6">
        <f aca="true" t="shared" si="10" ref="W6:W37">S6+T6</f>
        <v>0.045000000000000005</v>
      </c>
      <c r="X6" s="37">
        <f aca="true" t="shared" si="11" ref="X6:X37">((F6/(F6+G6))*100)</f>
        <v>66</v>
      </c>
      <c r="Y6" s="37">
        <f aca="true" t="shared" si="12" ref="Y6:Y37">((G6/(F6+G6))*100)</f>
        <v>34</v>
      </c>
      <c r="Z6" t="s">
        <v>140</v>
      </c>
    </row>
    <row r="7" spans="2:26" ht="15.75">
      <c r="B7" s="16" t="s">
        <v>145</v>
      </c>
      <c r="C7" s="3">
        <v>100</v>
      </c>
      <c r="D7" s="3">
        <v>43</v>
      </c>
      <c r="E7" s="3">
        <v>0</v>
      </c>
      <c r="F7" s="3">
        <f t="shared" si="0"/>
        <v>57</v>
      </c>
      <c r="G7" s="3">
        <f t="shared" si="1"/>
        <v>43</v>
      </c>
      <c r="H7" s="3" t="s">
        <v>200</v>
      </c>
      <c r="I7" s="3">
        <v>0.6</v>
      </c>
      <c r="J7" s="3">
        <v>0.1</v>
      </c>
      <c r="K7" s="3">
        <v>0.3</v>
      </c>
      <c r="L7" s="3">
        <v>0</v>
      </c>
      <c r="M7" s="3">
        <v>0</v>
      </c>
      <c r="N7" s="3">
        <v>0</v>
      </c>
      <c r="O7">
        <f t="shared" si="2"/>
        <v>0.3</v>
      </c>
      <c r="P7">
        <f t="shared" si="3"/>
        <v>0.1</v>
      </c>
      <c r="Q7" s="3">
        <f t="shared" si="4"/>
        <v>0.24</v>
      </c>
      <c r="R7" s="3">
        <f t="shared" si="5"/>
        <v>0.09000000000000001</v>
      </c>
      <c r="S7" s="3">
        <f t="shared" si="6"/>
        <v>0</v>
      </c>
      <c r="T7" s="3">
        <f t="shared" si="7"/>
        <v>0</v>
      </c>
      <c r="U7" s="3">
        <f t="shared" si="8"/>
        <v>0.33</v>
      </c>
      <c r="V7" s="3">
        <f t="shared" si="9"/>
        <v>0.6699999999999999</v>
      </c>
      <c r="W7">
        <f t="shared" si="10"/>
        <v>0</v>
      </c>
      <c r="X7" s="37">
        <f t="shared" si="11"/>
        <v>56.99999999999999</v>
      </c>
      <c r="Y7" s="37">
        <f t="shared" si="12"/>
        <v>43</v>
      </c>
      <c r="Z7" s="46" t="s">
        <v>325</v>
      </c>
    </row>
    <row r="8" spans="2:26" ht="15.75">
      <c r="B8" s="16" t="s">
        <v>264</v>
      </c>
      <c r="C8" s="3">
        <v>100</v>
      </c>
      <c r="D8" s="3">
        <v>55</v>
      </c>
      <c r="E8" s="3">
        <v>0</v>
      </c>
      <c r="F8" s="3">
        <f t="shared" si="0"/>
        <v>45</v>
      </c>
      <c r="G8" s="3">
        <f t="shared" si="1"/>
        <v>55</v>
      </c>
      <c r="H8" s="3" t="s">
        <v>200</v>
      </c>
      <c r="I8" s="3">
        <v>0.5</v>
      </c>
      <c r="J8" s="3">
        <v>0</v>
      </c>
      <c r="K8" s="3">
        <v>0.5</v>
      </c>
      <c r="L8" s="3">
        <v>0</v>
      </c>
      <c r="M8" s="3">
        <v>0</v>
      </c>
      <c r="N8" s="3">
        <v>0</v>
      </c>
      <c r="O8">
        <f t="shared" si="2"/>
        <v>0.5</v>
      </c>
      <c r="P8">
        <f t="shared" si="3"/>
        <v>0</v>
      </c>
      <c r="Q8" s="3">
        <f t="shared" si="4"/>
        <v>0.2</v>
      </c>
      <c r="R8" s="3">
        <f t="shared" si="5"/>
        <v>0</v>
      </c>
      <c r="S8" s="3">
        <f t="shared" si="6"/>
        <v>0</v>
      </c>
      <c r="T8" s="3">
        <f t="shared" si="7"/>
        <v>0</v>
      </c>
      <c r="U8" s="3">
        <f t="shared" si="8"/>
        <v>0.2</v>
      </c>
      <c r="V8" s="3">
        <f t="shared" si="9"/>
        <v>0.8</v>
      </c>
      <c r="W8">
        <f t="shared" si="10"/>
        <v>0</v>
      </c>
      <c r="X8" s="37">
        <f t="shared" si="11"/>
        <v>45</v>
      </c>
      <c r="Y8" s="37">
        <f t="shared" si="12"/>
        <v>55.00000000000001</v>
      </c>
      <c r="Z8" t="s">
        <v>140</v>
      </c>
    </row>
    <row r="9" spans="2:26" ht="15.75">
      <c r="B9" s="16" t="s">
        <v>263</v>
      </c>
      <c r="C9" s="3">
        <v>150</v>
      </c>
      <c r="D9" s="3">
        <v>60</v>
      </c>
      <c r="E9" s="3">
        <v>0</v>
      </c>
      <c r="F9" s="3">
        <f t="shared" si="0"/>
        <v>90</v>
      </c>
      <c r="G9" s="3">
        <f t="shared" si="1"/>
        <v>60</v>
      </c>
      <c r="H9" s="3" t="s">
        <v>200</v>
      </c>
      <c r="I9" s="3">
        <v>0.6</v>
      </c>
      <c r="J9" s="3">
        <v>0.1</v>
      </c>
      <c r="K9" s="3">
        <v>0.3</v>
      </c>
      <c r="L9" s="3">
        <v>0</v>
      </c>
      <c r="M9" s="3">
        <v>0</v>
      </c>
      <c r="N9" s="3">
        <v>0</v>
      </c>
      <c r="O9">
        <f t="shared" si="2"/>
        <v>0.3</v>
      </c>
      <c r="P9">
        <f t="shared" si="3"/>
        <v>0.1</v>
      </c>
      <c r="Q9" s="3">
        <f t="shared" si="4"/>
        <v>0.24</v>
      </c>
      <c r="R9" s="3">
        <f t="shared" si="5"/>
        <v>0.09000000000000001</v>
      </c>
      <c r="S9" s="3">
        <f t="shared" si="6"/>
        <v>0</v>
      </c>
      <c r="T9" s="3">
        <f t="shared" si="7"/>
        <v>0</v>
      </c>
      <c r="U9" s="3">
        <f t="shared" si="8"/>
        <v>0.33</v>
      </c>
      <c r="V9" s="3">
        <f t="shared" si="9"/>
        <v>0.6699999999999999</v>
      </c>
      <c r="W9">
        <f t="shared" si="10"/>
        <v>0</v>
      </c>
      <c r="X9" s="37">
        <f t="shared" si="11"/>
        <v>60</v>
      </c>
      <c r="Y9" s="37">
        <f t="shared" si="12"/>
        <v>40</v>
      </c>
      <c r="Z9" t="s">
        <v>326</v>
      </c>
    </row>
    <row r="10" spans="2:26" ht="15.75">
      <c r="B10" s="26" t="s">
        <v>106</v>
      </c>
      <c r="C10" s="3">
        <v>160</v>
      </c>
      <c r="D10" s="3">
        <v>60</v>
      </c>
      <c r="E10" s="3">
        <v>0</v>
      </c>
      <c r="F10" s="3">
        <f t="shared" si="0"/>
        <v>100</v>
      </c>
      <c r="G10" s="3">
        <f t="shared" si="1"/>
        <v>60</v>
      </c>
      <c r="H10" s="3" t="s">
        <v>200</v>
      </c>
      <c r="I10" s="3">
        <v>0.5</v>
      </c>
      <c r="J10" s="3">
        <v>0.1</v>
      </c>
      <c r="K10" s="3">
        <v>0.4</v>
      </c>
      <c r="L10" s="3">
        <v>0</v>
      </c>
      <c r="M10" s="3">
        <v>0</v>
      </c>
      <c r="N10" s="3">
        <v>0</v>
      </c>
      <c r="O10">
        <f t="shared" si="2"/>
        <v>0.4</v>
      </c>
      <c r="P10">
        <f t="shared" si="3"/>
        <v>0.1</v>
      </c>
      <c r="Q10" s="3">
        <f t="shared" si="4"/>
        <v>0.2</v>
      </c>
      <c r="R10" s="3">
        <f t="shared" si="5"/>
        <v>0.09000000000000001</v>
      </c>
      <c r="S10" s="3">
        <f t="shared" si="6"/>
        <v>0</v>
      </c>
      <c r="T10" s="3">
        <f t="shared" si="7"/>
        <v>0</v>
      </c>
      <c r="U10" s="3">
        <f t="shared" si="8"/>
        <v>0.29000000000000004</v>
      </c>
      <c r="V10" s="3">
        <f t="shared" si="9"/>
        <v>0.71</v>
      </c>
      <c r="W10">
        <f t="shared" si="10"/>
        <v>0</v>
      </c>
      <c r="X10" s="37">
        <f t="shared" si="11"/>
        <v>62.5</v>
      </c>
      <c r="Y10" s="37">
        <f t="shared" si="12"/>
        <v>37.5</v>
      </c>
      <c r="Z10" s="4" t="s">
        <v>327</v>
      </c>
    </row>
    <row r="11" spans="2:26" ht="15.75">
      <c r="B11" s="16" t="s">
        <v>262</v>
      </c>
      <c r="C11" s="3">
        <v>100</v>
      </c>
      <c r="D11" s="3">
        <v>70</v>
      </c>
      <c r="E11" s="3">
        <v>0</v>
      </c>
      <c r="F11" s="3">
        <f t="shared" si="0"/>
        <v>30</v>
      </c>
      <c r="G11" s="3">
        <f t="shared" si="1"/>
        <v>70</v>
      </c>
      <c r="H11" s="3" t="s">
        <v>200</v>
      </c>
      <c r="I11" s="3">
        <v>0.6</v>
      </c>
      <c r="J11" s="3">
        <v>0.1</v>
      </c>
      <c r="K11" s="3">
        <v>0.3</v>
      </c>
      <c r="L11" s="3">
        <v>0</v>
      </c>
      <c r="M11" s="3">
        <v>0</v>
      </c>
      <c r="N11" s="3">
        <v>0</v>
      </c>
      <c r="O11">
        <f t="shared" si="2"/>
        <v>0.3</v>
      </c>
      <c r="P11">
        <f t="shared" si="3"/>
        <v>0.1</v>
      </c>
      <c r="Q11" s="3">
        <f t="shared" si="4"/>
        <v>0.24</v>
      </c>
      <c r="R11" s="3">
        <f t="shared" si="5"/>
        <v>0.09000000000000001</v>
      </c>
      <c r="S11" s="3">
        <f t="shared" si="6"/>
        <v>0</v>
      </c>
      <c r="T11" s="3">
        <f t="shared" si="7"/>
        <v>0</v>
      </c>
      <c r="U11" s="3">
        <f t="shared" si="8"/>
        <v>0.33</v>
      </c>
      <c r="V11" s="3">
        <f t="shared" si="9"/>
        <v>0.6699999999999999</v>
      </c>
      <c r="W11">
        <f t="shared" si="10"/>
        <v>0</v>
      </c>
      <c r="X11" s="37">
        <f t="shared" si="11"/>
        <v>30</v>
      </c>
      <c r="Y11" s="37">
        <f t="shared" si="12"/>
        <v>70</v>
      </c>
      <c r="Z11" t="s">
        <v>140</v>
      </c>
    </row>
    <row r="12" spans="2:26" ht="15.75">
      <c r="B12" s="16" t="s">
        <v>148</v>
      </c>
      <c r="C12" s="3">
        <v>150</v>
      </c>
      <c r="D12" s="3">
        <v>87</v>
      </c>
      <c r="E12" s="3">
        <v>0</v>
      </c>
      <c r="F12" s="3">
        <f t="shared" si="0"/>
        <v>63</v>
      </c>
      <c r="G12" s="3">
        <f t="shared" si="1"/>
        <v>87</v>
      </c>
      <c r="H12" s="3" t="s">
        <v>200</v>
      </c>
      <c r="I12" s="3">
        <v>0.4</v>
      </c>
      <c r="J12" s="3">
        <v>0.05</v>
      </c>
      <c r="K12" s="3">
        <v>0.5</v>
      </c>
      <c r="L12" s="3">
        <v>0</v>
      </c>
      <c r="M12" s="3">
        <v>0</v>
      </c>
      <c r="N12" s="3">
        <v>0.05</v>
      </c>
      <c r="O12">
        <f t="shared" si="2"/>
        <v>0.5</v>
      </c>
      <c r="P12">
        <f t="shared" si="3"/>
        <v>0.1</v>
      </c>
      <c r="Q12" s="3">
        <f t="shared" si="4"/>
        <v>0.16000000000000003</v>
      </c>
      <c r="R12" s="3">
        <f t="shared" si="5"/>
        <v>0.045000000000000005</v>
      </c>
      <c r="S12" s="3">
        <f t="shared" si="6"/>
        <v>0</v>
      </c>
      <c r="T12" s="3">
        <f t="shared" si="7"/>
        <v>0.045000000000000005</v>
      </c>
      <c r="U12" s="3">
        <f t="shared" si="8"/>
        <v>0.25000000000000006</v>
      </c>
      <c r="V12" s="3">
        <f t="shared" si="9"/>
        <v>0.75</v>
      </c>
      <c r="W12">
        <f t="shared" si="10"/>
        <v>0.045000000000000005</v>
      </c>
      <c r="X12" s="37">
        <f t="shared" si="11"/>
        <v>42</v>
      </c>
      <c r="Y12" s="37">
        <f t="shared" si="12"/>
        <v>57.99999999999999</v>
      </c>
      <c r="Z12" t="s">
        <v>140</v>
      </c>
    </row>
    <row r="13" spans="2:26" ht="15.75">
      <c r="B13" s="16" t="s">
        <v>206</v>
      </c>
      <c r="C13" s="3">
        <v>200</v>
      </c>
      <c r="D13" s="3">
        <v>160</v>
      </c>
      <c r="E13" s="3">
        <v>110</v>
      </c>
      <c r="F13" s="3">
        <f t="shared" si="0"/>
        <v>40</v>
      </c>
      <c r="G13" s="3">
        <f t="shared" si="1"/>
        <v>50</v>
      </c>
      <c r="H13" s="3" t="s">
        <v>176</v>
      </c>
      <c r="I13" s="3">
        <v>0.4</v>
      </c>
      <c r="J13" s="3">
        <v>0.1</v>
      </c>
      <c r="K13" s="3">
        <v>0.3</v>
      </c>
      <c r="L13" s="3">
        <v>0.2</v>
      </c>
      <c r="M13" s="3">
        <v>0</v>
      </c>
      <c r="N13" s="3">
        <v>0</v>
      </c>
      <c r="O13">
        <f t="shared" si="2"/>
        <v>0.5</v>
      </c>
      <c r="P13">
        <f t="shared" si="3"/>
        <v>0.1</v>
      </c>
      <c r="Q13" s="3">
        <f t="shared" si="4"/>
        <v>0.16000000000000003</v>
      </c>
      <c r="R13" s="3">
        <f t="shared" si="5"/>
        <v>0.09000000000000001</v>
      </c>
      <c r="S13" s="3">
        <f t="shared" si="6"/>
        <v>0</v>
      </c>
      <c r="T13" s="3">
        <f t="shared" si="7"/>
        <v>0</v>
      </c>
      <c r="U13" s="3">
        <f t="shared" si="8"/>
        <v>0.25000000000000006</v>
      </c>
      <c r="V13" s="3">
        <f t="shared" si="9"/>
        <v>0.75</v>
      </c>
      <c r="W13">
        <f t="shared" si="10"/>
        <v>0</v>
      </c>
      <c r="X13" s="37">
        <f t="shared" si="11"/>
        <v>44.44444444444444</v>
      </c>
      <c r="Y13" s="37">
        <f t="shared" si="12"/>
        <v>55.55555555555556</v>
      </c>
      <c r="Z13" s="46" t="s">
        <v>172</v>
      </c>
    </row>
    <row r="14" spans="2:26" ht="15.75">
      <c r="B14" s="16" t="s">
        <v>105</v>
      </c>
      <c r="C14" s="3">
        <v>200</v>
      </c>
      <c r="D14" s="3">
        <v>170</v>
      </c>
      <c r="E14" s="3">
        <v>150</v>
      </c>
      <c r="F14" s="3">
        <f t="shared" si="0"/>
        <v>30</v>
      </c>
      <c r="G14" s="3">
        <f t="shared" si="1"/>
        <v>20</v>
      </c>
      <c r="H14" s="3" t="s">
        <v>147</v>
      </c>
      <c r="I14" s="3">
        <v>0.5</v>
      </c>
      <c r="J14" s="3">
        <v>0.1</v>
      </c>
      <c r="K14" s="3">
        <v>0.4</v>
      </c>
      <c r="L14" s="3">
        <v>0</v>
      </c>
      <c r="M14" s="3">
        <v>0</v>
      </c>
      <c r="N14" s="3">
        <v>0</v>
      </c>
      <c r="O14">
        <f t="shared" si="2"/>
        <v>0.4</v>
      </c>
      <c r="P14">
        <f t="shared" si="3"/>
        <v>0.1</v>
      </c>
      <c r="Q14" s="3">
        <f t="shared" si="4"/>
        <v>0.2</v>
      </c>
      <c r="R14" s="3">
        <f t="shared" si="5"/>
        <v>0.09000000000000001</v>
      </c>
      <c r="S14" s="3">
        <f t="shared" si="6"/>
        <v>0</v>
      </c>
      <c r="T14" s="3">
        <f t="shared" si="7"/>
        <v>0</v>
      </c>
      <c r="U14" s="3">
        <f t="shared" si="8"/>
        <v>0.29000000000000004</v>
      </c>
      <c r="V14" s="3">
        <f t="shared" si="9"/>
        <v>0.71</v>
      </c>
      <c r="W14">
        <f t="shared" si="10"/>
        <v>0</v>
      </c>
      <c r="X14" s="37">
        <f t="shared" si="11"/>
        <v>60</v>
      </c>
      <c r="Y14" s="37">
        <f t="shared" si="12"/>
        <v>40</v>
      </c>
      <c r="Z14" s="46" t="s">
        <v>335</v>
      </c>
    </row>
    <row r="15" spans="2:26" ht="15.75">
      <c r="B15" s="16" t="s">
        <v>227</v>
      </c>
      <c r="C15" s="3">
        <v>300</v>
      </c>
      <c r="D15" s="3">
        <v>193</v>
      </c>
      <c r="E15" s="3">
        <v>150</v>
      </c>
      <c r="F15" s="3">
        <f t="shared" si="0"/>
        <v>107</v>
      </c>
      <c r="G15" s="3">
        <f t="shared" si="1"/>
        <v>43</v>
      </c>
      <c r="H15" s="3" t="s">
        <v>200</v>
      </c>
      <c r="I15" s="3">
        <v>0.5</v>
      </c>
      <c r="J15" s="3">
        <v>0</v>
      </c>
      <c r="K15" s="3">
        <v>0.5</v>
      </c>
      <c r="L15" s="3">
        <v>0</v>
      </c>
      <c r="M15" s="3">
        <v>0</v>
      </c>
      <c r="N15" s="3">
        <v>0</v>
      </c>
      <c r="O15">
        <f t="shared" si="2"/>
        <v>0.5</v>
      </c>
      <c r="P15">
        <f t="shared" si="3"/>
        <v>0</v>
      </c>
      <c r="Q15" s="3">
        <f t="shared" si="4"/>
        <v>0.2</v>
      </c>
      <c r="R15" s="3">
        <f t="shared" si="5"/>
        <v>0</v>
      </c>
      <c r="S15" s="3">
        <f t="shared" si="6"/>
        <v>0</v>
      </c>
      <c r="T15" s="3">
        <f t="shared" si="7"/>
        <v>0</v>
      </c>
      <c r="U15" s="3">
        <f t="shared" si="8"/>
        <v>0.2</v>
      </c>
      <c r="V15" s="3">
        <f t="shared" si="9"/>
        <v>0.8</v>
      </c>
      <c r="W15">
        <f t="shared" si="10"/>
        <v>0</v>
      </c>
      <c r="X15" s="37">
        <f t="shared" si="11"/>
        <v>71.33333333333334</v>
      </c>
      <c r="Y15" s="37">
        <f t="shared" si="12"/>
        <v>28.666666666666668</v>
      </c>
      <c r="Z15" t="s">
        <v>140</v>
      </c>
    </row>
    <row r="16" spans="2:26" ht="15.75">
      <c r="B16" s="64" t="s">
        <v>290</v>
      </c>
      <c r="C16" s="3">
        <v>350</v>
      </c>
      <c r="D16" s="3">
        <v>240</v>
      </c>
      <c r="E16" s="3">
        <v>225</v>
      </c>
      <c r="F16" s="3">
        <v>110</v>
      </c>
      <c r="G16" s="3">
        <v>15</v>
      </c>
      <c r="H16" s="3" t="s">
        <v>177</v>
      </c>
      <c r="I16" s="3">
        <v>0.65</v>
      </c>
      <c r="J16" s="3">
        <v>0.15</v>
      </c>
      <c r="K16" s="3">
        <v>0.1</v>
      </c>
      <c r="L16" s="3">
        <v>0</v>
      </c>
      <c r="M16" s="3">
        <v>0</v>
      </c>
      <c r="N16" s="3">
        <v>0.1</v>
      </c>
      <c r="O16">
        <f t="shared" si="2"/>
        <v>0.1</v>
      </c>
      <c r="P16">
        <f t="shared" si="3"/>
        <v>0.25</v>
      </c>
      <c r="Q16" s="3">
        <f t="shared" si="4"/>
        <v>0.26</v>
      </c>
      <c r="R16" s="3">
        <f t="shared" si="5"/>
        <v>0.135</v>
      </c>
      <c r="S16" s="3">
        <f t="shared" si="6"/>
        <v>0</v>
      </c>
      <c r="T16" s="3">
        <f t="shared" si="7"/>
        <v>0.09000000000000001</v>
      </c>
      <c r="U16" s="3">
        <f t="shared" si="8"/>
        <v>0.48500000000000004</v>
      </c>
      <c r="V16" s="3">
        <f t="shared" si="9"/>
        <v>0.5149999999999999</v>
      </c>
      <c r="W16">
        <f t="shared" si="10"/>
        <v>0.09000000000000001</v>
      </c>
      <c r="X16" s="37">
        <f t="shared" si="11"/>
        <v>88</v>
      </c>
      <c r="Y16" s="37">
        <f t="shared" si="12"/>
        <v>12</v>
      </c>
      <c r="Z16" s="4" t="s">
        <v>281</v>
      </c>
    </row>
    <row r="17" spans="2:26" ht="15.75">
      <c r="B17" s="26" t="s">
        <v>259</v>
      </c>
      <c r="C17" s="3">
        <v>340</v>
      </c>
      <c r="D17" s="3">
        <v>243</v>
      </c>
      <c r="E17" s="3">
        <v>230</v>
      </c>
      <c r="F17" s="3">
        <f aca="true" t="shared" si="13" ref="F17:F27">C17-D17</f>
        <v>97</v>
      </c>
      <c r="G17" s="3">
        <f aca="true" t="shared" si="14" ref="G17:G27">D17-E17</f>
        <v>13</v>
      </c>
      <c r="H17" s="3" t="s">
        <v>200</v>
      </c>
      <c r="I17" s="3">
        <v>0.6</v>
      </c>
      <c r="J17" s="3">
        <v>0.1</v>
      </c>
      <c r="K17" s="3">
        <v>0.3</v>
      </c>
      <c r="L17" s="3">
        <v>0</v>
      </c>
      <c r="M17" s="3">
        <v>0</v>
      </c>
      <c r="N17" s="3">
        <v>0</v>
      </c>
      <c r="O17">
        <f t="shared" si="2"/>
        <v>0.3</v>
      </c>
      <c r="P17">
        <f t="shared" si="3"/>
        <v>0.1</v>
      </c>
      <c r="Q17" s="3">
        <f t="shared" si="4"/>
        <v>0.24</v>
      </c>
      <c r="R17" s="3">
        <f t="shared" si="5"/>
        <v>0.09000000000000001</v>
      </c>
      <c r="S17" s="3">
        <f t="shared" si="6"/>
        <v>0</v>
      </c>
      <c r="T17" s="3">
        <f t="shared" si="7"/>
        <v>0</v>
      </c>
      <c r="U17" s="3">
        <f t="shared" si="8"/>
        <v>0.33</v>
      </c>
      <c r="V17" s="3">
        <f t="shared" si="9"/>
        <v>0.6699999999999999</v>
      </c>
      <c r="W17">
        <f t="shared" si="10"/>
        <v>0</v>
      </c>
      <c r="X17" s="37">
        <f t="shared" si="11"/>
        <v>88.18181818181819</v>
      </c>
      <c r="Y17" s="37">
        <f t="shared" si="12"/>
        <v>11.818181818181818</v>
      </c>
      <c r="Z17" s="4" t="s">
        <v>117</v>
      </c>
    </row>
    <row r="18" spans="2:26" ht="15.75">
      <c r="B18" s="16" t="s">
        <v>133</v>
      </c>
      <c r="C18" s="3">
        <v>300</v>
      </c>
      <c r="D18" s="3">
        <v>250</v>
      </c>
      <c r="E18" s="3">
        <v>0</v>
      </c>
      <c r="F18" s="3">
        <f t="shared" si="13"/>
        <v>50</v>
      </c>
      <c r="G18" s="3">
        <f t="shared" si="14"/>
        <v>250</v>
      </c>
      <c r="H18" s="3" t="s">
        <v>142</v>
      </c>
      <c r="I18">
        <v>0.34</v>
      </c>
      <c r="J18">
        <v>0.02</v>
      </c>
      <c r="K18">
        <v>0.48</v>
      </c>
      <c r="L18">
        <v>0.1</v>
      </c>
      <c r="M18">
        <v>0.01</v>
      </c>
      <c r="N18">
        <v>0.05</v>
      </c>
      <c r="O18">
        <f t="shared" si="2"/>
        <v>0.58</v>
      </c>
      <c r="P18">
        <f t="shared" si="3"/>
        <v>0.08</v>
      </c>
      <c r="Q18" s="3">
        <f t="shared" si="4"/>
        <v>0.136</v>
      </c>
      <c r="R18" s="3">
        <f t="shared" si="5"/>
        <v>0.018000000000000002</v>
      </c>
      <c r="S18" s="3">
        <f t="shared" si="6"/>
        <v>0.009000000000000001</v>
      </c>
      <c r="T18" s="3">
        <f t="shared" si="7"/>
        <v>0.045000000000000005</v>
      </c>
      <c r="U18" s="3">
        <f t="shared" si="8"/>
        <v>0.20800000000000005</v>
      </c>
      <c r="V18" s="3">
        <f t="shared" si="9"/>
        <v>0.7919999999999999</v>
      </c>
      <c r="W18">
        <f t="shared" si="10"/>
        <v>0.054000000000000006</v>
      </c>
      <c r="X18" s="37">
        <f t="shared" si="11"/>
        <v>16.666666666666664</v>
      </c>
      <c r="Y18" s="37">
        <f t="shared" si="12"/>
        <v>83.33333333333334</v>
      </c>
      <c r="Z18" t="s">
        <v>230</v>
      </c>
    </row>
    <row r="19" spans="2:26" ht="63.75">
      <c r="B19" s="16" t="s">
        <v>102</v>
      </c>
      <c r="C19" s="3">
        <v>350</v>
      </c>
      <c r="D19" s="3">
        <v>250</v>
      </c>
      <c r="E19" s="3">
        <v>210</v>
      </c>
      <c r="F19" s="3">
        <f t="shared" si="13"/>
        <v>100</v>
      </c>
      <c r="G19" s="3">
        <f t="shared" si="14"/>
        <v>40</v>
      </c>
      <c r="H19" s="3" t="s">
        <v>30</v>
      </c>
      <c r="I19">
        <v>0.15</v>
      </c>
      <c r="J19">
        <v>0.1</v>
      </c>
      <c r="K19">
        <v>0.55</v>
      </c>
      <c r="L19">
        <v>0.1</v>
      </c>
      <c r="M19">
        <v>0</v>
      </c>
      <c r="N19">
        <v>0.1</v>
      </c>
      <c r="O19">
        <f>K19+L19</f>
        <v>0.65</v>
      </c>
      <c r="P19">
        <f>J19+M19+N19</f>
        <v>0.2</v>
      </c>
      <c r="Q19" s="3">
        <f>I19*0.4</f>
        <v>0.06</v>
      </c>
      <c r="R19" s="3">
        <f>J19*0.9</f>
        <v>0.09000000000000001</v>
      </c>
      <c r="S19" s="3">
        <f>M19*0.9</f>
        <v>0</v>
      </c>
      <c r="T19" s="3">
        <f>N19*0.9</f>
        <v>0.09000000000000001</v>
      </c>
      <c r="U19" s="3">
        <f>SUM(Q19:T19)</f>
        <v>0.24000000000000005</v>
      </c>
      <c r="V19" s="3">
        <f>1-U19</f>
        <v>0.76</v>
      </c>
      <c r="W19">
        <f>S19+T19</f>
        <v>0.09000000000000001</v>
      </c>
      <c r="X19" s="72">
        <f>((F19/(F19+G19))*100)</f>
        <v>71.42857142857143</v>
      </c>
      <c r="Y19" s="72">
        <f>((G19/(F19+G19))*100)</f>
        <v>28.57142857142857</v>
      </c>
      <c r="Z19" s="12" t="s">
        <v>6</v>
      </c>
    </row>
    <row r="20" spans="2:26" ht="63.75">
      <c r="B20" s="11" t="s">
        <v>175</v>
      </c>
      <c r="C20" s="3">
        <v>800</v>
      </c>
      <c r="D20" s="3">
        <v>280</v>
      </c>
      <c r="E20" s="3">
        <v>240</v>
      </c>
      <c r="F20" s="3">
        <f t="shared" si="13"/>
        <v>520</v>
      </c>
      <c r="G20" s="3">
        <f t="shared" si="14"/>
        <v>40</v>
      </c>
      <c r="H20" s="3" t="s">
        <v>331</v>
      </c>
      <c r="I20">
        <v>0.55</v>
      </c>
      <c r="J20">
        <v>0.1</v>
      </c>
      <c r="K20">
        <v>0.1</v>
      </c>
      <c r="L20">
        <v>0.15</v>
      </c>
      <c r="M20">
        <v>0.05</v>
      </c>
      <c r="N20">
        <v>0.05</v>
      </c>
      <c r="O20">
        <f t="shared" si="2"/>
        <v>0.25</v>
      </c>
      <c r="P20">
        <f t="shared" si="3"/>
        <v>0.2</v>
      </c>
      <c r="Q20" s="3">
        <f t="shared" si="4"/>
        <v>0.22000000000000003</v>
      </c>
      <c r="R20" s="3">
        <f t="shared" si="5"/>
        <v>0.09000000000000001</v>
      </c>
      <c r="S20" s="3">
        <f t="shared" si="6"/>
        <v>0.045000000000000005</v>
      </c>
      <c r="T20" s="3">
        <f t="shared" si="7"/>
        <v>0.045000000000000005</v>
      </c>
      <c r="U20" s="3">
        <f t="shared" si="8"/>
        <v>0.4</v>
      </c>
      <c r="V20" s="3">
        <f t="shared" si="9"/>
        <v>0.6</v>
      </c>
      <c r="W20">
        <f t="shared" si="10"/>
        <v>0.09000000000000001</v>
      </c>
      <c r="X20" s="37">
        <f t="shared" si="11"/>
        <v>92.85714285714286</v>
      </c>
      <c r="Y20" s="37">
        <f t="shared" si="12"/>
        <v>7.142857142857142</v>
      </c>
      <c r="Z20" s="15" t="s">
        <v>243</v>
      </c>
    </row>
    <row r="21" spans="2:26" ht="15.75">
      <c r="B21" s="16" t="s">
        <v>260</v>
      </c>
      <c r="C21" s="3">
        <v>400</v>
      </c>
      <c r="D21" s="3">
        <v>290</v>
      </c>
      <c r="E21" s="3">
        <v>230</v>
      </c>
      <c r="F21" s="3">
        <f t="shared" si="13"/>
        <v>110</v>
      </c>
      <c r="G21" s="3">
        <f t="shared" si="14"/>
        <v>60</v>
      </c>
      <c r="H21" s="3" t="s">
        <v>200</v>
      </c>
      <c r="I21" s="3">
        <v>0.3</v>
      </c>
      <c r="J21" s="3">
        <v>0</v>
      </c>
      <c r="K21" s="3">
        <v>0.7</v>
      </c>
      <c r="L21">
        <v>0</v>
      </c>
      <c r="M21">
        <v>0</v>
      </c>
      <c r="N21">
        <v>0</v>
      </c>
      <c r="O21">
        <f t="shared" si="2"/>
        <v>0.7</v>
      </c>
      <c r="P21">
        <f t="shared" si="3"/>
        <v>0</v>
      </c>
      <c r="Q21" s="3">
        <f t="shared" si="4"/>
        <v>0.12</v>
      </c>
      <c r="R21" s="3">
        <f t="shared" si="5"/>
        <v>0</v>
      </c>
      <c r="S21" s="3">
        <f t="shared" si="6"/>
        <v>0</v>
      </c>
      <c r="T21" s="3">
        <f t="shared" si="7"/>
        <v>0</v>
      </c>
      <c r="U21" s="3">
        <f t="shared" si="8"/>
        <v>0.12</v>
      </c>
      <c r="V21" s="3">
        <f t="shared" si="9"/>
        <v>0.88</v>
      </c>
      <c r="W21">
        <f t="shared" si="10"/>
        <v>0</v>
      </c>
      <c r="X21" s="37">
        <f t="shared" si="11"/>
        <v>64.70588235294117</v>
      </c>
      <c r="Y21" s="37">
        <f t="shared" si="12"/>
        <v>35.294117647058826</v>
      </c>
      <c r="Z21" s="46" t="s">
        <v>180</v>
      </c>
    </row>
    <row r="22" spans="2:26" ht="15.75">
      <c r="B22" s="13" t="s">
        <v>143</v>
      </c>
      <c r="C22" s="3">
        <v>370</v>
      </c>
      <c r="D22" s="3">
        <v>300</v>
      </c>
      <c r="E22" s="3">
        <v>220</v>
      </c>
      <c r="F22" s="3">
        <f t="shared" si="13"/>
        <v>70</v>
      </c>
      <c r="G22" s="3">
        <f t="shared" si="14"/>
        <v>80</v>
      </c>
      <c r="H22" s="3" t="s">
        <v>142</v>
      </c>
      <c r="I22">
        <v>0.7</v>
      </c>
      <c r="J22">
        <v>0</v>
      </c>
      <c r="K22">
        <v>0.3</v>
      </c>
      <c r="L22">
        <v>0</v>
      </c>
      <c r="M22">
        <v>0</v>
      </c>
      <c r="N22">
        <v>0</v>
      </c>
      <c r="O22">
        <f t="shared" si="2"/>
        <v>0.3</v>
      </c>
      <c r="P22">
        <f t="shared" si="3"/>
        <v>0</v>
      </c>
      <c r="Q22" s="3">
        <f t="shared" si="4"/>
        <v>0.27999999999999997</v>
      </c>
      <c r="R22" s="3">
        <f t="shared" si="5"/>
        <v>0</v>
      </c>
      <c r="S22" s="3">
        <f t="shared" si="6"/>
        <v>0</v>
      </c>
      <c r="T22" s="3">
        <f t="shared" si="7"/>
        <v>0</v>
      </c>
      <c r="U22" s="3">
        <f t="shared" si="8"/>
        <v>0.27999999999999997</v>
      </c>
      <c r="V22" s="3">
        <f t="shared" si="9"/>
        <v>0.72</v>
      </c>
      <c r="W22">
        <f t="shared" si="10"/>
        <v>0</v>
      </c>
      <c r="X22" s="37">
        <f t="shared" si="11"/>
        <v>46.666666666666664</v>
      </c>
      <c r="Y22" s="37">
        <f t="shared" si="12"/>
        <v>53.333333333333336</v>
      </c>
      <c r="Z22" s="8" t="s">
        <v>194</v>
      </c>
    </row>
    <row r="23" spans="2:26" ht="15.75">
      <c r="B23" s="29" t="s">
        <v>184</v>
      </c>
      <c r="C23" s="3">
        <v>330</v>
      </c>
      <c r="D23" s="3">
        <v>300</v>
      </c>
      <c r="E23" s="3">
        <v>215</v>
      </c>
      <c r="F23" s="3">
        <f t="shared" si="13"/>
        <v>30</v>
      </c>
      <c r="G23" s="3">
        <f t="shared" si="14"/>
        <v>85</v>
      </c>
      <c r="H23" s="3" t="s">
        <v>147</v>
      </c>
      <c r="I23" s="3">
        <v>0.65</v>
      </c>
      <c r="J23" s="3">
        <v>0.1</v>
      </c>
      <c r="K23" s="3">
        <v>0.25</v>
      </c>
      <c r="L23">
        <v>0</v>
      </c>
      <c r="M23" s="3">
        <v>0</v>
      </c>
      <c r="N23" s="3">
        <v>0</v>
      </c>
      <c r="O23">
        <f t="shared" si="2"/>
        <v>0.25</v>
      </c>
      <c r="P23">
        <f t="shared" si="3"/>
        <v>0.1</v>
      </c>
      <c r="Q23" s="3">
        <f t="shared" si="4"/>
        <v>0.26</v>
      </c>
      <c r="R23" s="3">
        <f t="shared" si="5"/>
        <v>0.09000000000000001</v>
      </c>
      <c r="S23" s="3">
        <f t="shared" si="6"/>
        <v>0</v>
      </c>
      <c r="T23" s="3">
        <f t="shared" si="7"/>
        <v>0</v>
      </c>
      <c r="U23" s="3">
        <f t="shared" si="8"/>
        <v>0.35000000000000003</v>
      </c>
      <c r="V23" s="3">
        <f t="shared" si="9"/>
        <v>0.6499999999999999</v>
      </c>
      <c r="W23">
        <f t="shared" si="10"/>
        <v>0</v>
      </c>
      <c r="X23" s="37">
        <f t="shared" si="11"/>
        <v>26.08695652173913</v>
      </c>
      <c r="Y23" s="37">
        <f t="shared" si="12"/>
        <v>73.91304347826086</v>
      </c>
      <c r="Z23" s="8" t="s">
        <v>194</v>
      </c>
    </row>
    <row r="24" spans="2:26" ht="15.75">
      <c r="B24" s="16" t="s">
        <v>302</v>
      </c>
      <c r="C24" s="3">
        <v>400</v>
      </c>
      <c r="D24" s="3">
        <v>300</v>
      </c>
      <c r="E24" s="3">
        <v>230</v>
      </c>
      <c r="F24" s="3">
        <f t="shared" si="13"/>
        <v>100</v>
      </c>
      <c r="G24" s="3">
        <f t="shared" si="14"/>
        <v>70</v>
      </c>
      <c r="H24" s="3" t="s">
        <v>178</v>
      </c>
      <c r="I24" s="3">
        <v>0.5</v>
      </c>
      <c r="J24" s="3">
        <v>0</v>
      </c>
      <c r="K24" s="3">
        <v>0.5</v>
      </c>
      <c r="L24">
        <v>0</v>
      </c>
      <c r="M24">
        <v>0</v>
      </c>
      <c r="N24">
        <v>0</v>
      </c>
      <c r="O24">
        <f t="shared" si="2"/>
        <v>0.5</v>
      </c>
      <c r="P24">
        <f t="shared" si="3"/>
        <v>0</v>
      </c>
      <c r="Q24" s="3">
        <f t="shared" si="4"/>
        <v>0.2</v>
      </c>
      <c r="R24" s="3">
        <f t="shared" si="5"/>
        <v>0</v>
      </c>
      <c r="S24" s="3">
        <f t="shared" si="6"/>
        <v>0</v>
      </c>
      <c r="T24" s="3">
        <f t="shared" si="7"/>
        <v>0</v>
      </c>
      <c r="U24" s="3">
        <f t="shared" si="8"/>
        <v>0.2</v>
      </c>
      <c r="V24" s="3">
        <f t="shared" si="9"/>
        <v>0.8</v>
      </c>
      <c r="W24">
        <f t="shared" si="10"/>
        <v>0</v>
      </c>
      <c r="X24" s="37">
        <f t="shared" si="11"/>
        <v>58.82352941176471</v>
      </c>
      <c r="Y24" s="37">
        <f t="shared" si="12"/>
        <v>41.17647058823529</v>
      </c>
      <c r="Z24" s="46" t="s">
        <v>246</v>
      </c>
    </row>
    <row r="25" spans="2:26" ht="15.75">
      <c r="B25" s="29" t="s">
        <v>185</v>
      </c>
      <c r="C25" s="3">
        <v>340</v>
      </c>
      <c r="D25" s="3">
        <v>310</v>
      </c>
      <c r="E25" s="3">
        <v>200</v>
      </c>
      <c r="F25" s="3">
        <f t="shared" si="13"/>
        <v>30</v>
      </c>
      <c r="G25" s="3">
        <f t="shared" si="14"/>
        <v>110</v>
      </c>
      <c r="H25" s="3" t="s">
        <v>142</v>
      </c>
      <c r="I25">
        <v>0.6</v>
      </c>
      <c r="J25">
        <v>0</v>
      </c>
      <c r="K25">
        <v>0.25</v>
      </c>
      <c r="L25">
        <v>0.15</v>
      </c>
      <c r="M25">
        <v>0</v>
      </c>
      <c r="N25">
        <v>0</v>
      </c>
      <c r="O25">
        <f t="shared" si="2"/>
        <v>0.4</v>
      </c>
      <c r="P25">
        <f t="shared" si="3"/>
        <v>0</v>
      </c>
      <c r="Q25" s="3">
        <f t="shared" si="4"/>
        <v>0.24</v>
      </c>
      <c r="R25" s="3">
        <f t="shared" si="5"/>
        <v>0</v>
      </c>
      <c r="S25" s="3">
        <f t="shared" si="6"/>
        <v>0</v>
      </c>
      <c r="T25" s="3">
        <f t="shared" si="7"/>
        <v>0</v>
      </c>
      <c r="U25" s="3">
        <f t="shared" si="8"/>
        <v>0.24</v>
      </c>
      <c r="V25" s="3">
        <f t="shared" si="9"/>
        <v>0.76</v>
      </c>
      <c r="W25">
        <f t="shared" si="10"/>
        <v>0</v>
      </c>
      <c r="X25" s="37">
        <f t="shared" si="11"/>
        <v>21.428571428571427</v>
      </c>
      <c r="Y25" s="37">
        <f t="shared" si="12"/>
        <v>78.57142857142857</v>
      </c>
      <c r="Z25" s="8" t="s">
        <v>194</v>
      </c>
    </row>
    <row r="26" spans="2:26" ht="15.75">
      <c r="B26" s="29" t="s">
        <v>182</v>
      </c>
      <c r="C26" s="3">
        <v>380</v>
      </c>
      <c r="D26" s="3">
        <v>320</v>
      </c>
      <c r="E26" s="3">
        <v>230</v>
      </c>
      <c r="F26" s="3">
        <f t="shared" si="13"/>
        <v>60</v>
      </c>
      <c r="G26" s="3">
        <f t="shared" si="14"/>
        <v>90</v>
      </c>
      <c r="H26" s="3" t="s">
        <v>142</v>
      </c>
      <c r="I26">
        <v>0.5</v>
      </c>
      <c r="J26">
        <v>0</v>
      </c>
      <c r="K26">
        <v>0.5</v>
      </c>
      <c r="L26">
        <v>0</v>
      </c>
      <c r="M26">
        <v>0</v>
      </c>
      <c r="N26">
        <v>0</v>
      </c>
      <c r="O26">
        <f t="shared" si="2"/>
        <v>0.5</v>
      </c>
      <c r="P26">
        <f t="shared" si="3"/>
        <v>0</v>
      </c>
      <c r="Q26" s="3">
        <f t="shared" si="4"/>
        <v>0.2</v>
      </c>
      <c r="R26" s="3">
        <f t="shared" si="5"/>
        <v>0</v>
      </c>
      <c r="S26" s="3">
        <f t="shared" si="6"/>
        <v>0</v>
      </c>
      <c r="T26" s="3">
        <f t="shared" si="7"/>
        <v>0</v>
      </c>
      <c r="U26" s="3">
        <f t="shared" si="8"/>
        <v>0.2</v>
      </c>
      <c r="V26" s="3">
        <f t="shared" si="9"/>
        <v>0.8</v>
      </c>
      <c r="W26">
        <f t="shared" si="10"/>
        <v>0</v>
      </c>
      <c r="X26" s="37">
        <f t="shared" si="11"/>
        <v>40</v>
      </c>
      <c r="Y26" s="37">
        <f t="shared" si="12"/>
        <v>60</v>
      </c>
      <c r="Z26" s="8" t="s">
        <v>194</v>
      </c>
    </row>
    <row r="27" spans="2:26" ht="15.75">
      <c r="B27" s="16" t="s">
        <v>339</v>
      </c>
      <c r="C27" s="3">
        <v>600</v>
      </c>
      <c r="D27" s="3">
        <v>320</v>
      </c>
      <c r="E27" s="3">
        <v>290</v>
      </c>
      <c r="F27" s="3">
        <f t="shared" si="13"/>
        <v>280</v>
      </c>
      <c r="G27" s="3">
        <f t="shared" si="14"/>
        <v>30</v>
      </c>
      <c r="H27" s="3" t="s">
        <v>178</v>
      </c>
      <c r="I27" s="3">
        <v>0.5</v>
      </c>
      <c r="J27" s="3">
        <v>0</v>
      </c>
      <c r="K27" s="3">
        <v>0.5</v>
      </c>
      <c r="L27" s="3">
        <v>0</v>
      </c>
      <c r="M27" s="3">
        <v>0</v>
      </c>
      <c r="N27" s="3">
        <v>0</v>
      </c>
      <c r="O27">
        <f t="shared" si="2"/>
        <v>0.5</v>
      </c>
      <c r="P27">
        <f t="shared" si="3"/>
        <v>0</v>
      </c>
      <c r="Q27" s="3">
        <f t="shared" si="4"/>
        <v>0.2</v>
      </c>
      <c r="R27" s="3">
        <f t="shared" si="5"/>
        <v>0</v>
      </c>
      <c r="S27" s="3">
        <f t="shared" si="6"/>
        <v>0</v>
      </c>
      <c r="T27" s="3">
        <f t="shared" si="7"/>
        <v>0</v>
      </c>
      <c r="U27" s="3">
        <f t="shared" si="8"/>
        <v>0.2</v>
      </c>
      <c r="V27" s="3">
        <f t="shared" si="9"/>
        <v>0.8</v>
      </c>
      <c r="W27">
        <f t="shared" si="10"/>
        <v>0</v>
      </c>
      <c r="X27" s="37">
        <f t="shared" si="11"/>
        <v>90.32258064516128</v>
      </c>
      <c r="Y27" s="37">
        <f t="shared" si="12"/>
        <v>9.67741935483871</v>
      </c>
      <c r="Z27" t="s">
        <v>340</v>
      </c>
    </row>
    <row r="28" spans="2:26" ht="15.75">
      <c r="B28" s="64" t="s">
        <v>364</v>
      </c>
      <c r="C28" s="3">
        <v>400</v>
      </c>
      <c r="D28" s="3">
        <v>320</v>
      </c>
      <c r="E28" s="3">
        <v>300</v>
      </c>
      <c r="F28" s="3">
        <v>80</v>
      </c>
      <c r="G28" s="3">
        <v>20</v>
      </c>
      <c r="H28" s="3" t="s">
        <v>177</v>
      </c>
      <c r="I28" s="3">
        <v>0.65</v>
      </c>
      <c r="J28" s="3">
        <v>0.15</v>
      </c>
      <c r="K28" s="3">
        <v>0.1</v>
      </c>
      <c r="L28" s="3">
        <v>0</v>
      </c>
      <c r="M28" s="3">
        <v>0</v>
      </c>
      <c r="N28" s="3">
        <v>0.1</v>
      </c>
      <c r="O28">
        <f t="shared" si="2"/>
        <v>0.1</v>
      </c>
      <c r="P28">
        <f t="shared" si="3"/>
        <v>0.25</v>
      </c>
      <c r="Q28" s="3">
        <f t="shared" si="4"/>
        <v>0.26</v>
      </c>
      <c r="R28" s="3">
        <f t="shared" si="5"/>
        <v>0.135</v>
      </c>
      <c r="S28" s="3">
        <f t="shared" si="6"/>
        <v>0</v>
      </c>
      <c r="T28" s="3">
        <f t="shared" si="7"/>
        <v>0.09000000000000001</v>
      </c>
      <c r="U28" s="3">
        <f t="shared" si="8"/>
        <v>0.48500000000000004</v>
      </c>
      <c r="V28" s="3">
        <f t="shared" si="9"/>
        <v>0.5149999999999999</v>
      </c>
      <c r="W28">
        <f t="shared" si="10"/>
        <v>0.09000000000000001</v>
      </c>
      <c r="X28" s="37">
        <f t="shared" si="11"/>
        <v>80</v>
      </c>
      <c r="Y28" s="37">
        <f t="shared" si="12"/>
        <v>20</v>
      </c>
      <c r="Z28" s="4" t="s">
        <v>281</v>
      </c>
    </row>
    <row r="29" spans="2:26" ht="15.75">
      <c r="B29" s="16" t="s">
        <v>150</v>
      </c>
      <c r="C29" s="3">
        <v>425</v>
      </c>
      <c r="D29" s="3">
        <v>325</v>
      </c>
      <c r="E29" s="3">
        <v>250</v>
      </c>
      <c r="F29" s="3">
        <f aca="true" t="shared" si="15" ref="F29:F38">C29-D29</f>
        <v>100</v>
      </c>
      <c r="G29" s="3">
        <f aca="true" t="shared" si="16" ref="G29:G38">D29-E29</f>
        <v>75</v>
      </c>
      <c r="H29" s="3" t="s">
        <v>142</v>
      </c>
      <c r="I29" s="3">
        <v>0.6</v>
      </c>
      <c r="J29" s="3">
        <v>0.1</v>
      </c>
      <c r="K29" s="3">
        <v>0.3</v>
      </c>
      <c r="L29" s="3">
        <v>0</v>
      </c>
      <c r="M29" s="3">
        <v>0</v>
      </c>
      <c r="N29" s="3">
        <v>0</v>
      </c>
      <c r="O29">
        <f t="shared" si="2"/>
        <v>0.3</v>
      </c>
      <c r="P29">
        <f t="shared" si="3"/>
        <v>0.1</v>
      </c>
      <c r="Q29" s="3">
        <f t="shared" si="4"/>
        <v>0.24</v>
      </c>
      <c r="R29" s="3">
        <f t="shared" si="5"/>
        <v>0.09000000000000001</v>
      </c>
      <c r="S29" s="3">
        <f t="shared" si="6"/>
        <v>0</v>
      </c>
      <c r="T29" s="3">
        <f t="shared" si="7"/>
        <v>0</v>
      </c>
      <c r="U29" s="3">
        <f t="shared" si="8"/>
        <v>0.33</v>
      </c>
      <c r="V29" s="3">
        <f t="shared" si="9"/>
        <v>0.6699999999999999</v>
      </c>
      <c r="W29">
        <f t="shared" si="10"/>
        <v>0</v>
      </c>
      <c r="X29" s="37">
        <f t="shared" si="11"/>
        <v>57.14285714285714</v>
      </c>
      <c r="Y29" s="37">
        <f t="shared" si="12"/>
        <v>42.857142857142854</v>
      </c>
      <c r="Z29" t="s">
        <v>336</v>
      </c>
    </row>
    <row r="30" spans="2:26" ht="15.75">
      <c r="B30" s="16" t="s">
        <v>301</v>
      </c>
      <c r="C30" s="3">
        <v>400</v>
      </c>
      <c r="D30" s="3">
        <v>340</v>
      </c>
      <c r="E30" s="3">
        <v>280</v>
      </c>
      <c r="F30" s="3">
        <f t="shared" si="15"/>
        <v>60</v>
      </c>
      <c r="G30" s="3">
        <f t="shared" si="16"/>
        <v>60</v>
      </c>
      <c r="H30" s="3" t="s">
        <v>178</v>
      </c>
      <c r="I30" s="3">
        <v>0.5</v>
      </c>
      <c r="J30" s="3">
        <v>0</v>
      </c>
      <c r="K30" s="3">
        <v>0.5</v>
      </c>
      <c r="L30">
        <v>0</v>
      </c>
      <c r="M30">
        <v>0</v>
      </c>
      <c r="N30">
        <v>0</v>
      </c>
      <c r="O30">
        <f t="shared" si="2"/>
        <v>0.5</v>
      </c>
      <c r="P30">
        <f t="shared" si="3"/>
        <v>0</v>
      </c>
      <c r="Q30" s="3">
        <f t="shared" si="4"/>
        <v>0.2</v>
      </c>
      <c r="R30" s="3">
        <f t="shared" si="5"/>
        <v>0</v>
      </c>
      <c r="S30" s="3">
        <f t="shared" si="6"/>
        <v>0</v>
      </c>
      <c r="T30" s="3">
        <f t="shared" si="7"/>
        <v>0</v>
      </c>
      <c r="U30" s="3">
        <f t="shared" si="8"/>
        <v>0.2</v>
      </c>
      <c r="V30" s="3">
        <f t="shared" si="9"/>
        <v>0.8</v>
      </c>
      <c r="W30">
        <f t="shared" si="10"/>
        <v>0</v>
      </c>
      <c r="X30" s="37">
        <f t="shared" si="11"/>
        <v>50</v>
      </c>
      <c r="Y30" s="37">
        <f t="shared" si="12"/>
        <v>50</v>
      </c>
      <c r="Z30" s="46" t="s">
        <v>246</v>
      </c>
    </row>
    <row r="31" spans="2:26" ht="15.75">
      <c r="B31" s="16" t="s">
        <v>167</v>
      </c>
      <c r="C31" s="3">
        <v>380</v>
      </c>
      <c r="D31" s="3">
        <v>350</v>
      </c>
      <c r="E31" s="3">
        <v>230</v>
      </c>
      <c r="F31" s="3">
        <f t="shared" si="15"/>
        <v>30</v>
      </c>
      <c r="G31" s="3">
        <f t="shared" si="16"/>
        <v>120</v>
      </c>
      <c r="H31" s="3" t="s">
        <v>178</v>
      </c>
      <c r="I31" s="3">
        <v>0.42</v>
      </c>
      <c r="J31" s="3">
        <v>0.05</v>
      </c>
      <c r="K31" s="3">
        <v>0.48</v>
      </c>
      <c r="L31">
        <v>0</v>
      </c>
      <c r="M31">
        <v>0</v>
      </c>
      <c r="N31">
        <v>0.05</v>
      </c>
      <c r="O31">
        <f t="shared" si="2"/>
        <v>0.48</v>
      </c>
      <c r="P31">
        <f t="shared" si="3"/>
        <v>0.1</v>
      </c>
      <c r="Q31" s="3">
        <f t="shared" si="4"/>
        <v>0.168</v>
      </c>
      <c r="R31" s="3">
        <f t="shared" si="5"/>
        <v>0.045000000000000005</v>
      </c>
      <c r="S31" s="3">
        <f t="shared" si="6"/>
        <v>0</v>
      </c>
      <c r="T31" s="3">
        <f t="shared" si="7"/>
        <v>0.045000000000000005</v>
      </c>
      <c r="U31" s="3">
        <f t="shared" si="8"/>
        <v>0.258</v>
      </c>
      <c r="V31" s="3">
        <f t="shared" si="9"/>
        <v>0.742</v>
      </c>
      <c r="W31">
        <f t="shared" si="10"/>
        <v>0.045000000000000005</v>
      </c>
      <c r="X31" s="37">
        <f t="shared" si="11"/>
        <v>20</v>
      </c>
      <c r="Y31" s="37">
        <f t="shared" si="12"/>
        <v>80</v>
      </c>
      <c r="Z31" s="46" t="s">
        <v>338</v>
      </c>
    </row>
    <row r="32" spans="2:26" ht="15.75">
      <c r="B32" s="16" t="s">
        <v>221</v>
      </c>
      <c r="C32" s="3">
        <v>370</v>
      </c>
      <c r="D32" s="3">
        <v>350</v>
      </c>
      <c r="E32" s="3">
        <v>270</v>
      </c>
      <c r="F32" s="3">
        <f t="shared" si="15"/>
        <v>20</v>
      </c>
      <c r="G32" s="3">
        <f t="shared" si="16"/>
        <v>80</v>
      </c>
      <c r="H32" s="3" t="s">
        <v>178</v>
      </c>
      <c r="I32" s="3">
        <v>0.35</v>
      </c>
      <c r="J32" s="3">
        <v>0</v>
      </c>
      <c r="K32" s="3">
        <v>0.65</v>
      </c>
      <c r="L32">
        <v>0</v>
      </c>
      <c r="M32">
        <v>0</v>
      </c>
      <c r="N32">
        <v>0</v>
      </c>
      <c r="O32">
        <f t="shared" si="2"/>
        <v>0.65</v>
      </c>
      <c r="P32">
        <f t="shared" si="3"/>
        <v>0</v>
      </c>
      <c r="Q32" s="3">
        <f t="shared" si="4"/>
        <v>0.13999999999999999</v>
      </c>
      <c r="R32" s="3">
        <f t="shared" si="5"/>
        <v>0</v>
      </c>
      <c r="S32" s="3">
        <f t="shared" si="6"/>
        <v>0</v>
      </c>
      <c r="T32" s="3">
        <f t="shared" si="7"/>
        <v>0</v>
      </c>
      <c r="U32" s="3">
        <f t="shared" si="8"/>
        <v>0.13999999999999999</v>
      </c>
      <c r="V32" s="3">
        <f t="shared" si="9"/>
        <v>0.86</v>
      </c>
      <c r="W32">
        <f t="shared" si="10"/>
        <v>0</v>
      </c>
      <c r="X32" s="37">
        <f t="shared" si="11"/>
        <v>20</v>
      </c>
      <c r="Y32" s="37">
        <f t="shared" si="12"/>
        <v>80</v>
      </c>
      <c r="Z32" s="46" t="s">
        <v>337</v>
      </c>
    </row>
    <row r="33" spans="2:26" ht="15.75">
      <c r="B33" s="16" t="s">
        <v>118</v>
      </c>
      <c r="C33" s="3">
        <v>400</v>
      </c>
      <c r="D33" s="3">
        <v>370</v>
      </c>
      <c r="E33" s="3">
        <v>340</v>
      </c>
      <c r="F33" s="3">
        <f t="shared" si="15"/>
        <v>30</v>
      </c>
      <c r="G33" s="3">
        <f t="shared" si="16"/>
        <v>30</v>
      </c>
      <c r="H33" s="3" t="s">
        <v>178</v>
      </c>
      <c r="I33" s="3">
        <v>0.3</v>
      </c>
      <c r="J33" s="3">
        <v>0</v>
      </c>
      <c r="K33" s="3">
        <v>0.7</v>
      </c>
      <c r="L33">
        <v>0</v>
      </c>
      <c r="M33">
        <v>0</v>
      </c>
      <c r="N33">
        <v>0</v>
      </c>
      <c r="O33">
        <f t="shared" si="2"/>
        <v>0.7</v>
      </c>
      <c r="P33">
        <f t="shared" si="3"/>
        <v>0</v>
      </c>
      <c r="Q33" s="3">
        <f t="shared" si="4"/>
        <v>0.12</v>
      </c>
      <c r="R33" s="3">
        <f t="shared" si="5"/>
        <v>0</v>
      </c>
      <c r="S33" s="3">
        <f t="shared" si="6"/>
        <v>0</v>
      </c>
      <c r="T33" s="3">
        <f t="shared" si="7"/>
        <v>0</v>
      </c>
      <c r="U33" s="3">
        <f t="shared" si="8"/>
        <v>0.12</v>
      </c>
      <c r="V33" s="3">
        <f t="shared" si="9"/>
        <v>0.88</v>
      </c>
      <c r="W33">
        <f t="shared" si="10"/>
        <v>0</v>
      </c>
      <c r="X33" s="37">
        <f t="shared" si="11"/>
        <v>50</v>
      </c>
      <c r="Y33" s="37">
        <f t="shared" si="12"/>
        <v>50</v>
      </c>
      <c r="Z33" s="46" t="s">
        <v>244</v>
      </c>
    </row>
    <row r="34" spans="2:26" ht="15.75">
      <c r="B34" s="16" t="s">
        <v>181</v>
      </c>
      <c r="C34" s="3">
        <v>550</v>
      </c>
      <c r="D34" s="3">
        <v>380</v>
      </c>
      <c r="E34" s="3">
        <v>370</v>
      </c>
      <c r="F34" s="3">
        <f t="shared" si="15"/>
        <v>170</v>
      </c>
      <c r="G34" s="3">
        <f t="shared" si="16"/>
        <v>10</v>
      </c>
      <c r="H34" s="3" t="s">
        <v>178</v>
      </c>
      <c r="I34">
        <v>0.35</v>
      </c>
      <c r="J34">
        <v>0.1</v>
      </c>
      <c r="K34">
        <v>0.35</v>
      </c>
      <c r="L34">
        <v>0.2</v>
      </c>
      <c r="M34">
        <v>0</v>
      </c>
      <c r="N34">
        <v>0</v>
      </c>
      <c r="O34">
        <f t="shared" si="2"/>
        <v>0.55</v>
      </c>
      <c r="P34">
        <f t="shared" si="3"/>
        <v>0.1</v>
      </c>
      <c r="Q34" s="3">
        <f t="shared" si="4"/>
        <v>0.13999999999999999</v>
      </c>
      <c r="R34" s="3">
        <f t="shared" si="5"/>
        <v>0.09000000000000001</v>
      </c>
      <c r="S34" s="3">
        <f t="shared" si="6"/>
        <v>0</v>
      </c>
      <c r="T34" s="3">
        <f t="shared" si="7"/>
        <v>0</v>
      </c>
      <c r="U34" s="3">
        <f t="shared" si="8"/>
        <v>0.22999999999999998</v>
      </c>
      <c r="V34" s="3">
        <f t="shared" si="9"/>
        <v>0.77</v>
      </c>
      <c r="W34">
        <f t="shared" si="10"/>
        <v>0</v>
      </c>
      <c r="X34" s="37">
        <f t="shared" si="11"/>
        <v>94.44444444444444</v>
      </c>
      <c r="Y34" s="37">
        <f t="shared" si="12"/>
        <v>5.555555555555555</v>
      </c>
      <c r="Z34" t="s">
        <v>198</v>
      </c>
    </row>
    <row r="35" spans="2:26" ht="15.75">
      <c r="B35" s="16" t="s">
        <v>242</v>
      </c>
      <c r="C35" s="3">
        <v>600</v>
      </c>
      <c r="D35" s="3">
        <v>385</v>
      </c>
      <c r="E35" s="3">
        <v>300</v>
      </c>
      <c r="F35" s="3">
        <f t="shared" si="15"/>
        <v>215</v>
      </c>
      <c r="G35" s="3">
        <f t="shared" si="16"/>
        <v>85</v>
      </c>
      <c r="H35" s="3" t="s">
        <v>142</v>
      </c>
      <c r="I35" s="3">
        <v>0.35</v>
      </c>
      <c r="J35">
        <v>0.05</v>
      </c>
      <c r="K35">
        <v>0.5</v>
      </c>
      <c r="L35">
        <v>0</v>
      </c>
      <c r="M35">
        <v>0</v>
      </c>
      <c r="N35">
        <v>0.1</v>
      </c>
      <c r="O35">
        <f t="shared" si="2"/>
        <v>0.5</v>
      </c>
      <c r="P35">
        <f t="shared" si="3"/>
        <v>0.15000000000000002</v>
      </c>
      <c r="Q35" s="3">
        <f t="shared" si="4"/>
        <v>0.13999999999999999</v>
      </c>
      <c r="R35" s="3">
        <f t="shared" si="5"/>
        <v>0.045000000000000005</v>
      </c>
      <c r="S35" s="3">
        <f t="shared" si="6"/>
        <v>0</v>
      </c>
      <c r="T35" s="3">
        <f t="shared" si="7"/>
        <v>0.09000000000000001</v>
      </c>
      <c r="U35" s="3">
        <f t="shared" si="8"/>
        <v>0.275</v>
      </c>
      <c r="V35" s="3">
        <f t="shared" si="9"/>
        <v>0.725</v>
      </c>
      <c r="W35">
        <f t="shared" si="10"/>
        <v>0.09000000000000001</v>
      </c>
      <c r="X35" s="37">
        <f t="shared" si="11"/>
        <v>71.66666666666667</v>
      </c>
      <c r="Y35" s="37">
        <f t="shared" si="12"/>
        <v>28.333333333333332</v>
      </c>
      <c r="Z35" t="s">
        <v>140</v>
      </c>
    </row>
    <row r="36" spans="2:26" ht="15.75">
      <c r="B36" s="16" t="s">
        <v>82</v>
      </c>
      <c r="C36" s="3">
        <v>500</v>
      </c>
      <c r="D36" s="3">
        <v>403</v>
      </c>
      <c r="E36" s="3">
        <v>382</v>
      </c>
      <c r="F36" s="3">
        <f t="shared" si="15"/>
        <v>97</v>
      </c>
      <c r="G36" s="3">
        <f t="shared" si="16"/>
        <v>21</v>
      </c>
      <c r="H36" s="3" t="s">
        <v>34</v>
      </c>
      <c r="I36" s="3">
        <v>0.35</v>
      </c>
      <c r="J36">
        <v>0.05</v>
      </c>
      <c r="K36">
        <v>0.5</v>
      </c>
      <c r="L36">
        <v>0</v>
      </c>
      <c r="M36">
        <v>0</v>
      </c>
      <c r="N36">
        <v>0.1</v>
      </c>
      <c r="O36">
        <f t="shared" si="2"/>
        <v>0.5</v>
      </c>
      <c r="P36">
        <f t="shared" si="3"/>
        <v>0.15000000000000002</v>
      </c>
      <c r="Q36" s="3">
        <f t="shared" si="4"/>
        <v>0.13999999999999999</v>
      </c>
      <c r="R36" s="3">
        <f t="shared" si="5"/>
        <v>0.045000000000000005</v>
      </c>
      <c r="S36" s="3">
        <f t="shared" si="6"/>
        <v>0</v>
      </c>
      <c r="T36" s="3">
        <f t="shared" si="7"/>
        <v>0.09000000000000001</v>
      </c>
      <c r="U36" s="3">
        <f t="shared" si="8"/>
        <v>0.275</v>
      </c>
      <c r="V36" s="3">
        <f t="shared" si="9"/>
        <v>0.725</v>
      </c>
      <c r="W36">
        <f t="shared" si="10"/>
        <v>0.09000000000000001</v>
      </c>
      <c r="X36" s="37">
        <f t="shared" si="11"/>
        <v>82.20338983050848</v>
      </c>
      <c r="Y36" s="37">
        <f t="shared" si="12"/>
        <v>17.796610169491526</v>
      </c>
      <c r="Z36" t="s">
        <v>37</v>
      </c>
    </row>
    <row r="37" spans="2:26" ht="15.75">
      <c r="B37" s="16" t="s">
        <v>284</v>
      </c>
      <c r="C37" s="3">
        <v>600</v>
      </c>
      <c r="D37" s="3">
        <v>420</v>
      </c>
      <c r="E37" s="3">
        <v>350</v>
      </c>
      <c r="F37" s="3">
        <f t="shared" si="15"/>
        <v>180</v>
      </c>
      <c r="G37" s="3">
        <f t="shared" si="16"/>
        <v>70</v>
      </c>
      <c r="H37" s="3" t="s">
        <v>178</v>
      </c>
      <c r="I37">
        <v>0.49</v>
      </c>
      <c r="J37">
        <v>0.06</v>
      </c>
      <c r="K37">
        <v>0.36</v>
      </c>
      <c r="L37">
        <v>0.3</v>
      </c>
      <c r="M37">
        <v>0</v>
      </c>
      <c r="N37">
        <v>0.06</v>
      </c>
      <c r="O37">
        <f t="shared" si="2"/>
        <v>0.6599999999999999</v>
      </c>
      <c r="P37">
        <f t="shared" si="3"/>
        <v>0.12</v>
      </c>
      <c r="Q37" s="3">
        <f t="shared" si="4"/>
        <v>0.196</v>
      </c>
      <c r="R37" s="3">
        <f t="shared" si="5"/>
        <v>0.054</v>
      </c>
      <c r="S37" s="3">
        <f t="shared" si="6"/>
        <v>0</v>
      </c>
      <c r="T37" s="3">
        <f t="shared" si="7"/>
        <v>0.054</v>
      </c>
      <c r="U37" s="3">
        <f t="shared" si="8"/>
        <v>0.304</v>
      </c>
      <c r="V37" s="3">
        <f t="shared" si="9"/>
        <v>0.696</v>
      </c>
      <c r="W37">
        <f t="shared" si="10"/>
        <v>0.054</v>
      </c>
      <c r="X37" s="37">
        <f t="shared" si="11"/>
        <v>72</v>
      </c>
      <c r="Y37" s="37">
        <f t="shared" si="12"/>
        <v>28.000000000000004</v>
      </c>
      <c r="Z37" s="12" t="s">
        <v>328</v>
      </c>
    </row>
    <row r="38" spans="2:26" ht="15.75">
      <c r="B38" s="16" t="s">
        <v>283</v>
      </c>
      <c r="C38" s="3">
        <v>600</v>
      </c>
      <c r="D38" s="3">
        <v>420</v>
      </c>
      <c r="E38" s="3">
        <v>390</v>
      </c>
      <c r="F38" s="3">
        <f t="shared" si="15"/>
        <v>180</v>
      </c>
      <c r="G38" s="3">
        <f t="shared" si="16"/>
        <v>30</v>
      </c>
      <c r="H38" s="3" t="s">
        <v>178</v>
      </c>
      <c r="I38">
        <v>0.49</v>
      </c>
      <c r="J38">
        <v>0.06</v>
      </c>
      <c r="K38">
        <v>0.36</v>
      </c>
      <c r="L38">
        <v>0.3</v>
      </c>
      <c r="M38">
        <v>0</v>
      </c>
      <c r="N38">
        <v>0.06</v>
      </c>
      <c r="O38">
        <f aca="true" t="shared" si="17" ref="O38:O69">K38+L38</f>
        <v>0.6599999999999999</v>
      </c>
      <c r="P38">
        <f aca="true" t="shared" si="18" ref="P38:P69">J38+M38+N38</f>
        <v>0.12</v>
      </c>
      <c r="Q38" s="3">
        <f aca="true" t="shared" si="19" ref="Q38:Q69">I38*0.4</f>
        <v>0.196</v>
      </c>
      <c r="R38" s="3">
        <f aca="true" t="shared" si="20" ref="R38:R68">J38*0.9</f>
        <v>0.054</v>
      </c>
      <c r="S38" s="3">
        <f aca="true" t="shared" si="21" ref="S38:S68">M38*0.9</f>
        <v>0</v>
      </c>
      <c r="T38" s="3">
        <f aca="true" t="shared" si="22" ref="T38:T68">N38*0.9</f>
        <v>0.054</v>
      </c>
      <c r="U38" s="3">
        <f aca="true" t="shared" si="23" ref="U38:U68">SUM(Q38:T38)</f>
        <v>0.304</v>
      </c>
      <c r="V38" s="3">
        <f aca="true" t="shared" si="24" ref="V38:V68">1-U38</f>
        <v>0.696</v>
      </c>
      <c r="W38">
        <f aca="true" t="shared" si="25" ref="W38:W69">S38+T38</f>
        <v>0.054</v>
      </c>
      <c r="X38" s="37">
        <f aca="true" t="shared" si="26" ref="X38:X69">((F38/(F38+G38))*100)</f>
        <v>85.71428571428571</v>
      </c>
      <c r="Y38" s="37">
        <f aca="true" t="shared" si="27" ref="Y38:Y69">((G38/(F38+G38))*100)</f>
        <v>14.285714285714285</v>
      </c>
      <c r="Z38" s="12" t="s">
        <v>328</v>
      </c>
    </row>
    <row r="39" spans="2:26" ht="15.75">
      <c r="B39" s="64" t="s">
        <v>363</v>
      </c>
      <c r="C39" s="3">
        <v>500</v>
      </c>
      <c r="D39" s="3">
        <v>430</v>
      </c>
      <c r="E39" s="3">
        <v>420</v>
      </c>
      <c r="F39" s="3">
        <v>70</v>
      </c>
      <c r="G39" s="3">
        <v>10</v>
      </c>
      <c r="H39" s="3" t="s">
        <v>177</v>
      </c>
      <c r="I39" s="3">
        <v>0.65</v>
      </c>
      <c r="J39" s="3">
        <v>0.15</v>
      </c>
      <c r="K39" s="3">
        <v>0.1</v>
      </c>
      <c r="L39" s="3">
        <v>0</v>
      </c>
      <c r="M39" s="3">
        <v>0</v>
      </c>
      <c r="N39" s="3">
        <v>0.1</v>
      </c>
      <c r="O39">
        <f t="shared" si="17"/>
        <v>0.1</v>
      </c>
      <c r="P39">
        <f t="shared" si="18"/>
        <v>0.25</v>
      </c>
      <c r="Q39" s="3">
        <f t="shared" si="19"/>
        <v>0.26</v>
      </c>
      <c r="R39" s="3">
        <f t="shared" si="20"/>
        <v>0.135</v>
      </c>
      <c r="S39" s="3">
        <f t="shared" si="21"/>
        <v>0</v>
      </c>
      <c r="T39" s="3">
        <f t="shared" si="22"/>
        <v>0.09000000000000001</v>
      </c>
      <c r="U39" s="3">
        <f t="shared" si="23"/>
        <v>0.48500000000000004</v>
      </c>
      <c r="V39" s="3">
        <f t="shared" si="24"/>
        <v>0.5149999999999999</v>
      </c>
      <c r="W39">
        <f t="shared" si="25"/>
        <v>0.09000000000000001</v>
      </c>
      <c r="X39" s="37">
        <f t="shared" si="26"/>
        <v>87.5</v>
      </c>
      <c r="Y39" s="37">
        <f t="shared" si="27"/>
        <v>12.5</v>
      </c>
      <c r="Z39" s="4" t="s">
        <v>281</v>
      </c>
    </row>
    <row r="40" spans="2:26" ht="15.75">
      <c r="B40" s="16" t="s">
        <v>348</v>
      </c>
      <c r="C40" s="3">
        <v>600</v>
      </c>
      <c r="D40" s="3">
        <v>440</v>
      </c>
      <c r="E40" s="3">
        <v>360</v>
      </c>
      <c r="F40" s="3">
        <f aca="true" t="shared" si="28" ref="F40:G43">C40-D40</f>
        <v>160</v>
      </c>
      <c r="G40" s="3">
        <f t="shared" si="28"/>
        <v>80</v>
      </c>
      <c r="H40" s="3" t="s">
        <v>142</v>
      </c>
      <c r="I40">
        <v>0.4</v>
      </c>
      <c r="J40">
        <v>0</v>
      </c>
      <c r="K40">
        <v>0.6</v>
      </c>
      <c r="L40">
        <v>0</v>
      </c>
      <c r="M40">
        <v>0</v>
      </c>
      <c r="N40">
        <v>0</v>
      </c>
      <c r="O40">
        <f t="shared" si="17"/>
        <v>0.6</v>
      </c>
      <c r="P40">
        <f t="shared" si="18"/>
        <v>0</v>
      </c>
      <c r="Q40" s="3">
        <f t="shared" si="19"/>
        <v>0.16000000000000003</v>
      </c>
      <c r="R40" s="3">
        <f t="shared" si="20"/>
        <v>0</v>
      </c>
      <c r="S40" s="3">
        <f t="shared" si="21"/>
        <v>0</v>
      </c>
      <c r="T40" s="3">
        <f t="shared" si="22"/>
        <v>0</v>
      </c>
      <c r="U40" s="3">
        <f t="shared" si="23"/>
        <v>0.16000000000000003</v>
      </c>
      <c r="V40" s="3">
        <f t="shared" si="24"/>
        <v>0.84</v>
      </c>
      <c r="W40">
        <f t="shared" si="25"/>
        <v>0</v>
      </c>
      <c r="X40" s="37">
        <f t="shared" si="26"/>
        <v>66.66666666666666</v>
      </c>
      <c r="Y40" s="37">
        <f t="shared" si="27"/>
        <v>33.33333333333333</v>
      </c>
      <c r="Z40" t="s">
        <v>144</v>
      </c>
    </row>
    <row r="41" spans="2:26" ht="15.75">
      <c r="B41" s="16" t="s">
        <v>83</v>
      </c>
      <c r="C41" s="3">
        <v>550</v>
      </c>
      <c r="D41" s="3">
        <v>450</v>
      </c>
      <c r="E41" s="3">
        <v>410</v>
      </c>
      <c r="F41" s="3">
        <f t="shared" si="28"/>
        <v>100</v>
      </c>
      <c r="G41" s="3">
        <f t="shared" si="28"/>
        <v>40</v>
      </c>
      <c r="H41" s="3" t="s">
        <v>142</v>
      </c>
      <c r="I41">
        <v>0.4</v>
      </c>
      <c r="J41">
        <v>0</v>
      </c>
      <c r="K41">
        <v>0.6</v>
      </c>
      <c r="L41">
        <v>0</v>
      </c>
      <c r="M41">
        <v>0</v>
      </c>
      <c r="N41">
        <v>0</v>
      </c>
      <c r="O41">
        <f t="shared" si="17"/>
        <v>0.6</v>
      </c>
      <c r="P41">
        <f t="shared" si="18"/>
        <v>0</v>
      </c>
      <c r="Q41" s="3">
        <f t="shared" si="19"/>
        <v>0.16000000000000003</v>
      </c>
      <c r="R41" s="3">
        <f t="shared" si="20"/>
        <v>0</v>
      </c>
      <c r="S41" s="3">
        <f t="shared" si="21"/>
        <v>0</v>
      </c>
      <c r="T41" s="3">
        <f t="shared" si="22"/>
        <v>0</v>
      </c>
      <c r="U41" s="3">
        <f t="shared" si="23"/>
        <v>0.16000000000000003</v>
      </c>
      <c r="V41" s="3">
        <f t="shared" si="24"/>
        <v>0.84</v>
      </c>
      <c r="W41">
        <f t="shared" si="25"/>
        <v>0</v>
      </c>
      <c r="X41" s="37">
        <f t="shared" si="26"/>
        <v>71.42857142857143</v>
      </c>
      <c r="Y41" s="37">
        <f t="shared" si="27"/>
        <v>28.57142857142857</v>
      </c>
      <c r="Z41" t="s">
        <v>245</v>
      </c>
    </row>
    <row r="42" spans="2:26" ht="15.75">
      <c r="B42" s="16" t="s">
        <v>254</v>
      </c>
      <c r="C42" s="3">
        <v>500</v>
      </c>
      <c r="D42" s="3">
        <v>473</v>
      </c>
      <c r="E42" s="3">
        <v>400</v>
      </c>
      <c r="F42" s="3">
        <f t="shared" si="28"/>
        <v>27</v>
      </c>
      <c r="G42" s="3">
        <f t="shared" si="28"/>
        <v>73</v>
      </c>
      <c r="H42" s="3" t="s">
        <v>142</v>
      </c>
      <c r="I42" s="3">
        <v>0.55</v>
      </c>
      <c r="J42" s="3">
        <v>0.1</v>
      </c>
      <c r="K42" s="3">
        <v>0.3</v>
      </c>
      <c r="L42" s="3">
        <v>0</v>
      </c>
      <c r="M42" s="3">
        <v>0</v>
      </c>
      <c r="N42" s="3">
        <v>0.05</v>
      </c>
      <c r="O42">
        <f t="shared" si="17"/>
        <v>0.3</v>
      </c>
      <c r="P42">
        <f t="shared" si="18"/>
        <v>0.15000000000000002</v>
      </c>
      <c r="Q42" s="3">
        <f t="shared" si="19"/>
        <v>0.22000000000000003</v>
      </c>
      <c r="R42" s="3">
        <f t="shared" si="20"/>
        <v>0.09000000000000001</v>
      </c>
      <c r="S42" s="3">
        <f t="shared" si="21"/>
        <v>0</v>
      </c>
      <c r="T42" s="3">
        <f t="shared" si="22"/>
        <v>0.045000000000000005</v>
      </c>
      <c r="U42" s="3">
        <f t="shared" si="23"/>
        <v>0.35500000000000004</v>
      </c>
      <c r="V42" s="3">
        <f t="shared" si="24"/>
        <v>0.645</v>
      </c>
      <c r="W42">
        <f t="shared" si="25"/>
        <v>0.045000000000000005</v>
      </c>
      <c r="X42" s="37">
        <f t="shared" si="26"/>
        <v>27</v>
      </c>
      <c r="Y42" s="37">
        <f t="shared" si="27"/>
        <v>73</v>
      </c>
      <c r="Z42" t="s">
        <v>140</v>
      </c>
    </row>
    <row r="43" spans="2:26" ht="15.75">
      <c r="B43" s="16" t="s">
        <v>137</v>
      </c>
      <c r="C43" s="3">
        <v>650</v>
      </c>
      <c r="D43" s="3">
        <v>480</v>
      </c>
      <c r="E43" s="3">
        <v>437</v>
      </c>
      <c r="F43" s="3">
        <f t="shared" si="28"/>
        <v>170</v>
      </c>
      <c r="G43" s="3">
        <f t="shared" si="28"/>
        <v>43</v>
      </c>
      <c r="H43" s="3" t="s">
        <v>179</v>
      </c>
      <c r="I43" s="3">
        <v>0.5</v>
      </c>
      <c r="J43" s="3">
        <v>0.05</v>
      </c>
      <c r="K43" s="3">
        <v>0.4</v>
      </c>
      <c r="L43" s="3">
        <v>0</v>
      </c>
      <c r="M43" s="3">
        <v>0</v>
      </c>
      <c r="N43" s="3">
        <v>0.05</v>
      </c>
      <c r="O43">
        <f t="shared" si="17"/>
        <v>0.4</v>
      </c>
      <c r="P43">
        <f t="shared" si="18"/>
        <v>0.1</v>
      </c>
      <c r="Q43" s="3">
        <f t="shared" si="19"/>
        <v>0.2</v>
      </c>
      <c r="R43" s="3">
        <f t="shared" si="20"/>
        <v>0.045000000000000005</v>
      </c>
      <c r="S43" s="3">
        <f t="shared" si="21"/>
        <v>0</v>
      </c>
      <c r="T43" s="3">
        <f t="shared" si="22"/>
        <v>0.045000000000000005</v>
      </c>
      <c r="U43" s="3">
        <f t="shared" si="23"/>
        <v>0.29000000000000004</v>
      </c>
      <c r="V43" s="3">
        <f t="shared" si="24"/>
        <v>0.71</v>
      </c>
      <c r="W43">
        <f t="shared" si="25"/>
        <v>0.045000000000000005</v>
      </c>
      <c r="X43" s="37">
        <f t="shared" si="26"/>
        <v>79.81220657276995</v>
      </c>
      <c r="Y43" s="37">
        <f t="shared" si="27"/>
        <v>20.187793427230048</v>
      </c>
      <c r="Z43" s="46" t="s">
        <v>286</v>
      </c>
    </row>
    <row r="44" spans="2:26" ht="15.75">
      <c r="B44" s="64" t="s">
        <v>285</v>
      </c>
      <c r="C44" s="3">
        <v>650</v>
      </c>
      <c r="D44" s="3">
        <v>490</v>
      </c>
      <c r="E44" s="3">
        <v>480</v>
      </c>
      <c r="F44" s="3">
        <v>160</v>
      </c>
      <c r="G44" s="3">
        <v>10</v>
      </c>
      <c r="H44" s="3" t="s">
        <v>177</v>
      </c>
      <c r="I44" s="3">
        <v>0.65</v>
      </c>
      <c r="J44" s="3">
        <v>0.15</v>
      </c>
      <c r="K44" s="3">
        <v>0.1</v>
      </c>
      <c r="L44" s="3">
        <v>0</v>
      </c>
      <c r="M44" s="3">
        <v>0</v>
      </c>
      <c r="N44" s="3">
        <v>0.1</v>
      </c>
      <c r="O44">
        <f t="shared" si="17"/>
        <v>0.1</v>
      </c>
      <c r="P44">
        <f t="shared" si="18"/>
        <v>0.25</v>
      </c>
      <c r="Q44" s="3">
        <f t="shared" si="19"/>
        <v>0.26</v>
      </c>
      <c r="R44" s="3">
        <f t="shared" si="20"/>
        <v>0.135</v>
      </c>
      <c r="S44" s="3">
        <f t="shared" si="21"/>
        <v>0</v>
      </c>
      <c r="T44" s="3">
        <f t="shared" si="22"/>
        <v>0.09000000000000001</v>
      </c>
      <c r="U44" s="3">
        <f t="shared" si="23"/>
        <v>0.48500000000000004</v>
      </c>
      <c r="V44" s="3">
        <f t="shared" si="24"/>
        <v>0.5149999999999999</v>
      </c>
      <c r="W44">
        <f t="shared" si="25"/>
        <v>0.09000000000000001</v>
      </c>
      <c r="X44" s="37">
        <f t="shared" si="26"/>
        <v>94.11764705882352</v>
      </c>
      <c r="Y44" s="37">
        <f t="shared" si="27"/>
        <v>5.88235294117647</v>
      </c>
      <c r="Z44" s="4" t="s">
        <v>281</v>
      </c>
    </row>
    <row r="45" spans="2:26" ht="15.75">
      <c r="B45" s="16" t="s">
        <v>123</v>
      </c>
      <c r="C45" s="3">
        <v>650</v>
      </c>
      <c r="D45" s="3">
        <v>500</v>
      </c>
      <c r="E45" s="3">
        <v>450</v>
      </c>
      <c r="F45" s="3">
        <f aca="true" t="shared" si="29" ref="F45:F68">C45-D45</f>
        <v>150</v>
      </c>
      <c r="G45" s="3">
        <f aca="true" t="shared" si="30" ref="G45:G68">D45-E45</f>
        <v>50</v>
      </c>
      <c r="H45" s="3" t="s">
        <v>249</v>
      </c>
      <c r="I45" s="3">
        <v>0.5</v>
      </c>
      <c r="J45" s="3">
        <v>0.1</v>
      </c>
      <c r="K45" s="3">
        <v>0.4</v>
      </c>
      <c r="L45" s="3">
        <v>0</v>
      </c>
      <c r="M45" s="3">
        <v>0</v>
      </c>
      <c r="N45" s="3">
        <v>0</v>
      </c>
      <c r="O45">
        <f t="shared" si="17"/>
        <v>0.4</v>
      </c>
      <c r="P45">
        <f t="shared" si="18"/>
        <v>0.1</v>
      </c>
      <c r="Q45" s="3">
        <f t="shared" si="19"/>
        <v>0.2</v>
      </c>
      <c r="R45" s="3">
        <f t="shared" si="20"/>
        <v>0.09000000000000001</v>
      </c>
      <c r="S45" s="3">
        <f t="shared" si="21"/>
        <v>0</v>
      </c>
      <c r="T45" s="3">
        <f t="shared" si="22"/>
        <v>0</v>
      </c>
      <c r="U45" s="3">
        <f t="shared" si="23"/>
        <v>0.29000000000000004</v>
      </c>
      <c r="V45" s="3">
        <f t="shared" si="24"/>
        <v>0.71</v>
      </c>
      <c r="W45">
        <f t="shared" si="25"/>
        <v>0</v>
      </c>
      <c r="X45" s="37">
        <f t="shared" si="26"/>
        <v>75</v>
      </c>
      <c r="Y45" s="37">
        <f t="shared" si="27"/>
        <v>25</v>
      </c>
      <c r="Z45" t="s">
        <v>122</v>
      </c>
    </row>
    <row r="46" spans="2:26" ht="15.75">
      <c r="B46" s="16" t="s">
        <v>124</v>
      </c>
      <c r="C46" s="3">
        <v>600</v>
      </c>
      <c r="D46" s="3">
        <v>502</v>
      </c>
      <c r="E46" s="3">
        <v>450</v>
      </c>
      <c r="F46" s="3">
        <f t="shared" si="29"/>
        <v>98</v>
      </c>
      <c r="G46" s="3">
        <f t="shared" si="30"/>
        <v>52</v>
      </c>
      <c r="H46" s="3" t="s">
        <v>142</v>
      </c>
      <c r="I46">
        <v>0.48</v>
      </c>
      <c r="J46">
        <v>0.02</v>
      </c>
      <c r="K46">
        <v>0.35</v>
      </c>
      <c r="L46">
        <v>0.15</v>
      </c>
      <c r="M46">
        <v>0</v>
      </c>
      <c r="N46">
        <v>0</v>
      </c>
      <c r="O46">
        <f t="shared" si="17"/>
        <v>0.5</v>
      </c>
      <c r="P46">
        <f t="shared" si="18"/>
        <v>0.02</v>
      </c>
      <c r="Q46" s="3">
        <f t="shared" si="19"/>
        <v>0.192</v>
      </c>
      <c r="R46" s="3">
        <f t="shared" si="20"/>
        <v>0.018000000000000002</v>
      </c>
      <c r="S46" s="3">
        <f t="shared" si="21"/>
        <v>0</v>
      </c>
      <c r="T46" s="3">
        <f t="shared" si="22"/>
        <v>0</v>
      </c>
      <c r="U46" s="3">
        <f t="shared" si="23"/>
        <v>0.21000000000000002</v>
      </c>
      <c r="V46" s="3">
        <f t="shared" si="24"/>
        <v>0.79</v>
      </c>
      <c r="W46">
        <f t="shared" si="25"/>
        <v>0</v>
      </c>
      <c r="X46" s="37">
        <f t="shared" si="26"/>
        <v>65.33333333333333</v>
      </c>
      <c r="Y46" s="37">
        <f t="shared" si="27"/>
        <v>34.66666666666667</v>
      </c>
      <c r="Z46" t="s">
        <v>122</v>
      </c>
    </row>
    <row r="47" spans="2:26" ht="48">
      <c r="B47" s="16" t="s">
        <v>186</v>
      </c>
      <c r="C47" s="3">
        <v>550</v>
      </c>
      <c r="D47" s="3">
        <v>510</v>
      </c>
      <c r="E47" s="3">
        <v>400</v>
      </c>
      <c r="F47" s="3">
        <f t="shared" si="29"/>
        <v>40</v>
      </c>
      <c r="G47" s="3">
        <f t="shared" si="30"/>
        <v>110</v>
      </c>
      <c r="H47" s="3" t="s">
        <v>200</v>
      </c>
      <c r="I47">
        <v>0.49</v>
      </c>
      <c r="J47">
        <v>0.06</v>
      </c>
      <c r="K47">
        <v>0.36</v>
      </c>
      <c r="L47">
        <v>0.3</v>
      </c>
      <c r="M47">
        <v>0</v>
      </c>
      <c r="N47">
        <v>0.06</v>
      </c>
      <c r="O47">
        <f t="shared" si="17"/>
        <v>0.6599999999999999</v>
      </c>
      <c r="P47">
        <f t="shared" si="18"/>
        <v>0.12</v>
      </c>
      <c r="Q47" s="3">
        <f t="shared" si="19"/>
        <v>0.196</v>
      </c>
      <c r="R47" s="3">
        <f t="shared" si="20"/>
        <v>0.054</v>
      </c>
      <c r="S47" s="3">
        <f t="shared" si="21"/>
        <v>0</v>
      </c>
      <c r="T47" s="3">
        <f t="shared" si="22"/>
        <v>0.054</v>
      </c>
      <c r="U47" s="3">
        <f t="shared" si="23"/>
        <v>0.304</v>
      </c>
      <c r="V47" s="3">
        <f t="shared" si="24"/>
        <v>0.696</v>
      </c>
      <c r="W47">
        <f t="shared" si="25"/>
        <v>0.054</v>
      </c>
      <c r="X47" s="37">
        <f t="shared" si="26"/>
        <v>26.666666666666668</v>
      </c>
      <c r="Y47" s="37">
        <f t="shared" si="27"/>
        <v>73.33333333333333</v>
      </c>
      <c r="Z47" s="12" t="s">
        <v>228</v>
      </c>
    </row>
    <row r="48" spans="2:26" ht="15.75">
      <c r="B48" s="10" t="s">
        <v>297</v>
      </c>
      <c r="C48" s="3">
        <v>580</v>
      </c>
      <c r="D48" s="3">
        <v>520</v>
      </c>
      <c r="E48" s="3">
        <v>480</v>
      </c>
      <c r="F48" s="3">
        <f t="shared" si="29"/>
        <v>60</v>
      </c>
      <c r="G48" s="3">
        <f t="shared" si="30"/>
        <v>40</v>
      </c>
      <c r="H48" s="3" t="s">
        <v>142</v>
      </c>
      <c r="I48">
        <v>0.5</v>
      </c>
      <c r="J48">
        <v>0</v>
      </c>
      <c r="K48">
        <v>0.5</v>
      </c>
      <c r="L48">
        <v>0</v>
      </c>
      <c r="M48">
        <v>0</v>
      </c>
      <c r="N48">
        <v>0</v>
      </c>
      <c r="O48">
        <f t="shared" si="17"/>
        <v>0.5</v>
      </c>
      <c r="P48">
        <f t="shared" si="18"/>
        <v>0</v>
      </c>
      <c r="Q48" s="3">
        <f t="shared" si="19"/>
        <v>0.2</v>
      </c>
      <c r="R48" s="3">
        <f t="shared" si="20"/>
        <v>0</v>
      </c>
      <c r="S48" s="3">
        <f t="shared" si="21"/>
        <v>0</v>
      </c>
      <c r="T48" s="3">
        <f t="shared" si="22"/>
        <v>0</v>
      </c>
      <c r="U48" s="3">
        <f t="shared" si="23"/>
        <v>0.2</v>
      </c>
      <c r="V48" s="3">
        <f t="shared" si="24"/>
        <v>0.8</v>
      </c>
      <c r="W48">
        <f t="shared" si="25"/>
        <v>0</v>
      </c>
      <c r="X48" s="37">
        <f t="shared" si="26"/>
        <v>60</v>
      </c>
      <c r="Y48" s="37">
        <f t="shared" si="27"/>
        <v>40</v>
      </c>
      <c r="Z48" s="8" t="s">
        <v>247</v>
      </c>
    </row>
    <row r="49" spans="2:26" ht="15.75">
      <c r="B49" s="13" t="s">
        <v>81</v>
      </c>
      <c r="C49" s="3">
        <v>600</v>
      </c>
      <c r="D49" s="3">
        <v>522</v>
      </c>
      <c r="E49" s="3">
        <v>460</v>
      </c>
      <c r="F49" s="3">
        <f t="shared" si="29"/>
        <v>78</v>
      </c>
      <c r="G49" s="3">
        <f t="shared" si="30"/>
        <v>62</v>
      </c>
      <c r="H49" s="3" t="s">
        <v>142</v>
      </c>
      <c r="I49">
        <v>0.6</v>
      </c>
      <c r="J49">
        <v>0</v>
      </c>
      <c r="K49">
        <v>0.25</v>
      </c>
      <c r="L49">
        <v>0.15</v>
      </c>
      <c r="M49">
        <v>0</v>
      </c>
      <c r="N49">
        <v>0</v>
      </c>
      <c r="O49">
        <f t="shared" si="17"/>
        <v>0.4</v>
      </c>
      <c r="P49">
        <f t="shared" si="18"/>
        <v>0</v>
      </c>
      <c r="Q49" s="3">
        <f t="shared" si="19"/>
        <v>0.24</v>
      </c>
      <c r="R49" s="3">
        <f t="shared" si="20"/>
        <v>0</v>
      </c>
      <c r="S49" s="3">
        <f t="shared" si="21"/>
        <v>0</v>
      </c>
      <c r="T49" s="3">
        <f t="shared" si="22"/>
        <v>0</v>
      </c>
      <c r="U49" s="3">
        <f t="shared" si="23"/>
        <v>0.24</v>
      </c>
      <c r="V49" s="3">
        <f t="shared" si="24"/>
        <v>0.76</v>
      </c>
      <c r="W49">
        <f t="shared" si="25"/>
        <v>0</v>
      </c>
      <c r="X49" s="37">
        <f t="shared" si="26"/>
        <v>55.714285714285715</v>
      </c>
      <c r="Y49" s="37">
        <f t="shared" si="27"/>
        <v>44.285714285714285</v>
      </c>
      <c r="Z49" s="8" t="s">
        <v>220</v>
      </c>
    </row>
    <row r="50" spans="2:26" ht="15.75">
      <c r="B50" s="16" t="s">
        <v>235</v>
      </c>
      <c r="C50" s="3">
        <v>580</v>
      </c>
      <c r="D50" s="3">
        <v>522</v>
      </c>
      <c r="E50" s="3">
        <v>460</v>
      </c>
      <c r="F50" s="3">
        <f t="shared" si="29"/>
        <v>58</v>
      </c>
      <c r="G50" s="3">
        <f t="shared" si="30"/>
        <v>62</v>
      </c>
      <c r="H50" s="3" t="s">
        <v>142</v>
      </c>
      <c r="I50">
        <v>0.6</v>
      </c>
      <c r="J50">
        <v>0</v>
      </c>
      <c r="K50">
        <v>0.25</v>
      </c>
      <c r="L50">
        <v>0.15</v>
      </c>
      <c r="M50">
        <v>0</v>
      </c>
      <c r="N50">
        <v>0</v>
      </c>
      <c r="O50">
        <f t="shared" si="17"/>
        <v>0.4</v>
      </c>
      <c r="P50">
        <f t="shared" si="18"/>
        <v>0</v>
      </c>
      <c r="Q50" s="3">
        <f t="shared" si="19"/>
        <v>0.24</v>
      </c>
      <c r="R50" s="3">
        <f t="shared" si="20"/>
        <v>0</v>
      </c>
      <c r="S50" s="3">
        <f t="shared" si="21"/>
        <v>0</v>
      </c>
      <c r="T50" s="3">
        <f t="shared" si="22"/>
        <v>0</v>
      </c>
      <c r="U50" s="3">
        <f t="shared" si="23"/>
        <v>0.24</v>
      </c>
      <c r="V50" s="3">
        <f t="shared" si="24"/>
        <v>0.76</v>
      </c>
      <c r="W50">
        <f t="shared" si="25"/>
        <v>0</v>
      </c>
      <c r="X50" s="37">
        <f t="shared" si="26"/>
        <v>48.333333333333336</v>
      </c>
      <c r="Y50" s="37">
        <f t="shared" si="27"/>
        <v>51.66666666666667</v>
      </c>
      <c r="Z50" t="s">
        <v>248</v>
      </c>
    </row>
    <row r="51" spans="2:26" ht="15.75">
      <c r="B51" s="16" t="s">
        <v>330</v>
      </c>
      <c r="C51" s="3">
        <v>675</v>
      </c>
      <c r="D51" s="3">
        <v>540</v>
      </c>
      <c r="E51" s="3">
        <v>500</v>
      </c>
      <c r="F51" s="3">
        <f t="shared" si="29"/>
        <v>135</v>
      </c>
      <c r="G51" s="3">
        <f t="shared" si="30"/>
        <v>40</v>
      </c>
      <c r="H51" s="3" t="s">
        <v>178</v>
      </c>
      <c r="I51" s="3">
        <v>0.4</v>
      </c>
      <c r="J51">
        <v>0.1</v>
      </c>
      <c r="K51">
        <v>0.4</v>
      </c>
      <c r="L51">
        <v>0</v>
      </c>
      <c r="M51">
        <v>0</v>
      </c>
      <c r="N51">
        <v>0.1</v>
      </c>
      <c r="O51">
        <f t="shared" si="17"/>
        <v>0.4</v>
      </c>
      <c r="P51">
        <f t="shared" si="18"/>
        <v>0.2</v>
      </c>
      <c r="Q51" s="3">
        <f t="shared" si="19"/>
        <v>0.16000000000000003</v>
      </c>
      <c r="R51" s="3">
        <f t="shared" si="20"/>
        <v>0.09000000000000001</v>
      </c>
      <c r="S51" s="3">
        <f t="shared" si="21"/>
        <v>0</v>
      </c>
      <c r="T51" s="3">
        <f t="shared" si="22"/>
        <v>0.09000000000000001</v>
      </c>
      <c r="U51" s="3">
        <f t="shared" si="23"/>
        <v>0.3400000000000001</v>
      </c>
      <c r="V51" s="3">
        <f t="shared" si="24"/>
        <v>0.6599999999999999</v>
      </c>
      <c r="W51">
        <f t="shared" si="25"/>
        <v>0.09000000000000001</v>
      </c>
      <c r="X51" s="37">
        <f t="shared" si="26"/>
        <v>77.14285714285715</v>
      </c>
      <c r="Y51" s="37">
        <f t="shared" si="27"/>
        <v>22.857142857142858</v>
      </c>
      <c r="Z51" s="46" t="s">
        <v>205</v>
      </c>
    </row>
    <row r="52" spans="2:26" ht="15.75">
      <c r="B52" s="16" t="s">
        <v>151</v>
      </c>
      <c r="C52" s="3">
        <v>590</v>
      </c>
      <c r="D52" s="3">
        <v>545</v>
      </c>
      <c r="E52" s="3">
        <v>535</v>
      </c>
      <c r="F52" s="3">
        <f t="shared" si="29"/>
        <v>45</v>
      </c>
      <c r="G52" s="3">
        <f t="shared" si="30"/>
        <v>10</v>
      </c>
      <c r="H52" s="3" t="s">
        <v>178</v>
      </c>
      <c r="I52" s="3">
        <v>0.45</v>
      </c>
      <c r="J52">
        <v>0.05</v>
      </c>
      <c r="K52">
        <v>0.5</v>
      </c>
      <c r="L52">
        <v>0</v>
      </c>
      <c r="M52">
        <v>0</v>
      </c>
      <c r="N52">
        <v>0</v>
      </c>
      <c r="O52">
        <f t="shared" si="17"/>
        <v>0.5</v>
      </c>
      <c r="P52">
        <f t="shared" si="18"/>
        <v>0.05</v>
      </c>
      <c r="Q52" s="3">
        <f t="shared" si="19"/>
        <v>0.18000000000000002</v>
      </c>
      <c r="R52" s="3">
        <f t="shared" si="20"/>
        <v>0.045000000000000005</v>
      </c>
      <c r="S52" s="3">
        <f t="shared" si="21"/>
        <v>0</v>
      </c>
      <c r="T52" s="3">
        <f t="shared" si="22"/>
        <v>0</v>
      </c>
      <c r="U52" s="3">
        <f t="shared" si="23"/>
        <v>0.22500000000000003</v>
      </c>
      <c r="V52" s="3">
        <f t="shared" si="24"/>
        <v>0.7749999999999999</v>
      </c>
      <c r="W52">
        <f t="shared" si="25"/>
        <v>0</v>
      </c>
      <c r="X52" s="37">
        <f t="shared" si="26"/>
        <v>81.81818181818183</v>
      </c>
      <c r="Y52" s="37">
        <f t="shared" si="27"/>
        <v>18.181818181818183</v>
      </c>
      <c r="Z52" t="s">
        <v>134</v>
      </c>
    </row>
    <row r="53" spans="2:26" ht="15.75">
      <c r="B53" s="26" t="s">
        <v>139</v>
      </c>
      <c r="C53" s="3">
        <v>590</v>
      </c>
      <c r="D53" s="3">
        <v>550</v>
      </c>
      <c r="E53" s="3">
        <v>510</v>
      </c>
      <c r="F53" s="3">
        <f t="shared" si="29"/>
        <v>40</v>
      </c>
      <c r="G53" s="3">
        <f t="shared" si="30"/>
        <v>40</v>
      </c>
      <c r="H53" s="3" t="s">
        <v>201</v>
      </c>
      <c r="I53" s="3">
        <v>0.3</v>
      </c>
      <c r="J53">
        <v>0</v>
      </c>
      <c r="K53">
        <v>0.7</v>
      </c>
      <c r="L53">
        <v>0</v>
      </c>
      <c r="M53">
        <v>0</v>
      </c>
      <c r="N53">
        <v>0</v>
      </c>
      <c r="O53">
        <f t="shared" si="17"/>
        <v>0.7</v>
      </c>
      <c r="P53">
        <f t="shared" si="18"/>
        <v>0</v>
      </c>
      <c r="Q53" s="3">
        <f t="shared" si="19"/>
        <v>0.12</v>
      </c>
      <c r="R53" s="3">
        <f t="shared" si="20"/>
        <v>0</v>
      </c>
      <c r="S53" s="3">
        <f t="shared" si="21"/>
        <v>0</v>
      </c>
      <c r="T53" s="3">
        <f t="shared" si="22"/>
        <v>0</v>
      </c>
      <c r="U53" s="3">
        <f t="shared" si="23"/>
        <v>0.12</v>
      </c>
      <c r="V53" s="3">
        <f t="shared" si="24"/>
        <v>0.88</v>
      </c>
      <c r="W53">
        <f t="shared" si="25"/>
        <v>0</v>
      </c>
      <c r="X53" s="37">
        <f t="shared" si="26"/>
        <v>50</v>
      </c>
      <c r="Y53" s="37">
        <f t="shared" si="27"/>
        <v>50</v>
      </c>
      <c r="Z53" s="27" t="s">
        <v>300</v>
      </c>
    </row>
    <row r="54" spans="2:26" ht="15.75">
      <c r="B54" s="26" t="s">
        <v>222</v>
      </c>
      <c r="C54" s="3">
        <v>700</v>
      </c>
      <c r="D54" s="3">
        <v>550</v>
      </c>
      <c r="E54" s="3">
        <v>520</v>
      </c>
      <c r="F54" s="3">
        <f t="shared" si="29"/>
        <v>150</v>
      </c>
      <c r="G54" s="3">
        <f t="shared" si="30"/>
        <v>30</v>
      </c>
      <c r="H54" s="3" t="s">
        <v>166</v>
      </c>
      <c r="I54">
        <v>0.5</v>
      </c>
      <c r="J54">
        <v>0</v>
      </c>
      <c r="K54">
        <v>0.5</v>
      </c>
      <c r="L54">
        <v>0</v>
      </c>
      <c r="M54">
        <v>0</v>
      </c>
      <c r="N54">
        <v>0</v>
      </c>
      <c r="O54">
        <f t="shared" si="17"/>
        <v>0.5</v>
      </c>
      <c r="P54">
        <f t="shared" si="18"/>
        <v>0</v>
      </c>
      <c r="Q54" s="3">
        <f t="shared" si="19"/>
        <v>0.2</v>
      </c>
      <c r="R54" s="3">
        <f t="shared" si="20"/>
        <v>0</v>
      </c>
      <c r="S54" s="3">
        <f t="shared" si="21"/>
        <v>0</v>
      </c>
      <c r="T54" s="3">
        <f t="shared" si="22"/>
        <v>0</v>
      </c>
      <c r="U54" s="3">
        <f t="shared" si="23"/>
        <v>0.2</v>
      </c>
      <c r="V54" s="3">
        <f t="shared" si="24"/>
        <v>0.8</v>
      </c>
      <c r="W54">
        <f t="shared" si="25"/>
        <v>0</v>
      </c>
      <c r="X54" s="37">
        <f t="shared" si="26"/>
        <v>83.33333333333334</v>
      </c>
      <c r="Y54" s="37">
        <f t="shared" si="27"/>
        <v>16.666666666666664</v>
      </c>
      <c r="Z54" t="s">
        <v>183</v>
      </c>
    </row>
    <row r="55" spans="2:26" ht="15.75">
      <c r="B55" s="28" t="s">
        <v>288</v>
      </c>
      <c r="C55" s="3">
        <v>600</v>
      </c>
      <c r="D55" s="3">
        <v>550</v>
      </c>
      <c r="E55" s="3">
        <v>510</v>
      </c>
      <c r="F55" s="3">
        <f t="shared" si="29"/>
        <v>50</v>
      </c>
      <c r="G55" s="3">
        <f t="shared" si="30"/>
        <v>40</v>
      </c>
      <c r="H55" s="3" t="s">
        <v>142</v>
      </c>
      <c r="I55" s="3">
        <v>0.65</v>
      </c>
      <c r="J55" s="3">
        <v>0.1</v>
      </c>
      <c r="K55" s="3">
        <v>0.25</v>
      </c>
      <c r="L55">
        <v>0</v>
      </c>
      <c r="M55" s="3">
        <v>0</v>
      </c>
      <c r="N55" s="3">
        <v>0</v>
      </c>
      <c r="O55">
        <f t="shared" si="17"/>
        <v>0.25</v>
      </c>
      <c r="P55">
        <f t="shared" si="18"/>
        <v>0.1</v>
      </c>
      <c r="Q55" s="3">
        <f t="shared" si="19"/>
        <v>0.26</v>
      </c>
      <c r="R55" s="3">
        <f t="shared" si="20"/>
        <v>0.09000000000000001</v>
      </c>
      <c r="S55" s="3">
        <f t="shared" si="21"/>
        <v>0</v>
      </c>
      <c r="T55" s="3">
        <f t="shared" si="22"/>
        <v>0</v>
      </c>
      <c r="U55" s="3">
        <f t="shared" si="23"/>
        <v>0.35000000000000003</v>
      </c>
      <c r="V55" s="3">
        <f t="shared" si="24"/>
        <v>0.6499999999999999</v>
      </c>
      <c r="W55">
        <f t="shared" si="25"/>
        <v>0</v>
      </c>
      <c r="X55" s="37">
        <f t="shared" si="26"/>
        <v>55.55555555555556</v>
      </c>
      <c r="Y55" s="37">
        <f t="shared" si="27"/>
        <v>44.44444444444444</v>
      </c>
      <c r="Z55" s="46" t="s">
        <v>337</v>
      </c>
    </row>
    <row r="56" spans="2:26" ht="15.75">
      <c r="B56" s="14" t="s">
        <v>258</v>
      </c>
      <c r="C56" s="3">
        <v>700</v>
      </c>
      <c r="D56" s="3">
        <v>550</v>
      </c>
      <c r="E56" s="3">
        <v>520</v>
      </c>
      <c r="F56" s="3">
        <f t="shared" si="29"/>
        <v>150</v>
      </c>
      <c r="G56" s="3">
        <f t="shared" si="30"/>
        <v>30</v>
      </c>
      <c r="H56" s="3" t="s">
        <v>178</v>
      </c>
      <c r="I56">
        <v>0.4</v>
      </c>
      <c r="J56">
        <v>0</v>
      </c>
      <c r="K56">
        <v>0.6</v>
      </c>
      <c r="L56">
        <v>0</v>
      </c>
      <c r="M56">
        <v>0</v>
      </c>
      <c r="N56">
        <v>0</v>
      </c>
      <c r="O56">
        <f t="shared" si="17"/>
        <v>0.6</v>
      </c>
      <c r="P56">
        <f t="shared" si="18"/>
        <v>0</v>
      </c>
      <c r="Q56" s="3">
        <f t="shared" si="19"/>
        <v>0.16000000000000003</v>
      </c>
      <c r="R56" s="3">
        <f t="shared" si="20"/>
        <v>0</v>
      </c>
      <c r="S56" s="3">
        <f t="shared" si="21"/>
        <v>0</v>
      </c>
      <c r="T56" s="3">
        <f t="shared" si="22"/>
        <v>0</v>
      </c>
      <c r="U56" s="3">
        <f t="shared" si="23"/>
        <v>0.16000000000000003</v>
      </c>
      <c r="V56" s="3">
        <f t="shared" si="24"/>
        <v>0.84</v>
      </c>
      <c r="W56">
        <f t="shared" si="25"/>
        <v>0</v>
      </c>
      <c r="X56" s="37">
        <f t="shared" si="26"/>
        <v>83.33333333333334</v>
      </c>
      <c r="Y56" s="37">
        <f t="shared" si="27"/>
        <v>16.666666666666664</v>
      </c>
      <c r="Z56" t="s">
        <v>216</v>
      </c>
    </row>
    <row r="57" spans="2:26" ht="15.75">
      <c r="B57" s="14" t="s">
        <v>239</v>
      </c>
      <c r="C57" s="3">
        <v>700</v>
      </c>
      <c r="D57" s="3">
        <v>560</v>
      </c>
      <c r="E57" s="3">
        <v>550</v>
      </c>
      <c r="F57" s="3">
        <f t="shared" si="29"/>
        <v>140</v>
      </c>
      <c r="G57" s="3">
        <f t="shared" si="30"/>
        <v>10</v>
      </c>
      <c r="H57" s="3" t="s">
        <v>178</v>
      </c>
      <c r="I57" s="3">
        <v>0.65</v>
      </c>
      <c r="J57" s="3">
        <v>0.1</v>
      </c>
      <c r="K57" s="3">
        <v>0.15</v>
      </c>
      <c r="L57" s="3">
        <v>0</v>
      </c>
      <c r="M57" s="3">
        <v>0</v>
      </c>
      <c r="N57" s="3">
        <v>0.1</v>
      </c>
      <c r="O57">
        <f t="shared" si="17"/>
        <v>0.15</v>
      </c>
      <c r="P57">
        <f t="shared" si="18"/>
        <v>0.2</v>
      </c>
      <c r="Q57" s="3">
        <f t="shared" si="19"/>
        <v>0.26</v>
      </c>
      <c r="R57" s="3">
        <f t="shared" si="20"/>
        <v>0.09000000000000001</v>
      </c>
      <c r="S57" s="3">
        <f t="shared" si="21"/>
        <v>0</v>
      </c>
      <c r="T57" s="3">
        <f t="shared" si="22"/>
        <v>0.09000000000000001</v>
      </c>
      <c r="U57" s="3">
        <f t="shared" si="23"/>
        <v>0.44000000000000006</v>
      </c>
      <c r="V57" s="3">
        <f t="shared" si="24"/>
        <v>0.5599999999999999</v>
      </c>
      <c r="W57">
        <f t="shared" si="25"/>
        <v>0.09000000000000001</v>
      </c>
      <c r="X57" s="37">
        <f t="shared" si="26"/>
        <v>93.33333333333333</v>
      </c>
      <c r="Y57" s="37">
        <f t="shared" si="27"/>
        <v>6.666666666666667</v>
      </c>
      <c r="Z57" s="27" t="s">
        <v>237</v>
      </c>
    </row>
    <row r="58" spans="2:26" ht="15.75">
      <c r="B58" s="16" t="s">
        <v>208</v>
      </c>
      <c r="C58" s="3">
        <v>630</v>
      </c>
      <c r="D58" s="3">
        <v>570</v>
      </c>
      <c r="E58" s="3">
        <v>543</v>
      </c>
      <c r="F58" s="3">
        <f t="shared" si="29"/>
        <v>60</v>
      </c>
      <c r="G58" s="3">
        <f t="shared" si="30"/>
        <v>27</v>
      </c>
      <c r="H58" s="3" t="s">
        <v>178</v>
      </c>
      <c r="I58" s="3">
        <v>0.4</v>
      </c>
      <c r="J58" s="3">
        <v>0.05</v>
      </c>
      <c r="K58" s="3">
        <v>0.5</v>
      </c>
      <c r="L58" s="3">
        <v>0</v>
      </c>
      <c r="M58" s="3">
        <v>0</v>
      </c>
      <c r="N58" s="3">
        <v>0.05</v>
      </c>
      <c r="O58">
        <f t="shared" si="17"/>
        <v>0.5</v>
      </c>
      <c r="P58">
        <f t="shared" si="18"/>
        <v>0.1</v>
      </c>
      <c r="Q58" s="3">
        <f t="shared" si="19"/>
        <v>0.16000000000000003</v>
      </c>
      <c r="R58" s="3">
        <f t="shared" si="20"/>
        <v>0.045000000000000005</v>
      </c>
      <c r="S58" s="3">
        <f t="shared" si="21"/>
        <v>0</v>
      </c>
      <c r="T58" s="3">
        <f t="shared" si="22"/>
        <v>0.045000000000000005</v>
      </c>
      <c r="U58" s="3">
        <f t="shared" si="23"/>
        <v>0.25000000000000006</v>
      </c>
      <c r="V58" s="3">
        <f t="shared" si="24"/>
        <v>0.75</v>
      </c>
      <c r="W58">
        <f t="shared" si="25"/>
        <v>0.045000000000000005</v>
      </c>
      <c r="X58" s="37">
        <f t="shared" si="26"/>
        <v>68.96551724137932</v>
      </c>
      <c r="Y58" s="37">
        <f t="shared" si="27"/>
        <v>31.03448275862069</v>
      </c>
      <c r="Z58" s="46" t="s">
        <v>217</v>
      </c>
    </row>
    <row r="59" spans="2:26" ht="15.75">
      <c r="B59" s="14" t="s">
        <v>159</v>
      </c>
      <c r="C59" s="3">
        <v>700</v>
      </c>
      <c r="D59" s="3">
        <v>580</v>
      </c>
      <c r="E59" s="3">
        <v>560</v>
      </c>
      <c r="F59" s="3">
        <f t="shared" si="29"/>
        <v>120</v>
      </c>
      <c r="G59" s="3">
        <f t="shared" si="30"/>
        <v>20</v>
      </c>
      <c r="H59" s="3" t="s">
        <v>142</v>
      </c>
      <c r="I59">
        <v>0.4</v>
      </c>
      <c r="J59">
        <v>0</v>
      </c>
      <c r="K59">
        <v>0.6</v>
      </c>
      <c r="L59">
        <v>0</v>
      </c>
      <c r="M59">
        <v>0</v>
      </c>
      <c r="N59">
        <v>0</v>
      </c>
      <c r="O59">
        <f t="shared" si="17"/>
        <v>0.6</v>
      </c>
      <c r="P59">
        <f t="shared" si="18"/>
        <v>0</v>
      </c>
      <c r="Q59" s="3">
        <f t="shared" si="19"/>
        <v>0.16000000000000003</v>
      </c>
      <c r="R59" s="3">
        <f t="shared" si="20"/>
        <v>0</v>
      </c>
      <c r="S59" s="3">
        <f t="shared" si="21"/>
        <v>0</v>
      </c>
      <c r="T59" s="3">
        <f t="shared" si="22"/>
        <v>0</v>
      </c>
      <c r="U59" s="3">
        <f t="shared" si="23"/>
        <v>0.16000000000000003</v>
      </c>
      <c r="V59" s="3">
        <f t="shared" si="24"/>
        <v>0.84</v>
      </c>
      <c r="W59">
        <f t="shared" si="25"/>
        <v>0</v>
      </c>
      <c r="X59" s="37">
        <f t="shared" si="26"/>
        <v>85.71428571428571</v>
      </c>
      <c r="Y59" s="37">
        <f t="shared" si="27"/>
        <v>14.285714285714285</v>
      </c>
      <c r="Z59" s="27" t="s">
        <v>237</v>
      </c>
    </row>
    <row r="60" spans="2:26" ht="15.75">
      <c r="B60" s="16" t="s">
        <v>255</v>
      </c>
      <c r="C60" s="3">
        <v>620</v>
      </c>
      <c r="D60" s="3">
        <v>580</v>
      </c>
      <c r="E60" s="3">
        <v>510</v>
      </c>
      <c r="F60" s="3">
        <f t="shared" si="29"/>
        <v>40</v>
      </c>
      <c r="G60" s="3">
        <f t="shared" si="30"/>
        <v>70</v>
      </c>
      <c r="H60" s="3" t="s">
        <v>178</v>
      </c>
      <c r="I60" s="3">
        <v>0.55</v>
      </c>
      <c r="J60" s="3">
        <v>0.1</v>
      </c>
      <c r="K60" s="3">
        <v>0.3</v>
      </c>
      <c r="L60" s="3">
        <v>0</v>
      </c>
      <c r="M60" s="3">
        <v>0</v>
      </c>
      <c r="N60" s="3">
        <v>0.05</v>
      </c>
      <c r="O60">
        <f t="shared" si="17"/>
        <v>0.3</v>
      </c>
      <c r="P60">
        <f t="shared" si="18"/>
        <v>0.15000000000000002</v>
      </c>
      <c r="Q60" s="3">
        <f t="shared" si="19"/>
        <v>0.22000000000000003</v>
      </c>
      <c r="R60" s="3">
        <f t="shared" si="20"/>
        <v>0.09000000000000001</v>
      </c>
      <c r="S60" s="3">
        <f t="shared" si="21"/>
        <v>0</v>
      </c>
      <c r="T60" s="3">
        <f t="shared" si="22"/>
        <v>0.045000000000000005</v>
      </c>
      <c r="U60" s="3">
        <f t="shared" si="23"/>
        <v>0.35500000000000004</v>
      </c>
      <c r="V60" s="3">
        <f t="shared" si="24"/>
        <v>0.645</v>
      </c>
      <c r="W60">
        <f t="shared" si="25"/>
        <v>0.045000000000000005</v>
      </c>
      <c r="X60" s="37">
        <f t="shared" si="26"/>
        <v>36.36363636363637</v>
      </c>
      <c r="Y60" s="37">
        <f t="shared" si="27"/>
        <v>63.63636363636363</v>
      </c>
      <c r="Z60" t="s">
        <v>218</v>
      </c>
    </row>
    <row r="61" spans="2:26" ht="15.75">
      <c r="B61" s="14" t="s">
        <v>103</v>
      </c>
      <c r="C61" s="3">
        <v>680</v>
      </c>
      <c r="D61" s="3">
        <v>580</v>
      </c>
      <c r="E61" s="3">
        <v>520</v>
      </c>
      <c r="F61" s="3">
        <f t="shared" si="29"/>
        <v>100</v>
      </c>
      <c r="G61" s="3">
        <f t="shared" si="30"/>
        <v>60</v>
      </c>
      <c r="H61" s="3" t="s">
        <v>178</v>
      </c>
      <c r="I61">
        <v>0.4</v>
      </c>
      <c r="J61">
        <v>0</v>
      </c>
      <c r="K61">
        <v>0.6</v>
      </c>
      <c r="L61">
        <v>0</v>
      </c>
      <c r="M61">
        <v>0</v>
      </c>
      <c r="N61">
        <v>0</v>
      </c>
      <c r="O61">
        <f t="shared" si="17"/>
        <v>0.6</v>
      </c>
      <c r="P61">
        <f t="shared" si="18"/>
        <v>0</v>
      </c>
      <c r="Q61" s="3">
        <f t="shared" si="19"/>
        <v>0.16000000000000003</v>
      </c>
      <c r="R61" s="3">
        <f t="shared" si="20"/>
        <v>0</v>
      </c>
      <c r="S61" s="3">
        <f t="shared" si="21"/>
        <v>0</v>
      </c>
      <c r="T61" s="3">
        <f t="shared" si="22"/>
        <v>0</v>
      </c>
      <c r="U61" s="3">
        <f t="shared" si="23"/>
        <v>0.16000000000000003</v>
      </c>
      <c r="V61" s="3">
        <f t="shared" si="24"/>
        <v>0.84</v>
      </c>
      <c r="W61">
        <f t="shared" si="25"/>
        <v>0</v>
      </c>
      <c r="X61" s="37">
        <f t="shared" si="26"/>
        <v>62.5</v>
      </c>
      <c r="Y61" s="37">
        <f t="shared" si="27"/>
        <v>37.5</v>
      </c>
      <c r="Z61" t="s">
        <v>104</v>
      </c>
    </row>
    <row r="62" spans="2:26" ht="15.75">
      <c r="B62" s="10" t="s">
        <v>107</v>
      </c>
      <c r="C62" s="3">
        <v>630</v>
      </c>
      <c r="D62" s="3">
        <v>590</v>
      </c>
      <c r="E62" s="3">
        <v>510</v>
      </c>
      <c r="F62" s="3">
        <f t="shared" si="29"/>
        <v>40</v>
      </c>
      <c r="G62" s="3">
        <f t="shared" si="30"/>
        <v>80</v>
      </c>
      <c r="H62" s="3" t="s">
        <v>178</v>
      </c>
      <c r="I62">
        <v>0.48</v>
      </c>
      <c r="J62">
        <v>0.02</v>
      </c>
      <c r="K62">
        <v>0.35</v>
      </c>
      <c r="L62">
        <v>0.15</v>
      </c>
      <c r="M62">
        <v>0</v>
      </c>
      <c r="N62">
        <v>0</v>
      </c>
      <c r="O62">
        <f t="shared" si="17"/>
        <v>0.5</v>
      </c>
      <c r="P62">
        <f t="shared" si="18"/>
        <v>0.02</v>
      </c>
      <c r="Q62" s="3">
        <f t="shared" si="19"/>
        <v>0.192</v>
      </c>
      <c r="R62" s="3">
        <f t="shared" si="20"/>
        <v>0.018000000000000002</v>
      </c>
      <c r="S62" s="3">
        <f t="shared" si="21"/>
        <v>0</v>
      </c>
      <c r="T62" s="3">
        <f t="shared" si="22"/>
        <v>0</v>
      </c>
      <c r="U62" s="3">
        <f t="shared" si="23"/>
        <v>0.21000000000000002</v>
      </c>
      <c r="V62" s="3">
        <f t="shared" si="24"/>
        <v>0.79</v>
      </c>
      <c r="W62">
        <f t="shared" si="25"/>
        <v>0</v>
      </c>
      <c r="X62" s="37">
        <f t="shared" si="26"/>
        <v>33.33333333333333</v>
      </c>
      <c r="Y62" s="37">
        <f t="shared" si="27"/>
        <v>66.66666666666666</v>
      </c>
      <c r="Z62" t="s">
        <v>219</v>
      </c>
    </row>
    <row r="63" spans="2:26" ht="15.75">
      <c r="B63" s="16" t="s">
        <v>234</v>
      </c>
      <c r="C63" s="3">
        <v>790</v>
      </c>
      <c r="D63" s="3">
        <v>590</v>
      </c>
      <c r="E63" s="3">
        <v>510</v>
      </c>
      <c r="F63" s="3">
        <f t="shared" si="29"/>
        <v>200</v>
      </c>
      <c r="G63" s="3">
        <f t="shared" si="30"/>
        <v>80</v>
      </c>
      <c r="H63" s="3" t="s">
        <v>178</v>
      </c>
      <c r="I63" s="3">
        <v>0.5</v>
      </c>
      <c r="J63" s="3">
        <v>0.1</v>
      </c>
      <c r="K63" s="3">
        <v>0.4</v>
      </c>
      <c r="L63" s="3">
        <v>0</v>
      </c>
      <c r="M63" s="3">
        <v>0</v>
      </c>
      <c r="N63" s="3">
        <v>0</v>
      </c>
      <c r="O63">
        <f t="shared" si="17"/>
        <v>0.4</v>
      </c>
      <c r="P63">
        <f t="shared" si="18"/>
        <v>0.1</v>
      </c>
      <c r="Q63" s="3">
        <f t="shared" si="19"/>
        <v>0.2</v>
      </c>
      <c r="R63" s="3">
        <f t="shared" si="20"/>
        <v>0.09000000000000001</v>
      </c>
      <c r="S63" s="3">
        <f t="shared" si="21"/>
        <v>0</v>
      </c>
      <c r="T63" s="3">
        <f t="shared" si="22"/>
        <v>0</v>
      </c>
      <c r="U63" s="3">
        <f t="shared" si="23"/>
        <v>0.29000000000000004</v>
      </c>
      <c r="V63" s="3">
        <f t="shared" si="24"/>
        <v>0.71</v>
      </c>
      <c r="W63">
        <f t="shared" si="25"/>
        <v>0</v>
      </c>
      <c r="X63" s="37">
        <f t="shared" si="26"/>
        <v>71.42857142857143</v>
      </c>
      <c r="Y63" s="37">
        <f t="shared" si="27"/>
        <v>28.57142857142857</v>
      </c>
      <c r="Z63" s="46" t="s">
        <v>289</v>
      </c>
    </row>
    <row r="64" spans="2:26" ht="15.75">
      <c r="B64" s="10" t="s">
        <v>207</v>
      </c>
      <c r="C64" s="3">
        <v>700</v>
      </c>
      <c r="D64" s="3">
        <v>600</v>
      </c>
      <c r="E64" s="3">
        <v>490</v>
      </c>
      <c r="F64" s="3">
        <f t="shared" si="29"/>
        <v>100</v>
      </c>
      <c r="G64" s="3">
        <f t="shared" si="30"/>
        <v>110</v>
      </c>
      <c r="H64" s="3" t="s">
        <v>178</v>
      </c>
      <c r="I64">
        <v>0.25</v>
      </c>
      <c r="J64">
        <v>0.03</v>
      </c>
      <c r="K64">
        <v>0.5</v>
      </c>
      <c r="L64">
        <v>0.22</v>
      </c>
      <c r="M64">
        <v>0</v>
      </c>
      <c r="N64">
        <v>0</v>
      </c>
      <c r="O64">
        <f t="shared" si="17"/>
        <v>0.72</v>
      </c>
      <c r="P64">
        <f t="shared" si="18"/>
        <v>0.03</v>
      </c>
      <c r="Q64" s="3">
        <f t="shared" si="19"/>
        <v>0.1</v>
      </c>
      <c r="R64" s="3">
        <f t="shared" si="20"/>
        <v>0.027</v>
      </c>
      <c r="S64" s="3">
        <f t="shared" si="21"/>
        <v>0</v>
      </c>
      <c r="T64" s="3">
        <f t="shared" si="22"/>
        <v>0</v>
      </c>
      <c r="U64" s="3">
        <f t="shared" si="23"/>
        <v>0.127</v>
      </c>
      <c r="V64" s="3">
        <f t="shared" si="24"/>
        <v>0.873</v>
      </c>
      <c r="W64">
        <f t="shared" si="25"/>
        <v>0</v>
      </c>
      <c r="X64" s="37">
        <f t="shared" si="26"/>
        <v>47.61904761904761</v>
      </c>
      <c r="Y64" s="37">
        <f t="shared" si="27"/>
        <v>52.38095238095239</v>
      </c>
      <c r="Z64" s="8" t="s">
        <v>291</v>
      </c>
    </row>
    <row r="65" spans="2:26" ht="15.75">
      <c r="B65" s="16" t="s">
        <v>149</v>
      </c>
      <c r="C65" s="3">
        <v>700</v>
      </c>
      <c r="D65" s="3">
        <v>600</v>
      </c>
      <c r="E65" s="3">
        <v>550</v>
      </c>
      <c r="F65" s="3">
        <f t="shared" si="29"/>
        <v>100</v>
      </c>
      <c r="G65" s="3">
        <f t="shared" si="30"/>
        <v>50</v>
      </c>
      <c r="H65" s="3" t="s">
        <v>178</v>
      </c>
      <c r="I65" s="3">
        <v>0.6</v>
      </c>
      <c r="J65" s="3">
        <v>0.1</v>
      </c>
      <c r="K65" s="3">
        <v>0.3</v>
      </c>
      <c r="L65" s="3">
        <v>0</v>
      </c>
      <c r="M65" s="3">
        <v>0</v>
      </c>
      <c r="N65" s="3">
        <v>0</v>
      </c>
      <c r="O65">
        <f t="shared" si="17"/>
        <v>0.3</v>
      </c>
      <c r="P65">
        <f t="shared" si="18"/>
        <v>0.1</v>
      </c>
      <c r="Q65" s="3">
        <f t="shared" si="19"/>
        <v>0.24</v>
      </c>
      <c r="R65" s="3">
        <f t="shared" si="20"/>
        <v>0.09000000000000001</v>
      </c>
      <c r="S65" s="3">
        <f t="shared" si="21"/>
        <v>0</v>
      </c>
      <c r="T65" s="3">
        <f t="shared" si="22"/>
        <v>0</v>
      </c>
      <c r="U65" s="3">
        <f t="shared" si="23"/>
        <v>0.33</v>
      </c>
      <c r="V65" s="3">
        <f t="shared" si="24"/>
        <v>0.6699999999999999</v>
      </c>
      <c r="W65">
        <f t="shared" si="25"/>
        <v>0</v>
      </c>
      <c r="X65" s="37">
        <f t="shared" si="26"/>
        <v>66.66666666666666</v>
      </c>
      <c r="Y65" s="37">
        <f t="shared" si="27"/>
        <v>33.33333333333333</v>
      </c>
      <c r="Z65" t="s">
        <v>292</v>
      </c>
    </row>
    <row r="66" spans="2:26" ht="15.75">
      <c r="B66" s="16" t="s">
        <v>236</v>
      </c>
      <c r="C66" s="3">
        <v>700</v>
      </c>
      <c r="D66" s="3">
        <v>600</v>
      </c>
      <c r="E66" s="3">
        <v>570</v>
      </c>
      <c r="F66" s="3">
        <f t="shared" si="29"/>
        <v>100</v>
      </c>
      <c r="G66" s="3">
        <f t="shared" si="30"/>
        <v>30</v>
      </c>
      <c r="H66" s="3" t="s">
        <v>178</v>
      </c>
      <c r="I66" s="3">
        <v>0.5</v>
      </c>
      <c r="J66" s="3">
        <v>0</v>
      </c>
      <c r="K66" s="3">
        <v>0.2</v>
      </c>
      <c r="L66" s="3">
        <v>0.3</v>
      </c>
      <c r="M66" s="3">
        <v>0</v>
      </c>
      <c r="N66" s="3">
        <v>0</v>
      </c>
      <c r="O66">
        <f t="shared" si="17"/>
        <v>0.5</v>
      </c>
      <c r="P66">
        <f t="shared" si="18"/>
        <v>0</v>
      </c>
      <c r="Q66" s="3">
        <f t="shared" si="19"/>
        <v>0.2</v>
      </c>
      <c r="R66" s="3">
        <f t="shared" si="20"/>
        <v>0</v>
      </c>
      <c r="S66" s="3">
        <f t="shared" si="21"/>
        <v>0</v>
      </c>
      <c r="T66" s="3">
        <f t="shared" si="22"/>
        <v>0</v>
      </c>
      <c r="U66" s="3">
        <f t="shared" si="23"/>
        <v>0.2</v>
      </c>
      <c r="V66" s="3">
        <f t="shared" si="24"/>
        <v>0.8</v>
      </c>
      <c r="W66">
        <f t="shared" si="25"/>
        <v>0</v>
      </c>
      <c r="X66" s="37">
        <f t="shared" si="26"/>
        <v>76.92307692307693</v>
      </c>
      <c r="Y66" s="37">
        <f t="shared" si="27"/>
        <v>23.076923076923077</v>
      </c>
      <c r="Z66" s="46" t="s">
        <v>293</v>
      </c>
    </row>
    <row r="67" spans="2:26" ht="15.75">
      <c r="B67" s="26" t="s">
        <v>95</v>
      </c>
      <c r="C67" s="3">
        <v>780</v>
      </c>
      <c r="D67" s="3">
        <v>615</v>
      </c>
      <c r="E67" s="3">
        <v>590</v>
      </c>
      <c r="F67" s="3">
        <f t="shared" si="29"/>
        <v>165</v>
      </c>
      <c r="G67" s="3">
        <f t="shared" si="30"/>
        <v>25</v>
      </c>
      <c r="H67" s="3" t="s">
        <v>223</v>
      </c>
      <c r="I67" s="3">
        <v>0.65</v>
      </c>
      <c r="J67" s="3">
        <v>0.1</v>
      </c>
      <c r="K67" s="3">
        <v>0.15</v>
      </c>
      <c r="L67" s="3">
        <v>0</v>
      </c>
      <c r="M67" s="3">
        <v>0</v>
      </c>
      <c r="N67" s="3">
        <v>0.1</v>
      </c>
      <c r="O67">
        <f t="shared" si="17"/>
        <v>0.15</v>
      </c>
      <c r="P67">
        <f t="shared" si="18"/>
        <v>0.2</v>
      </c>
      <c r="Q67" s="3">
        <f t="shared" si="19"/>
        <v>0.26</v>
      </c>
      <c r="R67" s="3">
        <f t="shared" si="20"/>
        <v>0.09000000000000001</v>
      </c>
      <c r="S67" s="3">
        <f t="shared" si="21"/>
        <v>0</v>
      </c>
      <c r="T67" s="3">
        <f t="shared" si="22"/>
        <v>0.09000000000000001</v>
      </c>
      <c r="U67" s="3">
        <f t="shared" si="23"/>
        <v>0.44000000000000006</v>
      </c>
      <c r="V67" s="3">
        <f t="shared" si="24"/>
        <v>0.5599999999999999</v>
      </c>
      <c r="W67">
        <f t="shared" si="25"/>
        <v>0.09000000000000001</v>
      </c>
      <c r="X67" s="37">
        <f t="shared" si="26"/>
        <v>86.8421052631579</v>
      </c>
      <c r="Y67" s="37">
        <f t="shared" si="27"/>
        <v>13.157894736842104</v>
      </c>
      <c r="Z67" s="4" t="s">
        <v>252</v>
      </c>
    </row>
    <row r="68" spans="2:26" ht="15.75">
      <c r="B68" s="16" t="s">
        <v>136</v>
      </c>
      <c r="C68" s="3">
        <v>700</v>
      </c>
      <c r="D68" s="3">
        <v>615</v>
      </c>
      <c r="E68" s="3">
        <v>590</v>
      </c>
      <c r="F68" s="3">
        <f t="shared" si="29"/>
        <v>85</v>
      </c>
      <c r="G68" s="3">
        <f t="shared" si="30"/>
        <v>25</v>
      </c>
      <c r="H68" s="3" t="s">
        <v>178</v>
      </c>
      <c r="I68" s="3">
        <v>0.6</v>
      </c>
      <c r="J68" s="3">
        <v>0.1</v>
      </c>
      <c r="K68" s="3">
        <v>0.3</v>
      </c>
      <c r="L68" s="3">
        <v>0</v>
      </c>
      <c r="M68" s="3">
        <v>0</v>
      </c>
      <c r="N68" s="3">
        <v>0</v>
      </c>
      <c r="O68">
        <f t="shared" si="17"/>
        <v>0.3</v>
      </c>
      <c r="P68">
        <f t="shared" si="18"/>
        <v>0.1</v>
      </c>
      <c r="Q68" s="3">
        <f t="shared" si="19"/>
        <v>0.24</v>
      </c>
      <c r="R68" s="3">
        <f t="shared" si="20"/>
        <v>0.09000000000000001</v>
      </c>
      <c r="S68" s="3">
        <f t="shared" si="21"/>
        <v>0</v>
      </c>
      <c r="T68" s="3">
        <f t="shared" si="22"/>
        <v>0</v>
      </c>
      <c r="U68" s="3">
        <f t="shared" si="23"/>
        <v>0.33</v>
      </c>
      <c r="V68" s="3">
        <f t="shared" si="24"/>
        <v>0.6699999999999999</v>
      </c>
      <c r="W68">
        <f t="shared" si="25"/>
        <v>0</v>
      </c>
      <c r="X68" s="37">
        <f t="shared" si="26"/>
        <v>77.27272727272727</v>
      </c>
      <c r="Y68" s="37">
        <f t="shared" si="27"/>
        <v>22.727272727272727</v>
      </c>
      <c r="Z68" s="46" t="s">
        <v>294</v>
      </c>
    </row>
    <row r="69" spans="2:26" ht="15.75">
      <c r="B69" s="30" t="s">
        <v>256</v>
      </c>
      <c r="C69" s="3">
        <v>750</v>
      </c>
      <c r="D69" s="3">
        <v>620</v>
      </c>
      <c r="E69" s="3">
        <v>550</v>
      </c>
      <c r="F69" s="3">
        <f aca="true" t="shared" si="31" ref="F69:F94">C69-D69</f>
        <v>130</v>
      </c>
      <c r="G69" s="3">
        <v>70</v>
      </c>
      <c r="H69" s="3" t="s">
        <v>178</v>
      </c>
      <c r="I69" s="3">
        <v>0.5</v>
      </c>
      <c r="J69" s="3">
        <v>0.1</v>
      </c>
      <c r="K69" s="3">
        <v>0.4</v>
      </c>
      <c r="L69" s="3">
        <v>0</v>
      </c>
      <c r="M69" s="3">
        <v>0</v>
      </c>
      <c r="N69" s="3">
        <v>0</v>
      </c>
      <c r="O69">
        <f t="shared" si="17"/>
        <v>0.4</v>
      </c>
      <c r="P69">
        <f t="shared" si="18"/>
        <v>0.1</v>
      </c>
      <c r="Q69" s="3">
        <f t="shared" si="19"/>
        <v>0.2</v>
      </c>
      <c r="R69" s="3">
        <v>0.09</v>
      </c>
      <c r="S69" s="3">
        <v>0</v>
      </c>
      <c r="T69" s="3">
        <v>0</v>
      </c>
      <c r="U69" s="3">
        <v>0.34</v>
      </c>
      <c r="V69" s="3">
        <v>0.66</v>
      </c>
      <c r="W69">
        <f t="shared" si="25"/>
        <v>0</v>
      </c>
      <c r="X69" s="37">
        <f t="shared" si="26"/>
        <v>65</v>
      </c>
      <c r="Y69" s="37">
        <f t="shared" si="27"/>
        <v>35</v>
      </c>
      <c r="Z69" t="s">
        <v>299</v>
      </c>
    </row>
    <row r="70" spans="2:26" ht="15.75">
      <c r="B70" s="26" t="s">
        <v>231</v>
      </c>
      <c r="C70" s="3">
        <v>860</v>
      </c>
      <c r="D70" s="3">
        <v>620</v>
      </c>
      <c r="E70" s="3">
        <v>570</v>
      </c>
      <c r="F70" s="3">
        <f t="shared" si="31"/>
        <v>240</v>
      </c>
      <c r="G70" s="3">
        <f>D70-E70</f>
        <v>50</v>
      </c>
      <c r="H70" s="3" t="s">
        <v>178</v>
      </c>
      <c r="I70" s="3">
        <v>0.6</v>
      </c>
      <c r="J70" s="3">
        <v>0.1</v>
      </c>
      <c r="K70" s="3">
        <v>0.25</v>
      </c>
      <c r="L70" s="3">
        <v>0</v>
      </c>
      <c r="M70" s="3">
        <v>0</v>
      </c>
      <c r="N70" s="3">
        <v>0.05</v>
      </c>
      <c r="O70">
        <f aca="true" t="shared" si="32" ref="O70:O101">K70+L70</f>
        <v>0.25</v>
      </c>
      <c r="P70">
        <f aca="true" t="shared" si="33" ref="P70:P101">J70+M70+N70</f>
        <v>0.15000000000000002</v>
      </c>
      <c r="Q70" s="3">
        <f aca="true" t="shared" si="34" ref="Q70:Q86">I70*0.4</f>
        <v>0.24</v>
      </c>
      <c r="R70" s="3">
        <f>J70*0.9</f>
        <v>0.09000000000000001</v>
      </c>
      <c r="S70" s="3">
        <f>M70*0.9</f>
        <v>0</v>
      </c>
      <c r="T70" s="3">
        <f>N70*0.9</f>
        <v>0.045000000000000005</v>
      </c>
      <c r="U70" s="3">
        <f>SUM(Q70:T70)</f>
        <v>0.375</v>
      </c>
      <c r="V70" s="3">
        <f>1-U70</f>
        <v>0.625</v>
      </c>
      <c r="W70">
        <f aca="true" t="shared" si="35" ref="W70:W101">S70+T70</f>
        <v>0.045000000000000005</v>
      </c>
      <c r="X70" s="37">
        <f aca="true" t="shared" si="36" ref="X70:X101">((F70/(F70+G70))*100)</f>
        <v>82.75862068965517</v>
      </c>
      <c r="Y70" s="37">
        <f aca="true" t="shared" si="37" ref="Y70:Y101">((G70/(F70+G70))*100)</f>
        <v>17.24137931034483</v>
      </c>
      <c r="Z70" s="4" t="s">
        <v>101</v>
      </c>
    </row>
    <row r="71" spans="2:26" ht="15.75">
      <c r="B71" s="30" t="s">
        <v>257</v>
      </c>
      <c r="C71" s="3">
        <v>750</v>
      </c>
      <c r="D71" s="3">
        <v>620</v>
      </c>
      <c r="E71" s="3">
        <v>550</v>
      </c>
      <c r="F71" s="3">
        <f t="shared" si="31"/>
        <v>130</v>
      </c>
      <c r="G71" s="3">
        <v>70</v>
      </c>
      <c r="H71" s="3" t="s">
        <v>178</v>
      </c>
      <c r="I71" s="3">
        <v>0.5</v>
      </c>
      <c r="J71" s="3">
        <v>0.1</v>
      </c>
      <c r="K71" s="3">
        <v>0.4</v>
      </c>
      <c r="L71" s="3">
        <v>0</v>
      </c>
      <c r="M71" s="3">
        <v>0</v>
      </c>
      <c r="N71" s="3">
        <v>0</v>
      </c>
      <c r="O71">
        <f t="shared" si="32"/>
        <v>0.4</v>
      </c>
      <c r="P71">
        <f t="shared" si="33"/>
        <v>0.1</v>
      </c>
      <c r="Q71" s="3">
        <f t="shared" si="34"/>
        <v>0.2</v>
      </c>
      <c r="R71" s="3">
        <v>0.09</v>
      </c>
      <c r="S71" s="3">
        <v>0</v>
      </c>
      <c r="T71" s="3">
        <v>0</v>
      </c>
      <c r="U71" s="3">
        <v>0.34</v>
      </c>
      <c r="V71" s="3">
        <v>0.66</v>
      </c>
      <c r="W71">
        <f t="shared" si="35"/>
        <v>0</v>
      </c>
      <c r="X71" s="37">
        <f t="shared" si="36"/>
        <v>65</v>
      </c>
      <c r="Y71" s="37">
        <f t="shared" si="37"/>
        <v>35</v>
      </c>
      <c r="Z71" t="s">
        <v>299</v>
      </c>
    </row>
    <row r="72" spans="2:26" ht="15.75">
      <c r="B72" s="26" t="s">
        <v>241</v>
      </c>
      <c r="C72" s="3">
        <v>750</v>
      </c>
      <c r="D72" s="3">
        <v>630</v>
      </c>
      <c r="E72" s="3">
        <v>580</v>
      </c>
      <c r="F72" s="3">
        <f t="shared" si="31"/>
        <v>120</v>
      </c>
      <c r="G72" s="3">
        <f aca="true" t="shared" si="38" ref="G72:G103">D72-E72</f>
        <v>50</v>
      </c>
      <c r="H72" s="3" t="s">
        <v>178</v>
      </c>
      <c r="I72" s="3">
        <v>0.35</v>
      </c>
      <c r="J72" s="3">
        <v>0.1</v>
      </c>
      <c r="K72" s="3">
        <v>0.3</v>
      </c>
      <c r="L72" s="3">
        <v>0.2</v>
      </c>
      <c r="M72" s="3">
        <v>0</v>
      </c>
      <c r="N72" s="3">
        <v>0.05</v>
      </c>
      <c r="O72">
        <f t="shared" si="32"/>
        <v>0.5</v>
      </c>
      <c r="P72">
        <f t="shared" si="33"/>
        <v>0.15000000000000002</v>
      </c>
      <c r="Q72" s="3">
        <f t="shared" si="34"/>
        <v>0.13999999999999999</v>
      </c>
      <c r="R72" s="3">
        <f aca="true" t="shared" si="39" ref="R72:R103">J72*0.9</f>
        <v>0.09000000000000001</v>
      </c>
      <c r="S72" s="3">
        <f aca="true" t="shared" si="40" ref="S72:S103">M72*0.9</f>
        <v>0</v>
      </c>
      <c r="T72" s="3">
        <f aca="true" t="shared" si="41" ref="T72:T103">N72*0.9</f>
        <v>0.045000000000000005</v>
      </c>
      <c r="U72" s="3">
        <f aca="true" t="shared" si="42" ref="U72:U103">SUM(Q72:T72)</f>
        <v>0.27499999999999997</v>
      </c>
      <c r="V72" s="3">
        <f aca="true" t="shared" si="43" ref="V72:V103">1-U72</f>
        <v>0.7250000000000001</v>
      </c>
      <c r="W72">
        <f t="shared" si="35"/>
        <v>0.045000000000000005</v>
      </c>
      <c r="X72" s="37">
        <f t="shared" si="36"/>
        <v>70.58823529411765</v>
      </c>
      <c r="Y72" s="37">
        <f t="shared" si="37"/>
        <v>29.411764705882355</v>
      </c>
      <c r="Z72" s="4" t="s">
        <v>240</v>
      </c>
    </row>
    <row r="73" spans="2:26" ht="15.75">
      <c r="B73" s="26" t="s">
        <v>111</v>
      </c>
      <c r="C73" s="3">
        <v>800</v>
      </c>
      <c r="D73" s="3">
        <v>640</v>
      </c>
      <c r="E73" s="3">
        <v>600</v>
      </c>
      <c r="F73" s="3">
        <f t="shared" si="31"/>
        <v>160</v>
      </c>
      <c r="G73" s="3">
        <f t="shared" si="38"/>
        <v>40</v>
      </c>
      <c r="H73" s="3" t="s">
        <v>178</v>
      </c>
      <c r="I73" s="3">
        <v>0.4</v>
      </c>
      <c r="J73" s="3">
        <v>0</v>
      </c>
      <c r="K73" s="3">
        <v>0.6</v>
      </c>
      <c r="L73" s="3">
        <v>0</v>
      </c>
      <c r="M73" s="3">
        <v>0</v>
      </c>
      <c r="N73" s="3">
        <v>0</v>
      </c>
      <c r="O73">
        <f t="shared" si="32"/>
        <v>0.6</v>
      </c>
      <c r="P73">
        <f t="shared" si="33"/>
        <v>0</v>
      </c>
      <c r="Q73" s="3">
        <f t="shared" si="34"/>
        <v>0.16000000000000003</v>
      </c>
      <c r="R73" s="3">
        <f t="shared" si="39"/>
        <v>0</v>
      </c>
      <c r="S73" s="3">
        <f t="shared" si="40"/>
        <v>0</v>
      </c>
      <c r="T73" s="3">
        <f t="shared" si="41"/>
        <v>0</v>
      </c>
      <c r="U73" s="3">
        <f t="shared" si="42"/>
        <v>0.16000000000000003</v>
      </c>
      <c r="V73" s="3">
        <f t="shared" si="43"/>
        <v>0.84</v>
      </c>
      <c r="W73">
        <f t="shared" si="35"/>
        <v>0</v>
      </c>
      <c r="X73" s="37">
        <f t="shared" si="36"/>
        <v>80</v>
      </c>
      <c r="Y73" s="37">
        <f t="shared" si="37"/>
        <v>20</v>
      </c>
      <c r="Z73" s="4" t="s">
        <v>174</v>
      </c>
    </row>
    <row r="74" spans="2:26" ht="15.75">
      <c r="B74" s="26" t="s">
        <v>157</v>
      </c>
      <c r="C74" s="3">
        <v>740</v>
      </c>
      <c r="D74" s="3">
        <v>650</v>
      </c>
      <c r="E74" s="3">
        <v>590</v>
      </c>
      <c r="F74" s="3">
        <f t="shared" si="31"/>
        <v>90</v>
      </c>
      <c r="G74" s="3">
        <f t="shared" si="38"/>
        <v>60</v>
      </c>
      <c r="H74" s="3" t="s">
        <v>178</v>
      </c>
      <c r="I74" s="3">
        <v>0.45</v>
      </c>
      <c r="J74" s="3">
        <v>0.1</v>
      </c>
      <c r="K74" s="3">
        <v>0.35</v>
      </c>
      <c r="L74" s="3">
        <v>0.1</v>
      </c>
      <c r="M74" s="3">
        <v>0</v>
      </c>
      <c r="N74" s="3">
        <v>0</v>
      </c>
      <c r="O74">
        <f t="shared" si="32"/>
        <v>0.44999999999999996</v>
      </c>
      <c r="P74">
        <f t="shared" si="33"/>
        <v>0.1</v>
      </c>
      <c r="Q74" s="3">
        <f t="shared" si="34"/>
        <v>0.18000000000000002</v>
      </c>
      <c r="R74" s="3">
        <f t="shared" si="39"/>
        <v>0.09000000000000001</v>
      </c>
      <c r="S74" s="3">
        <f t="shared" si="40"/>
        <v>0</v>
      </c>
      <c r="T74" s="3">
        <f t="shared" si="41"/>
        <v>0</v>
      </c>
      <c r="U74" s="3">
        <f t="shared" si="42"/>
        <v>0.27</v>
      </c>
      <c r="V74" s="3">
        <f t="shared" si="43"/>
        <v>0.73</v>
      </c>
      <c r="W74">
        <f t="shared" si="35"/>
        <v>0</v>
      </c>
      <c r="X74" s="37">
        <f t="shared" si="36"/>
        <v>60</v>
      </c>
      <c r="Y74" s="37">
        <f t="shared" si="37"/>
        <v>40</v>
      </c>
      <c r="Z74" s="4" t="s">
        <v>94</v>
      </c>
    </row>
    <row r="75" spans="2:26" ht="15.75">
      <c r="B75" s="26" t="s">
        <v>138</v>
      </c>
      <c r="C75" s="3">
        <v>700</v>
      </c>
      <c r="D75" s="3">
        <v>650</v>
      </c>
      <c r="E75" s="3">
        <v>590</v>
      </c>
      <c r="F75" s="3">
        <f t="shared" si="31"/>
        <v>50</v>
      </c>
      <c r="G75" s="3">
        <f t="shared" si="38"/>
        <v>60</v>
      </c>
      <c r="H75" s="3" t="s">
        <v>178</v>
      </c>
      <c r="I75" s="3">
        <v>0.4</v>
      </c>
      <c r="J75">
        <v>0.1</v>
      </c>
      <c r="K75">
        <v>0.4</v>
      </c>
      <c r="L75">
        <v>0</v>
      </c>
      <c r="M75">
        <v>0</v>
      </c>
      <c r="N75">
        <v>0.1</v>
      </c>
      <c r="O75">
        <f t="shared" si="32"/>
        <v>0.4</v>
      </c>
      <c r="P75">
        <f t="shared" si="33"/>
        <v>0.2</v>
      </c>
      <c r="Q75" s="3">
        <f t="shared" si="34"/>
        <v>0.16000000000000003</v>
      </c>
      <c r="R75" s="3">
        <f t="shared" si="39"/>
        <v>0.09000000000000001</v>
      </c>
      <c r="S75" s="3">
        <f t="shared" si="40"/>
        <v>0</v>
      </c>
      <c r="T75" s="3">
        <f t="shared" si="41"/>
        <v>0.09000000000000001</v>
      </c>
      <c r="U75" s="3">
        <f t="shared" si="42"/>
        <v>0.3400000000000001</v>
      </c>
      <c r="V75" s="3">
        <f t="shared" si="43"/>
        <v>0.6599999999999999</v>
      </c>
      <c r="W75">
        <f t="shared" si="35"/>
        <v>0.09000000000000001</v>
      </c>
      <c r="X75" s="37">
        <f t="shared" si="36"/>
        <v>45.45454545454545</v>
      </c>
      <c r="Y75" s="37">
        <f t="shared" si="37"/>
        <v>54.54545454545454</v>
      </c>
      <c r="Z75" s="27" t="s">
        <v>237</v>
      </c>
    </row>
    <row r="76" spans="2:26" ht="15.75">
      <c r="B76" s="10" t="s">
        <v>152</v>
      </c>
      <c r="C76" s="3">
        <v>750</v>
      </c>
      <c r="D76" s="3">
        <v>650</v>
      </c>
      <c r="E76" s="3">
        <v>600</v>
      </c>
      <c r="F76" s="3">
        <f t="shared" si="31"/>
        <v>100</v>
      </c>
      <c r="G76" s="3">
        <f t="shared" si="38"/>
        <v>50</v>
      </c>
      <c r="H76" s="3" t="s">
        <v>178</v>
      </c>
      <c r="I76">
        <v>0.39</v>
      </c>
      <c r="J76">
        <v>0.03</v>
      </c>
      <c r="K76">
        <v>0.4</v>
      </c>
      <c r="L76">
        <v>0.15</v>
      </c>
      <c r="M76">
        <v>0</v>
      </c>
      <c r="N76">
        <v>0.03</v>
      </c>
      <c r="O76">
        <f t="shared" si="32"/>
        <v>0.55</v>
      </c>
      <c r="P76">
        <f t="shared" si="33"/>
        <v>0.06</v>
      </c>
      <c r="Q76" s="3">
        <f t="shared" si="34"/>
        <v>0.15600000000000003</v>
      </c>
      <c r="R76" s="3">
        <f t="shared" si="39"/>
        <v>0.027</v>
      </c>
      <c r="S76" s="3">
        <f t="shared" si="40"/>
        <v>0</v>
      </c>
      <c r="T76" s="3">
        <f t="shared" si="41"/>
        <v>0.027</v>
      </c>
      <c r="U76" s="3">
        <f t="shared" si="42"/>
        <v>0.21000000000000002</v>
      </c>
      <c r="V76" s="3">
        <f t="shared" si="43"/>
        <v>0.79</v>
      </c>
      <c r="W76">
        <f t="shared" si="35"/>
        <v>0.027</v>
      </c>
      <c r="X76" s="37">
        <f t="shared" si="36"/>
        <v>66.66666666666666</v>
      </c>
      <c r="Y76" s="37">
        <f t="shared" si="37"/>
        <v>33.33333333333333</v>
      </c>
      <c r="Z76" s="8" t="s">
        <v>295</v>
      </c>
    </row>
    <row r="77" spans="2:26" ht="15.75">
      <c r="B77" s="31" t="s">
        <v>329</v>
      </c>
      <c r="C77" s="3">
        <v>675</v>
      </c>
      <c r="D77" s="3">
        <v>650</v>
      </c>
      <c r="E77" s="3">
        <v>590</v>
      </c>
      <c r="F77" s="3">
        <f t="shared" si="31"/>
        <v>25</v>
      </c>
      <c r="G77" s="3">
        <f t="shared" si="38"/>
        <v>60</v>
      </c>
      <c r="H77" s="3" t="s">
        <v>178</v>
      </c>
      <c r="I77" s="3">
        <v>0.65</v>
      </c>
      <c r="J77" s="3">
        <v>0.1</v>
      </c>
      <c r="K77" s="3">
        <v>0.15</v>
      </c>
      <c r="L77" s="3">
        <v>0</v>
      </c>
      <c r="M77" s="3">
        <v>0</v>
      </c>
      <c r="N77" s="3">
        <v>0.1</v>
      </c>
      <c r="O77">
        <f t="shared" si="32"/>
        <v>0.15</v>
      </c>
      <c r="P77">
        <f t="shared" si="33"/>
        <v>0.2</v>
      </c>
      <c r="Q77" s="3">
        <f t="shared" si="34"/>
        <v>0.26</v>
      </c>
      <c r="R77" s="3">
        <f t="shared" si="39"/>
        <v>0.09000000000000001</v>
      </c>
      <c r="S77" s="3">
        <f t="shared" si="40"/>
        <v>0</v>
      </c>
      <c r="T77" s="3">
        <f t="shared" si="41"/>
        <v>0.09000000000000001</v>
      </c>
      <c r="U77" s="3">
        <f t="shared" si="42"/>
        <v>0.44000000000000006</v>
      </c>
      <c r="V77" s="3">
        <f t="shared" si="43"/>
        <v>0.5599999999999999</v>
      </c>
      <c r="W77">
        <f t="shared" si="35"/>
        <v>0.09000000000000001</v>
      </c>
      <c r="X77" s="37">
        <f t="shared" si="36"/>
        <v>29.411764705882355</v>
      </c>
      <c r="Y77" s="37">
        <f t="shared" si="37"/>
        <v>70.58823529411765</v>
      </c>
      <c r="Z77" t="s">
        <v>140</v>
      </c>
    </row>
    <row r="78" spans="2:26" ht="15.75">
      <c r="B78" s="26" t="s">
        <v>158</v>
      </c>
      <c r="C78" s="3">
        <v>750</v>
      </c>
      <c r="D78" s="3">
        <v>654</v>
      </c>
      <c r="E78" s="3">
        <v>545</v>
      </c>
      <c r="F78" s="3">
        <f t="shared" si="31"/>
        <v>96</v>
      </c>
      <c r="G78" s="3">
        <f t="shared" si="38"/>
        <v>109</v>
      </c>
      <c r="H78" s="3" t="s">
        <v>178</v>
      </c>
      <c r="I78" s="3">
        <v>0.55</v>
      </c>
      <c r="J78" s="3">
        <v>0.05</v>
      </c>
      <c r="K78" s="3">
        <v>0.35</v>
      </c>
      <c r="L78" s="3">
        <v>0</v>
      </c>
      <c r="M78" s="3">
        <v>0</v>
      </c>
      <c r="N78" s="3">
        <v>0.05</v>
      </c>
      <c r="O78">
        <f t="shared" si="32"/>
        <v>0.35</v>
      </c>
      <c r="P78">
        <f t="shared" si="33"/>
        <v>0.1</v>
      </c>
      <c r="Q78" s="3">
        <f t="shared" si="34"/>
        <v>0.22000000000000003</v>
      </c>
      <c r="R78" s="3">
        <f t="shared" si="39"/>
        <v>0.045000000000000005</v>
      </c>
      <c r="S78" s="3">
        <f t="shared" si="40"/>
        <v>0</v>
      </c>
      <c r="T78" s="3">
        <f t="shared" si="41"/>
        <v>0.045000000000000005</v>
      </c>
      <c r="U78" s="3">
        <f t="shared" si="42"/>
        <v>0.31</v>
      </c>
      <c r="V78" s="3">
        <f t="shared" si="43"/>
        <v>0.69</v>
      </c>
      <c r="W78">
        <f t="shared" si="35"/>
        <v>0.045000000000000005</v>
      </c>
      <c r="X78" s="37">
        <f t="shared" si="36"/>
        <v>46.82926829268293</v>
      </c>
      <c r="Y78" s="37">
        <f t="shared" si="37"/>
        <v>53.170731707317074</v>
      </c>
      <c r="Z78" s="4" t="s">
        <v>85</v>
      </c>
    </row>
    <row r="79" spans="2:26" ht="15.75">
      <c r="B79" s="9" t="s">
        <v>238</v>
      </c>
      <c r="C79" s="3">
        <v>850</v>
      </c>
      <c r="D79" s="3">
        <v>670</v>
      </c>
      <c r="E79" s="3">
        <v>650</v>
      </c>
      <c r="F79" s="3">
        <f t="shared" si="31"/>
        <v>180</v>
      </c>
      <c r="G79" s="3">
        <f t="shared" si="38"/>
        <v>20</v>
      </c>
      <c r="H79" s="3" t="s">
        <v>178</v>
      </c>
      <c r="I79" s="3">
        <v>0.45</v>
      </c>
      <c r="J79" s="3">
        <v>0.1</v>
      </c>
      <c r="K79" s="3">
        <v>0.35</v>
      </c>
      <c r="L79" s="3">
        <v>0.1</v>
      </c>
      <c r="M79" s="3">
        <v>0</v>
      </c>
      <c r="N79" s="3">
        <v>0</v>
      </c>
      <c r="O79">
        <f t="shared" si="32"/>
        <v>0.44999999999999996</v>
      </c>
      <c r="P79">
        <f t="shared" si="33"/>
        <v>0.1</v>
      </c>
      <c r="Q79" s="3">
        <f t="shared" si="34"/>
        <v>0.18000000000000002</v>
      </c>
      <c r="R79" s="3">
        <f t="shared" si="39"/>
        <v>0.09000000000000001</v>
      </c>
      <c r="S79" s="3">
        <f t="shared" si="40"/>
        <v>0</v>
      </c>
      <c r="T79" s="3">
        <f t="shared" si="41"/>
        <v>0</v>
      </c>
      <c r="U79" s="3">
        <f t="shared" si="42"/>
        <v>0.27</v>
      </c>
      <c r="V79" s="3">
        <f t="shared" si="43"/>
        <v>0.73</v>
      </c>
      <c r="W79">
        <f t="shared" si="35"/>
        <v>0</v>
      </c>
      <c r="X79" s="37">
        <f t="shared" si="36"/>
        <v>90</v>
      </c>
      <c r="Y79" s="37">
        <f t="shared" si="37"/>
        <v>10</v>
      </c>
      <c r="Z79" s="27" t="s">
        <v>237</v>
      </c>
    </row>
    <row r="80" spans="2:26" ht="15.75">
      <c r="B80" s="26" t="s">
        <v>112</v>
      </c>
      <c r="C80" s="3">
        <v>850</v>
      </c>
      <c r="D80" s="3">
        <v>680</v>
      </c>
      <c r="E80" s="3">
        <v>660</v>
      </c>
      <c r="F80" s="3">
        <f t="shared" si="31"/>
        <v>170</v>
      </c>
      <c r="G80" s="3">
        <f t="shared" si="38"/>
        <v>20</v>
      </c>
      <c r="H80" s="3" t="s">
        <v>142</v>
      </c>
      <c r="I80" s="3">
        <v>0.45</v>
      </c>
      <c r="J80" s="3">
        <v>0.1</v>
      </c>
      <c r="K80" s="3">
        <v>0.35</v>
      </c>
      <c r="L80" s="3">
        <v>0.1</v>
      </c>
      <c r="M80" s="3">
        <v>0</v>
      </c>
      <c r="N80" s="3">
        <v>0</v>
      </c>
      <c r="O80">
        <f t="shared" si="32"/>
        <v>0.44999999999999996</v>
      </c>
      <c r="P80">
        <f t="shared" si="33"/>
        <v>0.1</v>
      </c>
      <c r="Q80" s="3">
        <f t="shared" si="34"/>
        <v>0.18000000000000002</v>
      </c>
      <c r="R80" s="3">
        <f t="shared" si="39"/>
        <v>0.09000000000000001</v>
      </c>
      <c r="S80" s="3">
        <f t="shared" si="40"/>
        <v>0</v>
      </c>
      <c r="T80" s="3">
        <f t="shared" si="41"/>
        <v>0</v>
      </c>
      <c r="U80" s="3">
        <f t="shared" si="42"/>
        <v>0.27</v>
      </c>
      <c r="V80" s="3">
        <f t="shared" si="43"/>
        <v>0.73</v>
      </c>
      <c r="W80">
        <f t="shared" si="35"/>
        <v>0</v>
      </c>
      <c r="X80" s="37">
        <f t="shared" si="36"/>
        <v>89.47368421052632</v>
      </c>
      <c r="Y80" s="37">
        <f t="shared" si="37"/>
        <v>10.526315789473683</v>
      </c>
      <c r="Z80" s="27" t="s">
        <v>113</v>
      </c>
    </row>
    <row r="81" spans="2:26" ht="48">
      <c r="B81" s="14" t="s">
        <v>96</v>
      </c>
      <c r="C81" s="3">
        <v>1000</v>
      </c>
      <c r="D81" s="3">
        <v>750</v>
      </c>
      <c r="E81" s="3">
        <v>680</v>
      </c>
      <c r="F81" s="3">
        <f t="shared" si="31"/>
        <v>250</v>
      </c>
      <c r="G81" s="3">
        <f t="shared" si="38"/>
        <v>70</v>
      </c>
      <c r="H81" s="3" t="s">
        <v>142</v>
      </c>
      <c r="I81">
        <v>0.48</v>
      </c>
      <c r="J81">
        <v>0.385</v>
      </c>
      <c r="K81">
        <v>0.05</v>
      </c>
      <c r="L81">
        <v>0.04</v>
      </c>
      <c r="M81">
        <v>0</v>
      </c>
      <c r="N81">
        <v>0.045</v>
      </c>
      <c r="O81">
        <f t="shared" si="32"/>
        <v>0.09</v>
      </c>
      <c r="P81">
        <f t="shared" si="33"/>
        <v>0.43</v>
      </c>
      <c r="Q81" s="3">
        <f t="shared" si="34"/>
        <v>0.192</v>
      </c>
      <c r="R81" s="3">
        <f t="shared" si="39"/>
        <v>0.34650000000000003</v>
      </c>
      <c r="S81" s="3">
        <f t="shared" si="40"/>
        <v>0</v>
      </c>
      <c r="T81" s="3">
        <f t="shared" si="41"/>
        <v>0.0405</v>
      </c>
      <c r="U81" s="3">
        <f t="shared" si="42"/>
        <v>0.579</v>
      </c>
      <c r="V81" s="3">
        <f t="shared" si="43"/>
        <v>0.42100000000000004</v>
      </c>
      <c r="W81">
        <f t="shared" si="35"/>
        <v>0.0405</v>
      </c>
      <c r="X81" s="37">
        <f t="shared" si="36"/>
        <v>78.125</v>
      </c>
      <c r="Y81" s="37">
        <f t="shared" si="37"/>
        <v>21.875</v>
      </c>
      <c r="Z81" s="15" t="s">
        <v>333</v>
      </c>
    </row>
    <row r="82" spans="2:26" ht="15.75">
      <c r="B82" s="14" t="s">
        <v>253</v>
      </c>
      <c r="C82" s="3">
        <v>900</v>
      </c>
      <c r="D82" s="3">
        <v>820</v>
      </c>
      <c r="E82" s="3">
        <v>780</v>
      </c>
      <c r="F82" s="3">
        <f t="shared" si="31"/>
        <v>80</v>
      </c>
      <c r="G82" s="3">
        <f t="shared" si="38"/>
        <v>40</v>
      </c>
      <c r="H82" s="3" t="s">
        <v>178</v>
      </c>
      <c r="I82" s="3">
        <v>0.8</v>
      </c>
      <c r="J82" s="3">
        <v>0.05</v>
      </c>
      <c r="K82" s="3">
        <v>0.15</v>
      </c>
      <c r="L82" s="3">
        <v>0</v>
      </c>
      <c r="M82" s="3">
        <v>0</v>
      </c>
      <c r="N82" s="3">
        <v>0</v>
      </c>
      <c r="O82">
        <f t="shared" si="32"/>
        <v>0.15</v>
      </c>
      <c r="P82">
        <f t="shared" si="33"/>
        <v>0.05</v>
      </c>
      <c r="Q82" s="3">
        <f t="shared" si="34"/>
        <v>0.32000000000000006</v>
      </c>
      <c r="R82" s="3">
        <f t="shared" si="39"/>
        <v>0.045000000000000005</v>
      </c>
      <c r="S82" s="3">
        <f t="shared" si="40"/>
        <v>0</v>
      </c>
      <c r="T82" s="3">
        <f t="shared" si="41"/>
        <v>0</v>
      </c>
      <c r="U82" s="3">
        <f t="shared" si="42"/>
        <v>0.36500000000000005</v>
      </c>
      <c r="V82" s="3">
        <f t="shared" si="43"/>
        <v>0.635</v>
      </c>
      <c r="W82">
        <f t="shared" si="35"/>
        <v>0</v>
      </c>
      <c r="X82" s="37">
        <f t="shared" si="36"/>
        <v>66.66666666666666</v>
      </c>
      <c r="Y82" s="37">
        <f t="shared" si="37"/>
        <v>33.33333333333333</v>
      </c>
      <c r="Z82" s="4" t="s">
        <v>334</v>
      </c>
    </row>
    <row r="83" spans="2:26" ht="15.75">
      <c r="B83" s="33" t="s">
        <v>298</v>
      </c>
      <c r="C83" s="3">
        <v>930</v>
      </c>
      <c r="D83" s="3">
        <v>820</v>
      </c>
      <c r="E83" s="3">
        <v>750</v>
      </c>
      <c r="F83" s="3">
        <f t="shared" si="31"/>
        <v>110</v>
      </c>
      <c r="G83" s="3">
        <f t="shared" si="38"/>
        <v>70</v>
      </c>
      <c r="H83" s="3" t="s">
        <v>177</v>
      </c>
      <c r="I83" s="3">
        <v>0.8</v>
      </c>
      <c r="J83" s="3">
        <v>0.05</v>
      </c>
      <c r="K83" s="3">
        <v>0.15</v>
      </c>
      <c r="L83" s="3">
        <v>0</v>
      </c>
      <c r="M83" s="3">
        <v>0</v>
      </c>
      <c r="N83" s="3">
        <v>0</v>
      </c>
      <c r="O83">
        <f t="shared" si="32"/>
        <v>0.15</v>
      </c>
      <c r="P83">
        <f t="shared" si="33"/>
        <v>0.05</v>
      </c>
      <c r="Q83" s="3">
        <f t="shared" si="34"/>
        <v>0.32000000000000006</v>
      </c>
      <c r="R83" s="3">
        <f t="shared" si="39"/>
        <v>0.045000000000000005</v>
      </c>
      <c r="S83" s="3">
        <f t="shared" si="40"/>
        <v>0</v>
      </c>
      <c r="T83" s="3">
        <f t="shared" si="41"/>
        <v>0</v>
      </c>
      <c r="U83" s="3">
        <f t="shared" si="42"/>
        <v>0.36500000000000005</v>
      </c>
      <c r="V83" s="3">
        <f t="shared" si="43"/>
        <v>0.635</v>
      </c>
      <c r="W83">
        <f t="shared" si="35"/>
        <v>0</v>
      </c>
      <c r="X83" s="37">
        <f t="shared" si="36"/>
        <v>61.111111111111114</v>
      </c>
      <c r="Y83" s="37">
        <f t="shared" si="37"/>
        <v>38.88888888888889</v>
      </c>
      <c r="Z83" s="4" t="s">
        <v>353</v>
      </c>
    </row>
    <row r="84" spans="2:26" ht="15.75">
      <c r="B84" s="33" t="s">
        <v>209</v>
      </c>
      <c r="C84" s="3">
        <v>1200</v>
      </c>
      <c r="D84" s="3">
        <v>850</v>
      </c>
      <c r="E84" s="3">
        <v>750</v>
      </c>
      <c r="F84" s="3">
        <f t="shared" si="31"/>
        <v>350</v>
      </c>
      <c r="G84" s="3">
        <f t="shared" si="38"/>
        <v>100</v>
      </c>
      <c r="H84" s="3" t="s">
        <v>142</v>
      </c>
      <c r="I84" s="3">
        <v>0.8</v>
      </c>
      <c r="J84" s="3">
        <v>0.05</v>
      </c>
      <c r="K84" s="3">
        <v>0.15</v>
      </c>
      <c r="L84" s="3">
        <v>0</v>
      </c>
      <c r="M84" s="3">
        <v>0</v>
      </c>
      <c r="N84" s="3">
        <v>0</v>
      </c>
      <c r="O84">
        <f t="shared" si="32"/>
        <v>0.15</v>
      </c>
      <c r="P84">
        <f t="shared" si="33"/>
        <v>0.05</v>
      </c>
      <c r="Q84" s="3">
        <f t="shared" si="34"/>
        <v>0.32000000000000006</v>
      </c>
      <c r="R84" s="3">
        <f t="shared" si="39"/>
        <v>0.045000000000000005</v>
      </c>
      <c r="S84" s="3">
        <f t="shared" si="40"/>
        <v>0</v>
      </c>
      <c r="T84" s="3">
        <f t="shared" si="41"/>
        <v>0</v>
      </c>
      <c r="U84" s="3">
        <f t="shared" si="42"/>
        <v>0.36500000000000005</v>
      </c>
      <c r="V84" s="3">
        <f t="shared" si="43"/>
        <v>0.635</v>
      </c>
      <c r="W84">
        <f t="shared" si="35"/>
        <v>0</v>
      </c>
      <c r="X84" s="37">
        <f t="shared" si="36"/>
        <v>77.77777777777779</v>
      </c>
      <c r="Y84" s="37">
        <f t="shared" si="37"/>
        <v>22.22222222222222</v>
      </c>
      <c r="Z84" t="s">
        <v>218</v>
      </c>
    </row>
    <row r="85" spans="2:26" ht="15.75">
      <c r="B85" s="33" t="s">
        <v>160</v>
      </c>
      <c r="C85" s="3">
        <v>1250</v>
      </c>
      <c r="D85" s="3">
        <v>960</v>
      </c>
      <c r="E85" s="3">
        <v>930</v>
      </c>
      <c r="F85" s="3">
        <f t="shared" si="31"/>
        <v>290</v>
      </c>
      <c r="G85" s="3">
        <f t="shared" si="38"/>
        <v>30</v>
      </c>
      <c r="H85" s="3" t="s">
        <v>177</v>
      </c>
      <c r="I85" s="3">
        <v>0.4</v>
      </c>
      <c r="J85" s="3">
        <v>0</v>
      </c>
      <c r="K85" s="3">
        <v>0.5</v>
      </c>
      <c r="L85" s="3">
        <v>0.1</v>
      </c>
      <c r="M85" s="3">
        <v>0</v>
      </c>
      <c r="N85" s="3">
        <v>0</v>
      </c>
      <c r="O85">
        <f t="shared" si="32"/>
        <v>0.6</v>
      </c>
      <c r="P85">
        <f t="shared" si="33"/>
        <v>0</v>
      </c>
      <c r="Q85" s="3">
        <f t="shared" si="34"/>
        <v>0.16000000000000003</v>
      </c>
      <c r="R85" s="3">
        <f t="shared" si="39"/>
        <v>0</v>
      </c>
      <c r="S85" s="3">
        <f t="shared" si="40"/>
        <v>0</v>
      </c>
      <c r="T85" s="3">
        <f t="shared" si="41"/>
        <v>0</v>
      </c>
      <c r="U85" s="3">
        <f t="shared" si="42"/>
        <v>0.16000000000000003</v>
      </c>
      <c r="V85" s="3">
        <f t="shared" si="43"/>
        <v>0.84</v>
      </c>
      <c r="W85">
        <f t="shared" si="35"/>
        <v>0</v>
      </c>
      <c r="X85" s="37">
        <f t="shared" si="36"/>
        <v>90.625</v>
      </c>
      <c r="Y85" s="37">
        <f t="shared" si="37"/>
        <v>9.375</v>
      </c>
      <c r="Z85" s="4" t="s">
        <v>56</v>
      </c>
    </row>
    <row r="86" spans="2:26" ht="15.75">
      <c r="B86" s="33" t="s">
        <v>193</v>
      </c>
      <c r="C86" s="3">
        <v>1030</v>
      </c>
      <c r="D86" s="3">
        <v>980</v>
      </c>
      <c r="E86" s="3">
        <v>910</v>
      </c>
      <c r="F86" s="3">
        <f t="shared" si="31"/>
        <v>50</v>
      </c>
      <c r="G86" s="3">
        <f t="shared" si="38"/>
        <v>70</v>
      </c>
      <c r="H86" s="3" t="s">
        <v>177</v>
      </c>
      <c r="I86" s="3">
        <v>0.5</v>
      </c>
      <c r="J86" s="3">
        <v>0</v>
      </c>
      <c r="K86" s="3">
        <v>0.5</v>
      </c>
      <c r="L86" s="3">
        <v>0</v>
      </c>
      <c r="M86" s="3">
        <v>0</v>
      </c>
      <c r="N86" s="3">
        <v>0</v>
      </c>
      <c r="O86">
        <f t="shared" si="32"/>
        <v>0.5</v>
      </c>
      <c r="P86">
        <f t="shared" si="33"/>
        <v>0</v>
      </c>
      <c r="Q86" s="3">
        <f t="shared" si="34"/>
        <v>0.2</v>
      </c>
      <c r="R86" s="3">
        <f t="shared" si="39"/>
        <v>0</v>
      </c>
      <c r="S86" s="3">
        <f t="shared" si="40"/>
        <v>0</v>
      </c>
      <c r="T86" s="3">
        <f t="shared" si="41"/>
        <v>0</v>
      </c>
      <c r="U86" s="3">
        <f t="shared" si="42"/>
        <v>0.2</v>
      </c>
      <c r="V86" s="3">
        <f t="shared" si="43"/>
        <v>0.8</v>
      </c>
      <c r="W86">
        <f t="shared" si="35"/>
        <v>0</v>
      </c>
      <c r="X86" s="37">
        <f t="shared" si="36"/>
        <v>41.66666666666667</v>
      </c>
      <c r="Y86" s="37">
        <f t="shared" si="37"/>
        <v>58.333333333333336</v>
      </c>
      <c r="Z86" s="4" t="s">
        <v>57</v>
      </c>
    </row>
    <row r="87" spans="2:26" ht="48">
      <c r="B87" s="33" t="s">
        <v>162</v>
      </c>
      <c r="C87" s="3">
        <v>1420</v>
      </c>
      <c r="D87" s="3">
        <v>1000</v>
      </c>
      <c r="E87" s="3">
        <v>950</v>
      </c>
      <c r="F87" s="3">
        <f t="shared" si="31"/>
        <v>420</v>
      </c>
      <c r="G87" s="3">
        <f t="shared" si="38"/>
        <v>50</v>
      </c>
      <c r="H87" s="3" t="s">
        <v>177</v>
      </c>
      <c r="I87" s="3">
        <v>0.75</v>
      </c>
      <c r="J87" s="3">
        <v>0</v>
      </c>
      <c r="K87" s="3">
        <v>0.25</v>
      </c>
      <c r="L87" s="3">
        <v>0</v>
      </c>
      <c r="M87" s="3">
        <v>0</v>
      </c>
      <c r="N87" s="3">
        <v>0</v>
      </c>
      <c r="O87">
        <f t="shared" si="32"/>
        <v>0.25</v>
      </c>
      <c r="P87">
        <f t="shared" si="33"/>
        <v>0</v>
      </c>
      <c r="Q87" s="3">
        <f aca="true" t="shared" si="44" ref="Q87:Q118">I87*0.5</f>
        <v>0.375</v>
      </c>
      <c r="R87" s="3">
        <f t="shared" si="39"/>
        <v>0</v>
      </c>
      <c r="S87" s="3">
        <f t="shared" si="40"/>
        <v>0</v>
      </c>
      <c r="T87" s="3">
        <f t="shared" si="41"/>
        <v>0</v>
      </c>
      <c r="U87" s="3">
        <f t="shared" si="42"/>
        <v>0.375</v>
      </c>
      <c r="V87" s="3">
        <f t="shared" si="43"/>
        <v>0.625</v>
      </c>
      <c r="W87">
        <f t="shared" si="35"/>
        <v>0</v>
      </c>
      <c r="X87" s="37">
        <f t="shared" si="36"/>
        <v>89.36170212765957</v>
      </c>
      <c r="Y87" s="37">
        <f t="shared" si="37"/>
        <v>10.638297872340425</v>
      </c>
      <c r="Z87" s="6" t="s">
        <v>58</v>
      </c>
    </row>
    <row r="88" spans="2:26" ht="15.75">
      <c r="B88" s="33" t="s">
        <v>233</v>
      </c>
      <c r="C88" s="3">
        <v>1100</v>
      </c>
      <c r="D88" s="3">
        <v>1000</v>
      </c>
      <c r="E88" s="3">
        <v>900</v>
      </c>
      <c r="F88" s="3">
        <f t="shared" si="31"/>
        <v>100</v>
      </c>
      <c r="G88" s="3">
        <f t="shared" si="38"/>
        <v>100</v>
      </c>
      <c r="H88" s="3" t="s">
        <v>142</v>
      </c>
      <c r="I88" s="3">
        <v>0.6</v>
      </c>
      <c r="J88" s="3">
        <v>0</v>
      </c>
      <c r="K88" s="3">
        <v>0.4</v>
      </c>
      <c r="L88" s="3">
        <v>0</v>
      </c>
      <c r="M88" s="3">
        <v>0</v>
      </c>
      <c r="N88" s="3">
        <v>0</v>
      </c>
      <c r="O88">
        <f t="shared" si="32"/>
        <v>0.4</v>
      </c>
      <c r="P88">
        <f t="shared" si="33"/>
        <v>0</v>
      </c>
      <c r="Q88" s="3">
        <f t="shared" si="44"/>
        <v>0.3</v>
      </c>
      <c r="R88" s="3">
        <f t="shared" si="39"/>
        <v>0</v>
      </c>
      <c r="S88" s="3">
        <f t="shared" si="40"/>
        <v>0</v>
      </c>
      <c r="T88" s="3">
        <f t="shared" si="41"/>
        <v>0</v>
      </c>
      <c r="U88" s="3">
        <f t="shared" si="42"/>
        <v>0.3</v>
      </c>
      <c r="V88" s="3">
        <f t="shared" si="43"/>
        <v>0.7</v>
      </c>
      <c r="W88">
        <f t="shared" si="35"/>
        <v>0</v>
      </c>
      <c r="X88" s="37">
        <f t="shared" si="36"/>
        <v>50</v>
      </c>
      <c r="Y88" s="37">
        <f t="shared" si="37"/>
        <v>50</v>
      </c>
      <c r="Z88" s="4" t="s">
        <v>59</v>
      </c>
    </row>
    <row r="89" spans="2:26" ht="15.75">
      <c r="B89" s="33" t="s">
        <v>171</v>
      </c>
      <c r="C89" s="3">
        <v>1200</v>
      </c>
      <c r="D89" s="3">
        <v>1000</v>
      </c>
      <c r="E89" s="3">
        <v>920</v>
      </c>
      <c r="F89" s="3">
        <f t="shared" si="31"/>
        <v>200</v>
      </c>
      <c r="G89" s="3">
        <f t="shared" si="38"/>
        <v>80</v>
      </c>
      <c r="H89" s="3" t="s">
        <v>142</v>
      </c>
      <c r="I89" s="3">
        <v>0.6</v>
      </c>
      <c r="J89" s="3">
        <v>0</v>
      </c>
      <c r="K89" s="3">
        <v>0.4</v>
      </c>
      <c r="L89" s="3">
        <v>0</v>
      </c>
      <c r="M89" s="3">
        <v>0</v>
      </c>
      <c r="N89" s="3">
        <v>0</v>
      </c>
      <c r="O89">
        <f t="shared" si="32"/>
        <v>0.4</v>
      </c>
      <c r="P89">
        <f t="shared" si="33"/>
        <v>0</v>
      </c>
      <c r="Q89" s="3">
        <f t="shared" si="44"/>
        <v>0.3</v>
      </c>
      <c r="R89" s="3">
        <f t="shared" si="39"/>
        <v>0</v>
      </c>
      <c r="S89" s="3">
        <f t="shared" si="40"/>
        <v>0</v>
      </c>
      <c r="T89" s="3">
        <f t="shared" si="41"/>
        <v>0</v>
      </c>
      <c r="U89" s="3">
        <f t="shared" si="42"/>
        <v>0.3</v>
      </c>
      <c r="V89" s="3">
        <f t="shared" si="43"/>
        <v>0.7</v>
      </c>
      <c r="W89">
        <f t="shared" si="35"/>
        <v>0</v>
      </c>
      <c r="X89" s="37">
        <f t="shared" si="36"/>
        <v>71.42857142857143</v>
      </c>
      <c r="Y89" s="37">
        <f t="shared" si="37"/>
        <v>28.57142857142857</v>
      </c>
      <c r="Z89" s="4" t="s">
        <v>74</v>
      </c>
    </row>
    <row r="90" spans="2:26" ht="15.75">
      <c r="B90" s="33" t="s">
        <v>197</v>
      </c>
      <c r="C90" s="3">
        <v>1200</v>
      </c>
      <c r="D90" s="3">
        <v>1000</v>
      </c>
      <c r="E90" s="3">
        <v>940</v>
      </c>
      <c r="F90" s="3">
        <f t="shared" si="31"/>
        <v>200</v>
      </c>
      <c r="G90" s="3">
        <f t="shared" si="38"/>
        <v>60</v>
      </c>
      <c r="H90" s="3" t="s">
        <v>142</v>
      </c>
      <c r="I90" s="3">
        <v>0.4</v>
      </c>
      <c r="J90" s="3">
        <v>0</v>
      </c>
      <c r="K90" s="3">
        <v>0.6</v>
      </c>
      <c r="L90" s="3">
        <v>0</v>
      </c>
      <c r="M90" s="3">
        <v>0</v>
      </c>
      <c r="N90" s="3">
        <v>0</v>
      </c>
      <c r="O90">
        <f t="shared" si="32"/>
        <v>0.6</v>
      </c>
      <c r="P90">
        <f t="shared" si="33"/>
        <v>0</v>
      </c>
      <c r="Q90" s="3">
        <f t="shared" si="44"/>
        <v>0.2</v>
      </c>
      <c r="R90" s="3">
        <f t="shared" si="39"/>
        <v>0</v>
      </c>
      <c r="S90" s="3">
        <f t="shared" si="40"/>
        <v>0</v>
      </c>
      <c r="T90" s="3">
        <f t="shared" si="41"/>
        <v>0</v>
      </c>
      <c r="U90" s="3">
        <f t="shared" si="42"/>
        <v>0.2</v>
      </c>
      <c r="V90" s="3">
        <f t="shared" si="43"/>
        <v>0.8</v>
      </c>
      <c r="W90">
        <f t="shared" si="35"/>
        <v>0</v>
      </c>
      <c r="X90" s="37">
        <f t="shared" si="36"/>
        <v>76.92307692307693</v>
      </c>
      <c r="Y90" s="37">
        <f t="shared" si="37"/>
        <v>23.076923076923077</v>
      </c>
      <c r="Z90" s="4" t="s">
        <v>282</v>
      </c>
    </row>
    <row r="91" spans="2:26" ht="15.75">
      <c r="B91" s="33" t="s">
        <v>210</v>
      </c>
      <c r="C91" s="3">
        <v>1500</v>
      </c>
      <c r="D91" s="3">
        <v>1010</v>
      </c>
      <c r="E91" s="3">
        <v>900</v>
      </c>
      <c r="F91" s="3">
        <f t="shared" si="31"/>
        <v>490</v>
      </c>
      <c r="G91" s="3">
        <f t="shared" si="38"/>
        <v>110</v>
      </c>
      <c r="H91" s="3" t="s">
        <v>142</v>
      </c>
      <c r="I91" s="3">
        <v>0.4</v>
      </c>
      <c r="J91" s="3">
        <v>0</v>
      </c>
      <c r="K91" s="3">
        <v>0.6</v>
      </c>
      <c r="L91" s="3">
        <v>0</v>
      </c>
      <c r="M91" s="3">
        <v>0</v>
      </c>
      <c r="N91" s="3">
        <v>0</v>
      </c>
      <c r="O91">
        <f t="shared" si="32"/>
        <v>0.6</v>
      </c>
      <c r="P91">
        <f t="shared" si="33"/>
        <v>0</v>
      </c>
      <c r="Q91" s="3">
        <f t="shared" si="44"/>
        <v>0.2</v>
      </c>
      <c r="R91" s="3">
        <f t="shared" si="39"/>
        <v>0</v>
      </c>
      <c r="S91" s="3">
        <f t="shared" si="40"/>
        <v>0</v>
      </c>
      <c r="T91" s="3">
        <f t="shared" si="41"/>
        <v>0</v>
      </c>
      <c r="U91" s="3">
        <f t="shared" si="42"/>
        <v>0.2</v>
      </c>
      <c r="V91" s="3">
        <f t="shared" si="43"/>
        <v>0.8</v>
      </c>
      <c r="W91">
        <f t="shared" si="35"/>
        <v>0</v>
      </c>
      <c r="X91" s="37">
        <f t="shared" si="36"/>
        <v>81.66666666666667</v>
      </c>
      <c r="Y91" s="37">
        <f t="shared" si="37"/>
        <v>18.333333333333332</v>
      </c>
      <c r="Z91" t="s">
        <v>75</v>
      </c>
    </row>
    <row r="92" spans="2:26" ht="15.75">
      <c r="B92" s="33" t="s">
        <v>266</v>
      </c>
      <c r="C92" s="3">
        <v>1100</v>
      </c>
      <c r="D92" s="3">
        <v>1010</v>
      </c>
      <c r="E92" s="3">
        <v>950</v>
      </c>
      <c r="F92" s="3">
        <f t="shared" si="31"/>
        <v>90</v>
      </c>
      <c r="G92" s="3">
        <f t="shared" si="38"/>
        <v>60</v>
      </c>
      <c r="H92" s="3" t="s">
        <v>177</v>
      </c>
      <c r="I92" s="3">
        <v>0.75</v>
      </c>
      <c r="J92" s="3">
        <v>0.05</v>
      </c>
      <c r="K92" s="3">
        <v>0.2</v>
      </c>
      <c r="L92" s="3">
        <v>0</v>
      </c>
      <c r="M92" s="3">
        <v>0</v>
      </c>
      <c r="N92" s="3">
        <v>0</v>
      </c>
      <c r="O92">
        <f t="shared" si="32"/>
        <v>0.2</v>
      </c>
      <c r="P92">
        <f t="shared" si="33"/>
        <v>0.05</v>
      </c>
      <c r="Q92" s="3">
        <f t="shared" si="44"/>
        <v>0.375</v>
      </c>
      <c r="R92" s="3">
        <f t="shared" si="39"/>
        <v>0.045000000000000005</v>
      </c>
      <c r="S92" s="3">
        <f t="shared" si="40"/>
        <v>0</v>
      </c>
      <c r="T92" s="3">
        <f t="shared" si="41"/>
        <v>0</v>
      </c>
      <c r="U92" s="3">
        <f t="shared" si="42"/>
        <v>0.42</v>
      </c>
      <c r="V92" s="3">
        <f t="shared" si="43"/>
        <v>0.5800000000000001</v>
      </c>
      <c r="W92">
        <f t="shared" si="35"/>
        <v>0</v>
      </c>
      <c r="X92" s="37">
        <f t="shared" si="36"/>
        <v>60</v>
      </c>
      <c r="Y92" s="37">
        <f t="shared" si="37"/>
        <v>40</v>
      </c>
      <c r="Z92" s="4" t="s">
        <v>76</v>
      </c>
    </row>
    <row r="93" spans="2:26" ht="15.75">
      <c r="B93" s="33" t="s">
        <v>161</v>
      </c>
      <c r="C93" s="3">
        <v>1300</v>
      </c>
      <c r="D93" s="3">
        <v>1050</v>
      </c>
      <c r="E93" s="3">
        <v>1000</v>
      </c>
      <c r="F93" s="3">
        <f t="shared" si="31"/>
        <v>250</v>
      </c>
      <c r="G93" s="3">
        <f t="shared" si="38"/>
        <v>50</v>
      </c>
      <c r="H93" s="3" t="s">
        <v>177</v>
      </c>
      <c r="I93" s="3">
        <v>0.7</v>
      </c>
      <c r="J93" s="3">
        <v>0.1</v>
      </c>
      <c r="K93" s="3">
        <v>0.15</v>
      </c>
      <c r="L93" s="3">
        <v>0</v>
      </c>
      <c r="M93" s="3">
        <v>0</v>
      </c>
      <c r="N93" s="3">
        <v>0.05</v>
      </c>
      <c r="O93">
        <f t="shared" si="32"/>
        <v>0.15</v>
      </c>
      <c r="P93">
        <f t="shared" si="33"/>
        <v>0.15000000000000002</v>
      </c>
      <c r="Q93" s="3">
        <f t="shared" si="44"/>
        <v>0.35</v>
      </c>
      <c r="R93" s="3">
        <f t="shared" si="39"/>
        <v>0.09000000000000001</v>
      </c>
      <c r="S93" s="3">
        <f t="shared" si="40"/>
        <v>0</v>
      </c>
      <c r="T93" s="3">
        <f t="shared" si="41"/>
        <v>0.045000000000000005</v>
      </c>
      <c r="U93" s="3">
        <f t="shared" si="42"/>
        <v>0.485</v>
      </c>
      <c r="V93" s="3">
        <f t="shared" si="43"/>
        <v>0.515</v>
      </c>
      <c r="W93">
        <f t="shared" si="35"/>
        <v>0.045000000000000005</v>
      </c>
      <c r="X93" s="37">
        <f t="shared" si="36"/>
        <v>83.33333333333334</v>
      </c>
      <c r="Y93" s="37">
        <f t="shared" si="37"/>
        <v>16.666666666666664</v>
      </c>
      <c r="Z93" t="s">
        <v>27</v>
      </c>
    </row>
    <row r="94" spans="2:26" ht="63.75">
      <c r="B94" s="33" t="s">
        <v>199</v>
      </c>
      <c r="C94" s="3">
        <v>1750</v>
      </c>
      <c r="D94" s="3">
        <v>1080</v>
      </c>
      <c r="E94" s="3">
        <v>980</v>
      </c>
      <c r="F94" s="3">
        <f t="shared" si="31"/>
        <v>670</v>
      </c>
      <c r="G94" s="3">
        <f t="shared" si="38"/>
        <v>100</v>
      </c>
      <c r="H94" s="3" t="s">
        <v>224</v>
      </c>
      <c r="I94" s="3">
        <v>0.8</v>
      </c>
      <c r="J94" s="3">
        <v>0</v>
      </c>
      <c r="K94" s="3">
        <v>0.15</v>
      </c>
      <c r="L94" s="3">
        <v>0</v>
      </c>
      <c r="M94" s="3">
        <v>0</v>
      </c>
      <c r="N94" s="3">
        <v>0.1</v>
      </c>
      <c r="O94">
        <f t="shared" si="32"/>
        <v>0.15</v>
      </c>
      <c r="P94">
        <f t="shared" si="33"/>
        <v>0.1</v>
      </c>
      <c r="Q94" s="3">
        <f t="shared" si="44"/>
        <v>0.4</v>
      </c>
      <c r="R94" s="3">
        <f t="shared" si="39"/>
        <v>0</v>
      </c>
      <c r="S94" s="3">
        <f t="shared" si="40"/>
        <v>0</v>
      </c>
      <c r="T94" s="3">
        <f t="shared" si="41"/>
        <v>0.09000000000000001</v>
      </c>
      <c r="U94" s="3">
        <f t="shared" si="42"/>
        <v>0.49000000000000005</v>
      </c>
      <c r="V94" s="3">
        <f t="shared" si="43"/>
        <v>0.51</v>
      </c>
      <c r="W94">
        <f t="shared" si="35"/>
        <v>0.09000000000000001</v>
      </c>
      <c r="X94" s="37">
        <f t="shared" si="36"/>
        <v>87.01298701298701</v>
      </c>
      <c r="Y94" s="37">
        <f t="shared" si="37"/>
        <v>12.987012987012985</v>
      </c>
      <c r="Z94" s="6" t="s">
        <v>28</v>
      </c>
    </row>
    <row r="95" spans="2:26" ht="48">
      <c r="B95" s="33" t="s">
        <v>232</v>
      </c>
      <c r="C95" s="3">
        <v>1100</v>
      </c>
      <c r="D95" s="3">
        <v>1085</v>
      </c>
      <c r="E95" s="3">
        <v>1000</v>
      </c>
      <c r="F95" s="3">
        <v>300</v>
      </c>
      <c r="G95" s="3">
        <f t="shared" si="38"/>
        <v>85</v>
      </c>
      <c r="H95" s="3" t="s">
        <v>30</v>
      </c>
      <c r="I95" s="3">
        <v>0.6</v>
      </c>
      <c r="J95" s="3">
        <v>0</v>
      </c>
      <c r="K95" s="3">
        <v>0.4</v>
      </c>
      <c r="L95" s="3">
        <v>0</v>
      </c>
      <c r="M95" s="3">
        <v>0</v>
      </c>
      <c r="N95" s="3">
        <v>0</v>
      </c>
      <c r="O95">
        <f t="shared" si="32"/>
        <v>0.4</v>
      </c>
      <c r="P95">
        <f t="shared" si="33"/>
        <v>0</v>
      </c>
      <c r="Q95" s="3">
        <f t="shared" si="44"/>
        <v>0.3</v>
      </c>
      <c r="R95" s="3">
        <f t="shared" si="39"/>
        <v>0</v>
      </c>
      <c r="S95" s="3">
        <f t="shared" si="40"/>
        <v>0</v>
      </c>
      <c r="T95" s="3">
        <f t="shared" si="41"/>
        <v>0</v>
      </c>
      <c r="U95" s="3">
        <f t="shared" si="42"/>
        <v>0.3</v>
      </c>
      <c r="V95" s="3">
        <f t="shared" si="43"/>
        <v>0.7</v>
      </c>
      <c r="W95">
        <f t="shared" si="35"/>
        <v>0</v>
      </c>
      <c r="X95" s="37">
        <f t="shared" si="36"/>
        <v>77.92207792207793</v>
      </c>
      <c r="Y95" s="37">
        <f t="shared" si="37"/>
        <v>22.07792207792208</v>
      </c>
      <c r="Z95" s="6" t="s">
        <v>86</v>
      </c>
    </row>
    <row r="96" spans="2:26" ht="48">
      <c r="B96" s="33" t="s">
        <v>265</v>
      </c>
      <c r="C96" s="3">
        <v>2030</v>
      </c>
      <c r="D96" s="3">
        <v>1100</v>
      </c>
      <c r="E96" s="3">
        <v>1000</v>
      </c>
      <c r="F96" s="3">
        <f aca="true" t="shared" si="45" ref="F96:F127">C96-D96</f>
        <v>930</v>
      </c>
      <c r="G96" s="3">
        <f t="shared" si="38"/>
        <v>100</v>
      </c>
      <c r="H96" s="3" t="s">
        <v>224</v>
      </c>
      <c r="I96" s="3">
        <v>0.5</v>
      </c>
      <c r="J96" s="3">
        <v>0</v>
      </c>
      <c r="K96" s="3">
        <v>0.5</v>
      </c>
      <c r="L96" s="3">
        <v>0</v>
      </c>
      <c r="M96" s="3">
        <v>0</v>
      </c>
      <c r="N96" s="3">
        <v>0</v>
      </c>
      <c r="O96">
        <f t="shared" si="32"/>
        <v>0.5</v>
      </c>
      <c r="P96">
        <f t="shared" si="33"/>
        <v>0</v>
      </c>
      <c r="Q96" s="3">
        <f t="shared" si="44"/>
        <v>0.25</v>
      </c>
      <c r="R96" s="3">
        <f t="shared" si="39"/>
        <v>0</v>
      </c>
      <c r="S96" s="3">
        <f t="shared" si="40"/>
        <v>0</v>
      </c>
      <c r="T96" s="3">
        <f t="shared" si="41"/>
        <v>0</v>
      </c>
      <c r="U96" s="3">
        <f t="shared" si="42"/>
        <v>0.25</v>
      </c>
      <c r="V96" s="3">
        <f t="shared" si="43"/>
        <v>0.75</v>
      </c>
      <c r="W96">
        <f t="shared" si="35"/>
        <v>0</v>
      </c>
      <c r="X96" s="37">
        <f t="shared" si="36"/>
        <v>90.29126213592234</v>
      </c>
      <c r="Y96" s="37">
        <f t="shared" si="37"/>
        <v>9.70873786407767</v>
      </c>
      <c r="Z96" s="6" t="s">
        <v>87</v>
      </c>
    </row>
    <row r="97" spans="2:26" ht="15.75">
      <c r="B97" s="33" t="s">
        <v>351</v>
      </c>
      <c r="C97" s="3">
        <v>1300</v>
      </c>
      <c r="D97" s="3">
        <v>1125</v>
      </c>
      <c r="E97" s="3">
        <v>1050</v>
      </c>
      <c r="F97" s="3">
        <f t="shared" si="45"/>
        <v>175</v>
      </c>
      <c r="G97" s="3">
        <f t="shared" si="38"/>
        <v>75</v>
      </c>
      <c r="H97" s="3" t="s">
        <v>142</v>
      </c>
      <c r="I97" s="3">
        <v>0.8</v>
      </c>
      <c r="J97" s="3">
        <v>0.1</v>
      </c>
      <c r="K97" s="3">
        <v>0.15</v>
      </c>
      <c r="L97" s="3">
        <v>0</v>
      </c>
      <c r="M97" s="3">
        <v>0</v>
      </c>
      <c r="N97" s="3">
        <v>0</v>
      </c>
      <c r="O97">
        <f t="shared" si="32"/>
        <v>0.15</v>
      </c>
      <c r="P97">
        <f t="shared" si="33"/>
        <v>0.1</v>
      </c>
      <c r="Q97" s="3">
        <f t="shared" si="44"/>
        <v>0.4</v>
      </c>
      <c r="R97" s="3">
        <f t="shared" si="39"/>
        <v>0.09000000000000001</v>
      </c>
      <c r="S97" s="3">
        <f t="shared" si="40"/>
        <v>0</v>
      </c>
      <c r="T97" s="3">
        <f t="shared" si="41"/>
        <v>0</v>
      </c>
      <c r="U97" s="3">
        <f t="shared" si="42"/>
        <v>0.49000000000000005</v>
      </c>
      <c r="V97" s="3">
        <f t="shared" si="43"/>
        <v>0.51</v>
      </c>
      <c r="W97">
        <f t="shared" si="35"/>
        <v>0</v>
      </c>
      <c r="X97" s="37">
        <f t="shared" si="36"/>
        <v>70</v>
      </c>
      <c r="Y97" s="37">
        <f t="shared" si="37"/>
        <v>30</v>
      </c>
      <c r="Z97" s="4" t="s">
        <v>168</v>
      </c>
    </row>
    <row r="98" spans="2:26" ht="63.75">
      <c r="B98" s="33" t="s">
        <v>267</v>
      </c>
      <c r="C98" s="3">
        <v>1920</v>
      </c>
      <c r="D98" s="3">
        <v>1140</v>
      </c>
      <c r="E98" s="3">
        <v>1110</v>
      </c>
      <c r="F98" s="3">
        <f t="shared" si="45"/>
        <v>780</v>
      </c>
      <c r="G98" s="3">
        <f t="shared" si="38"/>
        <v>30</v>
      </c>
      <c r="H98" s="3" t="s">
        <v>224</v>
      </c>
      <c r="I98" s="3">
        <v>0.8</v>
      </c>
      <c r="J98" s="3">
        <v>0</v>
      </c>
      <c r="K98" s="3">
        <v>0.1</v>
      </c>
      <c r="L98" s="3">
        <v>0</v>
      </c>
      <c r="M98" s="3">
        <v>0.05</v>
      </c>
      <c r="N98" s="3">
        <v>0.05</v>
      </c>
      <c r="O98">
        <f t="shared" si="32"/>
        <v>0.1</v>
      </c>
      <c r="P98">
        <f t="shared" si="33"/>
        <v>0.1</v>
      </c>
      <c r="Q98" s="3">
        <f t="shared" si="44"/>
        <v>0.4</v>
      </c>
      <c r="R98" s="3">
        <f t="shared" si="39"/>
        <v>0</v>
      </c>
      <c r="S98" s="3">
        <f t="shared" si="40"/>
        <v>0.045000000000000005</v>
      </c>
      <c r="T98" s="3">
        <f t="shared" si="41"/>
        <v>0.045000000000000005</v>
      </c>
      <c r="U98" s="3">
        <f t="shared" si="42"/>
        <v>0.49</v>
      </c>
      <c r="V98" s="3">
        <f t="shared" si="43"/>
        <v>0.51</v>
      </c>
      <c r="W98">
        <f t="shared" si="35"/>
        <v>0.09000000000000001</v>
      </c>
      <c r="X98" s="37">
        <f t="shared" si="36"/>
        <v>96.29629629629629</v>
      </c>
      <c r="Y98" s="37">
        <f t="shared" si="37"/>
        <v>3.7037037037037033</v>
      </c>
      <c r="Z98" s="6" t="s">
        <v>77</v>
      </c>
    </row>
    <row r="99" spans="2:26" ht="15.75">
      <c r="B99" s="33" t="s">
        <v>195</v>
      </c>
      <c r="C99" s="3">
        <v>1650</v>
      </c>
      <c r="D99" s="3">
        <v>1153</v>
      </c>
      <c r="E99" s="3">
        <v>1078</v>
      </c>
      <c r="F99" s="3">
        <f t="shared" si="45"/>
        <v>497</v>
      </c>
      <c r="G99" s="3">
        <f t="shared" si="38"/>
        <v>75</v>
      </c>
      <c r="H99" s="3" t="s">
        <v>177</v>
      </c>
      <c r="I99" s="3">
        <v>0.5</v>
      </c>
      <c r="J99" s="3">
        <v>0</v>
      </c>
      <c r="K99" s="3">
        <v>0.5</v>
      </c>
      <c r="L99" s="3">
        <v>0</v>
      </c>
      <c r="M99" s="3">
        <v>0</v>
      </c>
      <c r="N99" s="3">
        <v>0</v>
      </c>
      <c r="O99">
        <f t="shared" si="32"/>
        <v>0.5</v>
      </c>
      <c r="P99">
        <f t="shared" si="33"/>
        <v>0</v>
      </c>
      <c r="Q99" s="3">
        <f t="shared" si="44"/>
        <v>0.25</v>
      </c>
      <c r="R99" s="3">
        <f t="shared" si="39"/>
        <v>0</v>
      </c>
      <c r="S99" s="3">
        <f t="shared" si="40"/>
        <v>0</v>
      </c>
      <c r="T99" s="3">
        <f t="shared" si="41"/>
        <v>0</v>
      </c>
      <c r="U99" s="3">
        <f t="shared" si="42"/>
        <v>0.25</v>
      </c>
      <c r="V99" s="3">
        <f t="shared" si="43"/>
        <v>0.75</v>
      </c>
      <c r="W99">
        <f t="shared" si="35"/>
        <v>0</v>
      </c>
      <c r="X99" s="37">
        <f t="shared" si="36"/>
        <v>86.88811188811188</v>
      </c>
      <c r="Y99" s="37">
        <f t="shared" si="37"/>
        <v>13.111888111888112</v>
      </c>
      <c r="Z99" s="4" t="s">
        <v>119</v>
      </c>
    </row>
    <row r="100" spans="2:26" ht="63.75">
      <c r="B100" s="33" t="s">
        <v>352</v>
      </c>
      <c r="C100" s="3">
        <v>2030</v>
      </c>
      <c r="D100" s="3">
        <v>1160</v>
      </c>
      <c r="E100" s="3">
        <v>1080</v>
      </c>
      <c r="F100" s="3">
        <f t="shared" si="45"/>
        <v>870</v>
      </c>
      <c r="G100" s="3">
        <f t="shared" si="38"/>
        <v>80</v>
      </c>
      <c r="H100" s="3" t="s">
        <v>224</v>
      </c>
      <c r="I100" s="3">
        <v>0.4</v>
      </c>
      <c r="J100" s="3">
        <v>0</v>
      </c>
      <c r="K100" s="3">
        <v>0.6</v>
      </c>
      <c r="L100" s="3">
        <v>0</v>
      </c>
      <c r="M100" s="3">
        <v>0</v>
      </c>
      <c r="N100" s="3">
        <v>0</v>
      </c>
      <c r="O100">
        <f t="shared" si="32"/>
        <v>0.6</v>
      </c>
      <c r="P100">
        <f t="shared" si="33"/>
        <v>0</v>
      </c>
      <c r="Q100" s="3">
        <f t="shared" si="44"/>
        <v>0.2</v>
      </c>
      <c r="R100" s="3">
        <f t="shared" si="39"/>
        <v>0</v>
      </c>
      <c r="S100" s="3">
        <f t="shared" si="40"/>
        <v>0</v>
      </c>
      <c r="T100" s="3">
        <f t="shared" si="41"/>
        <v>0</v>
      </c>
      <c r="U100" s="3">
        <f t="shared" si="42"/>
        <v>0.2</v>
      </c>
      <c r="V100" s="3">
        <f t="shared" si="43"/>
        <v>0.8</v>
      </c>
      <c r="W100">
        <f t="shared" si="35"/>
        <v>0</v>
      </c>
      <c r="X100" s="37">
        <f t="shared" si="36"/>
        <v>91.57894736842105</v>
      </c>
      <c r="Y100" s="37">
        <f t="shared" si="37"/>
        <v>8.421052631578947</v>
      </c>
      <c r="Z100" s="6" t="s">
        <v>120</v>
      </c>
    </row>
    <row r="101" spans="2:26" ht="15.75">
      <c r="B101" s="33" t="s">
        <v>132</v>
      </c>
      <c r="C101" s="3">
        <v>1900</v>
      </c>
      <c r="D101" s="3">
        <v>1200</v>
      </c>
      <c r="E101" s="3">
        <v>1120</v>
      </c>
      <c r="F101" s="3">
        <f t="shared" si="45"/>
        <v>700</v>
      </c>
      <c r="G101" s="3">
        <f t="shared" si="38"/>
        <v>80</v>
      </c>
      <c r="H101" s="3" t="s">
        <v>224</v>
      </c>
      <c r="I101" s="3">
        <v>0.71</v>
      </c>
      <c r="J101" s="3">
        <v>0.05</v>
      </c>
      <c r="K101" s="3">
        <v>0.11</v>
      </c>
      <c r="L101" s="3">
        <v>0</v>
      </c>
      <c r="M101" s="3">
        <v>0.05</v>
      </c>
      <c r="N101" s="3">
        <v>0.08</v>
      </c>
      <c r="O101">
        <f t="shared" si="32"/>
        <v>0.11</v>
      </c>
      <c r="P101">
        <f t="shared" si="33"/>
        <v>0.18</v>
      </c>
      <c r="Q101" s="3">
        <f t="shared" si="44"/>
        <v>0.355</v>
      </c>
      <c r="R101" s="3">
        <f t="shared" si="39"/>
        <v>0.045000000000000005</v>
      </c>
      <c r="S101" s="3">
        <f t="shared" si="40"/>
        <v>0.045000000000000005</v>
      </c>
      <c r="T101" s="3">
        <f t="shared" si="41"/>
        <v>0.07200000000000001</v>
      </c>
      <c r="U101" s="3">
        <f t="shared" si="42"/>
        <v>0.5169999999999999</v>
      </c>
      <c r="V101" s="3">
        <f t="shared" si="43"/>
        <v>0.4830000000000001</v>
      </c>
      <c r="W101">
        <f t="shared" si="35"/>
        <v>0.11700000000000002</v>
      </c>
      <c r="X101" s="37">
        <f t="shared" si="36"/>
        <v>89.74358974358975</v>
      </c>
      <c r="Y101" s="37">
        <f t="shared" si="37"/>
        <v>10.256410256410255</v>
      </c>
      <c r="Z101" s="4" t="s">
        <v>121</v>
      </c>
    </row>
    <row r="102" spans="2:26" ht="31.5">
      <c r="B102" s="33" t="s">
        <v>130</v>
      </c>
      <c r="C102" s="3">
        <v>1750</v>
      </c>
      <c r="D102" s="3">
        <v>1330</v>
      </c>
      <c r="E102" s="3">
        <v>1260</v>
      </c>
      <c r="F102" s="3">
        <f t="shared" si="45"/>
        <v>420</v>
      </c>
      <c r="G102" s="3">
        <f t="shared" si="38"/>
        <v>70</v>
      </c>
      <c r="H102" s="3" t="s">
        <v>177</v>
      </c>
      <c r="I102" s="3">
        <v>0.4</v>
      </c>
      <c r="J102" s="3">
        <v>0</v>
      </c>
      <c r="K102" s="3">
        <v>0.6</v>
      </c>
      <c r="L102" s="3">
        <v>0</v>
      </c>
      <c r="M102" s="3">
        <v>0</v>
      </c>
      <c r="N102" s="3">
        <v>0</v>
      </c>
      <c r="O102">
        <f aca="true" t="shared" si="46" ref="O102:O133">K102+L102</f>
        <v>0.6</v>
      </c>
      <c r="P102">
        <f aca="true" t="shared" si="47" ref="P102:P133">J102+M102+N102</f>
        <v>0</v>
      </c>
      <c r="Q102" s="3">
        <f t="shared" si="44"/>
        <v>0.2</v>
      </c>
      <c r="R102" s="3">
        <f t="shared" si="39"/>
        <v>0</v>
      </c>
      <c r="S102" s="3">
        <f t="shared" si="40"/>
        <v>0</v>
      </c>
      <c r="T102" s="3">
        <f t="shared" si="41"/>
        <v>0</v>
      </c>
      <c r="U102" s="3">
        <f t="shared" si="42"/>
        <v>0.2</v>
      </c>
      <c r="V102" s="3">
        <f t="shared" si="43"/>
        <v>0.8</v>
      </c>
      <c r="W102">
        <f aca="true" t="shared" si="48" ref="W102:W133">S102+T102</f>
        <v>0</v>
      </c>
      <c r="X102" s="37">
        <f aca="true" t="shared" si="49" ref="X102:X133">((F102/(F102+G102))*100)</f>
        <v>85.71428571428571</v>
      </c>
      <c r="Y102" s="37">
        <f aca="true" t="shared" si="50" ref="Y102:Y133">((G102/(F102+G102))*100)</f>
        <v>14.285714285714285</v>
      </c>
      <c r="Z102" s="6" t="s">
        <v>26</v>
      </c>
    </row>
    <row r="103" spans="2:26" ht="31.5">
      <c r="B103" s="33" t="s">
        <v>131</v>
      </c>
      <c r="C103" s="3">
        <v>1700</v>
      </c>
      <c r="D103" s="3">
        <v>1345</v>
      </c>
      <c r="E103" s="3">
        <v>1293</v>
      </c>
      <c r="F103" s="3">
        <f t="shared" si="45"/>
        <v>355</v>
      </c>
      <c r="G103" s="3">
        <f t="shared" si="38"/>
        <v>52</v>
      </c>
      <c r="H103" s="3" t="s">
        <v>177</v>
      </c>
      <c r="I103" s="3">
        <v>0.4</v>
      </c>
      <c r="J103" s="3">
        <v>0</v>
      </c>
      <c r="K103" s="3">
        <v>0.6</v>
      </c>
      <c r="L103" s="3">
        <v>0</v>
      </c>
      <c r="M103" s="3">
        <v>0</v>
      </c>
      <c r="N103" s="3">
        <v>0</v>
      </c>
      <c r="O103">
        <f t="shared" si="46"/>
        <v>0.6</v>
      </c>
      <c r="P103">
        <f t="shared" si="47"/>
        <v>0</v>
      </c>
      <c r="Q103" s="3">
        <f t="shared" si="44"/>
        <v>0.2</v>
      </c>
      <c r="R103" s="3">
        <f t="shared" si="39"/>
        <v>0</v>
      </c>
      <c r="S103" s="3">
        <f t="shared" si="40"/>
        <v>0</v>
      </c>
      <c r="T103" s="3">
        <f t="shared" si="41"/>
        <v>0</v>
      </c>
      <c r="U103" s="3">
        <f t="shared" si="42"/>
        <v>0.2</v>
      </c>
      <c r="V103" s="3">
        <f t="shared" si="43"/>
        <v>0.8</v>
      </c>
      <c r="W103">
        <f t="shared" si="48"/>
        <v>0</v>
      </c>
      <c r="X103" s="37">
        <f t="shared" si="49"/>
        <v>87.22358722358723</v>
      </c>
      <c r="Y103" s="37">
        <f t="shared" si="50"/>
        <v>12.776412776412776</v>
      </c>
      <c r="Z103" s="6" t="s">
        <v>13</v>
      </c>
    </row>
    <row r="104" spans="2:26" ht="15.75">
      <c r="B104" s="47" t="s">
        <v>55</v>
      </c>
      <c r="C104" s="3">
        <v>1600</v>
      </c>
      <c r="D104" s="3">
        <v>1500</v>
      </c>
      <c r="E104" s="3">
        <v>1440</v>
      </c>
      <c r="F104" s="3">
        <f t="shared" si="45"/>
        <v>100</v>
      </c>
      <c r="G104" s="3">
        <f aca="true" t="shared" si="51" ref="G104:G136">D104-E104</f>
        <v>60</v>
      </c>
      <c r="H104" s="3" t="s">
        <v>34</v>
      </c>
      <c r="I104" s="3">
        <v>0.4</v>
      </c>
      <c r="J104" s="3">
        <v>0</v>
      </c>
      <c r="K104" s="3">
        <v>0.6</v>
      </c>
      <c r="L104" s="3">
        <v>0</v>
      </c>
      <c r="M104" s="3">
        <v>0</v>
      </c>
      <c r="N104" s="3">
        <v>0</v>
      </c>
      <c r="O104">
        <f t="shared" si="46"/>
        <v>0.6</v>
      </c>
      <c r="P104">
        <f t="shared" si="47"/>
        <v>0</v>
      </c>
      <c r="Q104" s="3">
        <f t="shared" si="44"/>
        <v>0.2</v>
      </c>
      <c r="R104" s="3">
        <f aca="true" t="shared" si="52" ref="R104:R136">J104*0.9</f>
        <v>0</v>
      </c>
      <c r="S104" s="3">
        <f aca="true" t="shared" si="53" ref="S104:S136">M104*0.9</f>
        <v>0</v>
      </c>
      <c r="T104" s="3">
        <f aca="true" t="shared" si="54" ref="T104:T136">N104*0.9</f>
        <v>0</v>
      </c>
      <c r="U104" s="3">
        <f aca="true" t="shared" si="55" ref="U104:U136">SUM(Q104:T104)</f>
        <v>0.2</v>
      </c>
      <c r="V104" s="3">
        <f aca="true" t="shared" si="56" ref="V104:V136">1-U104</f>
        <v>0.8</v>
      </c>
      <c r="W104">
        <f t="shared" si="48"/>
        <v>0</v>
      </c>
      <c r="X104" s="37">
        <f t="shared" si="49"/>
        <v>62.5</v>
      </c>
      <c r="Y104" s="37">
        <f t="shared" si="50"/>
        <v>37.5</v>
      </c>
      <c r="Z104" s="4" t="s">
        <v>33</v>
      </c>
    </row>
    <row r="105" spans="2:26" ht="31.5">
      <c r="B105" s="33" t="s">
        <v>129</v>
      </c>
      <c r="C105" s="3">
        <v>1690</v>
      </c>
      <c r="D105" s="3">
        <v>1570</v>
      </c>
      <c r="E105" s="3">
        <v>1540</v>
      </c>
      <c r="F105" s="3">
        <f t="shared" si="45"/>
        <v>120</v>
      </c>
      <c r="G105" s="3">
        <f t="shared" si="51"/>
        <v>30</v>
      </c>
      <c r="H105" s="3" t="s">
        <v>142</v>
      </c>
      <c r="I105" s="3">
        <v>0.8</v>
      </c>
      <c r="J105" s="3">
        <v>0</v>
      </c>
      <c r="K105" s="3">
        <v>0.2</v>
      </c>
      <c r="L105" s="3">
        <v>0</v>
      </c>
      <c r="M105" s="3">
        <v>0</v>
      </c>
      <c r="N105" s="3">
        <v>0</v>
      </c>
      <c r="O105">
        <f t="shared" si="46"/>
        <v>0.2</v>
      </c>
      <c r="P105">
        <f t="shared" si="47"/>
        <v>0</v>
      </c>
      <c r="Q105" s="3">
        <f t="shared" si="44"/>
        <v>0.4</v>
      </c>
      <c r="R105" s="3">
        <f t="shared" si="52"/>
        <v>0</v>
      </c>
      <c r="S105" s="3">
        <f t="shared" si="53"/>
        <v>0</v>
      </c>
      <c r="T105" s="3">
        <f t="shared" si="54"/>
        <v>0</v>
      </c>
      <c r="U105" s="3">
        <f t="shared" si="55"/>
        <v>0.4</v>
      </c>
      <c r="V105" s="3">
        <f t="shared" si="56"/>
        <v>0.6</v>
      </c>
      <c r="W105">
        <f t="shared" si="48"/>
        <v>0</v>
      </c>
      <c r="X105" s="37">
        <f t="shared" si="49"/>
        <v>80</v>
      </c>
      <c r="Y105" s="37">
        <f t="shared" si="50"/>
        <v>20</v>
      </c>
      <c r="Z105" s="6" t="s">
        <v>14</v>
      </c>
    </row>
    <row r="106" spans="2:26" ht="48">
      <c r="B106" s="33" t="s">
        <v>128</v>
      </c>
      <c r="C106" s="3">
        <v>1700</v>
      </c>
      <c r="D106" s="3">
        <v>1580</v>
      </c>
      <c r="E106" s="3">
        <v>1540</v>
      </c>
      <c r="F106" s="3">
        <f t="shared" si="45"/>
        <v>120</v>
      </c>
      <c r="G106" s="3">
        <f t="shared" si="51"/>
        <v>40</v>
      </c>
      <c r="H106" s="3" t="s">
        <v>5</v>
      </c>
      <c r="I106" s="3">
        <v>0.5</v>
      </c>
      <c r="J106" s="3">
        <v>0.05</v>
      </c>
      <c r="K106" s="3">
        <v>0.4</v>
      </c>
      <c r="L106" s="3">
        <v>0</v>
      </c>
      <c r="M106" s="3">
        <v>0</v>
      </c>
      <c r="N106" s="3">
        <v>0.05</v>
      </c>
      <c r="O106">
        <f t="shared" si="46"/>
        <v>0.4</v>
      </c>
      <c r="P106">
        <f t="shared" si="47"/>
        <v>0.1</v>
      </c>
      <c r="Q106" s="3">
        <f t="shared" si="44"/>
        <v>0.25</v>
      </c>
      <c r="R106" s="3">
        <f t="shared" si="52"/>
        <v>0.045000000000000005</v>
      </c>
      <c r="S106" s="3">
        <f t="shared" si="53"/>
        <v>0</v>
      </c>
      <c r="T106" s="3">
        <f t="shared" si="54"/>
        <v>0.045000000000000005</v>
      </c>
      <c r="U106" s="3">
        <f t="shared" si="55"/>
        <v>0.33999999999999997</v>
      </c>
      <c r="V106" s="3">
        <f t="shared" si="56"/>
        <v>0.66</v>
      </c>
      <c r="W106">
        <f t="shared" si="48"/>
        <v>0.045000000000000005</v>
      </c>
      <c r="X106" s="37">
        <f t="shared" si="49"/>
        <v>75</v>
      </c>
      <c r="Y106" s="37">
        <f t="shared" si="50"/>
        <v>25</v>
      </c>
      <c r="Z106" s="6" t="s">
        <v>15</v>
      </c>
    </row>
    <row r="107" spans="2:26" ht="15.75">
      <c r="B107" s="33" t="s">
        <v>196</v>
      </c>
      <c r="C107" s="3">
        <v>1710</v>
      </c>
      <c r="D107" s="3">
        <v>1640</v>
      </c>
      <c r="E107" s="3">
        <v>1600</v>
      </c>
      <c r="F107" s="3">
        <f t="shared" si="45"/>
        <v>70</v>
      </c>
      <c r="G107" s="3">
        <f t="shared" si="51"/>
        <v>40</v>
      </c>
      <c r="H107" s="3" t="s">
        <v>142</v>
      </c>
      <c r="I107" s="3">
        <v>0.4</v>
      </c>
      <c r="J107" s="3">
        <v>0</v>
      </c>
      <c r="K107" s="3">
        <v>0.6</v>
      </c>
      <c r="L107" s="3">
        <v>0</v>
      </c>
      <c r="M107" s="3">
        <v>0</v>
      </c>
      <c r="N107" s="3">
        <v>0</v>
      </c>
      <c r="O107">
        <f t="shared" si="46"/>
        <v>0.6</v>
      </c>
      <c r="P107">
        <f t="shared" si="47"/>
        <v>0</v>
      </c>
      <c r="Q107" s="3">
        <f t="shared" si="44"/>
        <v>0.2</v>
      </c>
      <c r="R107" s="3">
        <f t="shared" si="52"/>
        <v>0</v>
      </c>
      <c r="S107" s="3">
        <f t="shared" si="53"/>
        <v>0</v>
      </c>
      <c r="T107" s="3">
        <f t="shared" si="54"/>
        <v>0</v>
      </c>
      <c r="U107" s="3">
        <f t="shared" si="55"/>
        <v>0.2</v>
      </c>
      <c r="V107" s="3">
        <f t="shared" si="56"/>
        <v>0.8</v>
      </c>
      <c r="W107">
        <f t="shared" si="48"/>
        <v>0</v>
      </c>
      <c r="X107" s="37">
        <f t="shared" si="49"/>
        <v>63.63636363636363</v>
      </c>
      <c r="Y107" s="37">
        <f t="shared" si="50"/>
        <v>36.36363636363637</v>
      </c>
      <c r="Z107" s="4" t="s">
        <v>62</v>
      </c>
    </row>
    <row r="108" spans="2:26" ht="15.75">
      <c r="B108" s="33" t="s">
        <v>173</v>
      </c>
      <c r="C108" s="3">
        <v>1840</v>
      </c>
      <c r="D108" s="3">
        <v>1730</v>
      </c>
      <c r="E108" s="3">
        <v>1700</v>
      </c>
      <c r="F108" s="3">
        <f t="shared" si="45"/>
        <v>110</v>
      </c>
      <c r="G108" s="3">
        <f t="shared" si="51"/>
        <v>30</v>
      </c>
      <c r="H108" s="3" t="s">
        <v>142</v>
      </c>
      <c r="I108" s="3">
        <v>0.5</v>
      </c>
      <c r="J108" s="3">
        <v>0</v>
      </c>
      <c r="K108" s="3">
        <v>0.5</v>
      </c>
      <c r="L108" s="3">
        <v>0</v>
      </c>
      <c r="M108" s="3">
        <v>0</v>
      </c>
      <c r="N108" s="3">
        <v>0</v>
      </c>
      <c r="O108">
        <f t="shared" si="46"/>
        <v>0.5</v>
      </c>
      <c r="P108">
        <f t="shared" si="47"/>
        <v>0</v>
      </c>
      <c r="Q108" s="3">
        <f t="shared" si="44"/>
        <v>0.25</v>
      </c>
      <c r="R108" s="3">
        <f t="shared" si="52"/>
        <v>0</v>
      </c>
      <c r="S108" s="3">
        <f t="shared" si="53"/>
        <v>0</v>
      </c>
      <c r="T108" s="3">
        <f t="shared" si="54"/>
        <v>0</v>
      </c>
      <c r="U108" s="3">
        <f t="shared" si="55"/>
        <v>0.25</v>
      </c>
      <c r="V108" s="3">
        <f t="shared" si="56"/>
        <v>0.75</v>
      </c>
      <c r="W108">
        <f t="shared" si="48"/>
        <v>0</v>
      </c>
      <c r="X108" s="37">
        <f t="shared" si="49"/>
        <v>78.57142857142857</v>
      </c>
      <c r="Y108" s="37">
        <f t="shared" si="50"/>
        <v>21.428571428571427</v>
      </c>
      <c r="Z108" s="4" t="s">
        <v>60</v>
      </c>
    </row>
    <row r="109" spans="2:26" ht="31.5">
      <c r="B109" s="33" t="s">
        <v>226</v>
      </c>
      <c r="C109" s="3">
        <v>1850</v>
      </c>
      <c r="D109" s="3">
        <v>1740</v>
      </c>
      <c r="E109" s="3">
        <v>1700</v>
      </c>
      <c r="F109" s="3">
        <f t="shared" si="45"/>
        <v>110</v>
      </c>
      <c r="G109" s="3">
        <f t="shared" si="51"/>
        <v>40</v>
      </c>
      <c r="H109" s="3" t="s">
        <v>177</v>
      </c>
      <c r="I109" s="3">
        <v>0.4</v>
      </c>
      <c r="J109" s="3">
        <v>0.1</v>
      </c>
      <c r="K109" s="3">
        <v>0.5</v>
      </c>
      <c r="L109" s="3">
        <v>0</v>
      </c>
      <c r="M109" s="3">
        <v>0</v>
      </c>
      <c r="N109" s="3">
        <v>0</v>
      </c>
      <c r="O109">
        <f t="shared" si="46"/>
        <v>0.5</v>
      </c>
      <c r="P109">
        <f t="shared" si="47"/>
        <v>0.1</v>
      </c>
      <c r="Q109" s="3">
        <f t="shared" si="44"/>
        <v>0.2</v>
      </c>
      <c r="R109" s="3">
        <f t="shared" si="52"/>
        <v>0.09000000000000001</v>
      </c>
      <c r="S109" s="3">
        <f t="shared" si="53"/>
        <v>0</v>
      </c>
      <c r="T109" s="3">
        <f t="shared" si="54"/>
        <v>0</v>
      </c>
      <c r="U109" s="3">
        <f t="shared" si="55"/>
        <v>0.29000000000000004</v>
      </c>
      <c r="V109" s="3">
        <f t="shared" si="56"/>
        <v>0.71</v>
      </c>
      <c r="W109">
        <f t="shared" si="48"/>
        <v>0</v>
      </c>
      <c r="X109" s="37">
        <f t="shared" si="49"/>
        <v>73.33333333333333</v>
      </c>
      <c r="Y109" s="37">
        <f t="shared" si="50"/>
        <v>26.666666666666668</v>
      </c>
      <c r="Z109" s="6" t="s">
        <v>61</v>
      </c>
    </row>
    <row r="110" spans="2:26" ht="15.75">
      <c r="B110" s="33" t="s">
        <v>225</v>
      </c>
      <c r="C110" s="3">
        <v>1900</v>
      </c>
      <c r="D110" s="3">
        <v>1800</v>
      </c>
      <c r="E110" s="3">
        <v>1780</v>
      </c>
      <c r="F110" s="3">
        <f t="shared" si="45"/>
        <v>100</v>
      </c>
      <c r="G110" s="3">
        <f t="shared" si="51"/>
        <v>20</v>
      </c>
      <c r="H110" s="3" t="s">
        <v>177</v>
      </c>
      <c r="I110" s="3">
        <v>0.8</v>
      </c>
      <c r="J110" s="3">
        <v>0.1</v>
      </c>
      <c r="K110" s="3">
        <v>0.1</v>
      </c>
      <c r="L110" s="3">
        <v>0</v>
      </c>
      <c r="M110" s="3">
        <v>0</v>
      </c>
      <c r="N110" s="3">
        <v>0</v>
      </c>
      <c r="O110">
        <f t="shared" si="46"/>
        <v>0.1</v>
      </c>
      <c r="P110">
        <f t="shared" si="47"/>
        <v>0.1</v>
      </c>
      <c r="Q110" s="3">
        <f t="shared" si="44"/>
        <v>0.4</v>
      </c>
      <c r="R110" s="3">
        <f t="shared" si="52"/>
        <v>0.09000000000000001</v>
      </c>
      <c r="S110" s="3">
        <f t="shared" si="53"/>
        <v>0</v>
      </c>
      <c r="T110" s="3">
        <f t="shared" si="54"/>
        <v>0</v>
      </c>
      <c r="U110" s="3">
        <f t="shared" si="55"/>
        <v>0.49000000000000005</v>
      </c>
      <c r="V110" s="3">
        <f t="shared" si="56"/>
        <v>0.51</v>
      </c>
      <c r="W110">
        <f t="shared" si="48"/>
        <v>0</v>
      </c>
      <c r="X110" s="37">
        <f t="shared" si="49"/>
        <v>83.33333333333334</v>
      </c>
      <c r="Y110" s="37">
        <f t="shared" si="50"/>
        <v>16.666666666666664</v>
      </c>
      <c r="Z110" s="4" t="s">
        <v>80</v>
      </c>
    </row>
    <row r="111" spans="2:26" ht="15.75">
      <c r="B111" s="33" t="s">
        <v>7</v>
      </c>
      <c r="C111" s="3">
        <v>1950</v>
      </c>
      <c r="D111" s="3">
        <v>1800</v>
      </c>
      <c r="E111" s="3">
        <v>1700</v>
      </c>
      <c r="F111" s="3">
        <f t="shared" si="45"/>
        <v>150</v>
      </c>
      <c r="G111" s="3">
        <f t="shared" si="51"/>
        <v>100</v>
      </c>
      <c r="H111" s="3" t="s">
        <v>8</v>
      </c>
      <c r="I111" s="3">
        <v>0.8</v>
      </c>
      <c r="J111" s="3">
        <v>0.1</v>
      </c>
      <c r="K111" s="3">
        <v>0.1</v>
      </c>
      <c r="L111" s="3">
        <v>0</v>
      </c>
      <c r="M111" s="3">
        <v>0</v>
      </c>
      <c r="N111" s="3">
        <v>0</v>
      </c>
      <c r="O111">
        <f t="shared" si="46"/>
        <v>0.1</v>
      </c>
      <c r="P111">
        <f t="shared" si="47"/>
        <v>0.1</v>
      </c>
      <c r="Q111" s="3">
        <f t="shared" si="44"/>
        <v>0.4</v>
      </c>
      <c r="R111" s="3">
        <f t="shared" si="52"/>
        <v>0.09000000000000001</v>
      </c>
      <c r="S111" s="3">
        <f t="shared" si="53"/>
        <v>0</v>
      </c>
      <c r="T111" s="3">
        <f t="shared" si="54"/>
        <v>0</v>
      </c>
      <c r="U111" s="3">
        <f t="shared" si="55"/>
        <v>0.49000000000000005</v>
      </c>
      <c r="V111" s="3">
        <f t="shared" si="56"/>
        <v>0.51</v>
      </c>
      <c r="W111">
        <f t="shared" si="48"/>
        <v>0</v>
      </c>
      <c r="X111" s="37">
        <f t="shared" si="49"/>
        <v>60</v>
      </c>
      <c r="Y111" s="37">
        <f t="shared" si="50"/>
        <v>40</v>
      </c>
      <c r="Z111" s="4" t="s">
        <v>9</v>
      </c>
    </row>
    <row r="112" spans="2:26" ht="31.5">
      <c r="B112" s="33" t="s">
        <v>170</v>
      </c>
      <c r="C112" s="3">
        <v>1862</v>
      </c>
      <c r="D112" s="3">
        <v>1825</v>
      </c>
      <c r="E112" s="3">
        <v>1800</v>
      </c>
      <c r="F112" s="3">
        <f t="shared" si="45"/>
        <v>37</v>
      </c>
      <c r="G112" s="3">
        <f t="shared" si="51"/>
        <v>25</v>
      </c>
      <c r="H112" s="3" t="s">
        <v>177</v>
      </c>
      <c r="I112" s="3">
        <v>0.8</v>
      </c>
      <c r="J112" s="3">
        <v>0</v>
      </c>
      <c r="K112" s="3">
        <v>0.2</v>
      </c>
      <c r="L112" s="3">
        <v>0</v>
      </c>
      <c r="M112" s="3">
        <v>0</v>
      </c>
      <c r="N112" s="3">
        <v>0</v>
      </c>
      <c r="O112">
        <f t="shared" si="46"/>
        <v>0.2</v>
      </c>
      <c r="P112">
        <f t="shared" si="47"/>
        <v>0</v>
      </c>
      <c r="Q112" s="3">
        <f t="shared" si="44"/>
        <v>0.4</v>
      </c>
      <c r="R112" s="3">
        <f t="shared" si="52"/>
        <v>0</v>
      </c>
      <c r="S112" s="3">
        <f t="shared" si="53"/>
        <v>0</v>
      </c>
      <c r="T112" s="3">
        <f t="shared" si="54"/>
        <v>0</v>
      </c>
      <c r="U112" s="3">
        <f t="shared" si="55"/>
        <v>0.4</v>
      </c>
      <c r="V112" s="3">
        <f t="shared" si="56"/>
        <v>0.6</v>
      </c>
      <c r="W112">
        <f t="shared" si="48"/>
        <v>0</v>
      </c>
      <c r="X112" s="37">
        <f t="shared" si="49"/>
        <v>59.67741935483871</v>
      </c>
      <c r="Y112" s="37">
        <f t="shared" si="50"/>
        <v>40.32258064516129</v>
      </c>
      <c r="Z112" s="6" t="s">
        <v>14</v>
      </c>
    </row>
    <row r="113" spans="2:26" ht="31.5">
      <c r="B113" s="33" t="s">
        <v>165</v>
      </c>
      <c r="C113" s="3">
        <v>1860</v>
      </c>
      <c r="D113" s="3">
        <v>1830</v>
      </c>
      <c r="E113" s="3">
        <v>1760</v>
      </c>
      <c r="F113" s="3">
        <f t="shared" si="45"/>
        <v>30</v>
      </c>
      <c r="G113" s="3">
        <f t="shared" si="51"/>
        <v>70</v>
      </c>
      <c r="H113" s="3" t="s">
        <v>177</v>
      </c>
      <c r="I113" s="3">
        <v>0.5</v>
      </c>
      <c r="J113" s="3">
        <v>0</v>
      </c>
      <c r="K113" s="3">
        <v>0.5</v>
      </c>
      <c r="L113" s="3">
        <v>0</v>
      </c>
      <c r="M113" s="3">
        <v>0</v>
      </c>
      <c r="N113" s="3">
        <v>0</v>
      </c>
      <c r="O113">
        <f t="shared" si="46"/>
        <v>0.5</v>
      </c>
      <c r="P113">
        <f t="shared" si="47"/>
        <v>0</v>
      </c>
      <c r="Q113" s="3">
        <f t="shared" si="44"/>
        <v>0.25</v>
      </c>
      <c r="R113" s="3">
        <f t="shared" si="52"/>
        <v>0</v>
      </c>
      <c r="S113" s="3">
        <f t="shared" si="53"/>
        <v>0</v>
      </c>
      <c r="T113" s="3">
        <f t="shared" si="54"/>
        <v>0</v>
      </c>
      <c r="U113" s="3">
        <f t="shared" si="55"/>
        <v>0.25</v>
      </c>
      <c r="V113" s="3">
        <f t="shared" si="56"/>
        <v>0.75</v>
      </c>
      <c r="W113">
        <f t="shared" si="48"/>
        <v>0</v>
      </c>
      <c r="X113" s="37">
        <f t="shared" si="49"/>
        <v>30</v>
      </c>
      <c r="Y113" s="37">
        <f t="shared" si="50"/>
        <v>70</v>
      </c>
      <c r="Z113" s="6" t="s">
        <v>114</v>
      </c>
    </row>
    <row r="114" spans="2:26" ht="15.75">
      <c r="B114" s="33" t="s">
        <v>229</v>
      </c>
      <c r="C114" s="3">
        <v>1900</v>
      </c>
      <c r="D114" s="3">
        <v>1830</v>
      </c>
      <c r="E114" s="3">
        <v>1800</v>
      </c>
      <c r="F114" s="3">
        <f t="shared" si="45"/>
        <v>70</v>
      </c>
      <c r="G114" s="3">
        <f t="shared" si="51"/>
        <v>30</v>
      </c>
      <c r="H114" s="3" t="s">
        <v>142</v>
      </c>
      <c r="I114" s="3">
        <v>0.5</v>
      </c>
      <c r="J114" s="3">
        <v>0</v>
      </c>
      <c r="K114" s="3">
        <v>0.5</v>
      </c>
      <c r="L114" s="3">
        <v>0</v>
      </c>
      <c r="M114" s="3">
        <v>0</v>
      </c>
      <c r="N114" s="3">
        <v>0</v>
      </c>
      <c r="O114">
        <f t="shared" si="46"/>
        <v>0.5</v>
      </c>
      <c r="P114">
        <f t="shared" si="47"/>
        <v>0</v>
      </c>
      <c r="Q114" s="3">
        <f t="shared" si="44"/>
        <v>0.25</v>
      </c>
      <c r="R114" s="3">
        <f t="shared" si="52"/>
        <v>0</v>
      </c>
      <c r="S114" s="3">
        <f t="shared" si="53"/>
        <v>0</v>
      </c>
      <c r="T114" s="3">
        <f t="shared" si="54"/>
        <v>0</v>
      </c>
      <c r="U114" s="3">
        <f t="shared" si="55"/>
        <v>0.25</v>
      </c>
      <c r="V114" s="3">
        <f t="shared" si="56"/>
        <v>0.75</v>
      </c>
      <c r="W114">
        <f t="shared" si="48"/>
        <v>0</v>
      </c>
      <c r="X114" s="37">
        <f t="shared" si="49"/>
        <v>70</v>
      </c>
      <c r="Y114" s="37">
        <f t="shared" si="50"/>
        <v>30</v>
      </c>
      <c r="Z114" s="6" t="s">
        <v>115</v>
      </c>
    </row>
    <row r="115" spans="2:26" ht="79.5">
      <c r="B115" s="33" t="s">
        <v>190</v>
      </c>
      <c r="C115" s="3">
        <v>1980</v>
      </c>
      <c r="D115" s="3">
        <v>1850</v>
      </c>
      <c r="E115" s="3">
        <v>1800</v>
      </c>
      <c r="F115" s="3">
        <f t="shared" si="45"/>
        <v>130</v>
      </c>
      <c r="G115" s="3">
        <f t="shared" si="51"/>
        <v>50</v>
      </c>
      <c r="H115" s="3" t="s">
        <v>177</v>
      </c>
      <c r="I115" s="34">
        <v>0.2</v>
      </c>
      <c r="J115" s="34">
        <v>0.05</v>
      </c>
      <c r="K115" s="34">
        <v>0.6</v>
      </c>
      <c r="L115" s="34">
        <v>0.1</v>
      </c>
      <c r="M115" s="34">
        <v>0</v>
      </c>
      <c r="N115" s="34">
        <v>0.05</v>
      </c>
      <c r="O115">
        <f t="shared" si="46"/>
        <v>0.7</v>
      </c>
      <c r="P115">
        <f t="shared" si="47"/>
        <v>0.1</v>
      </c>
      <c r="Q115" s="3">
        <f t="shared" si="44"/>
        <v>0.1</v>
      </c>
      <c r="R115" s="3">
        <f t="shared" si="52"/>
        <v>0.045000000000000005</v>
      </c>
      <c r="S115" s="3">
        <f t="shared" si="53"/>
        <v>0</v>
      </c>
      <c r="T115" s="3">
        <f t="shared" si="54"/>
        <v>0.045000000000000005</v>
      </c>
      <c r="U115" s="3">
        <f t="shared" si="55"/>
        <v>0.19000000000000003</v>
      </c>
      <c r="V115" s="3">
        <f t="shared" si="56"/>
        <v>0.8099999999999999</v>
      </c>
      <c r="W115">
        <f t="shared" si="48"/>
        <v>0.045000000000000005</v>
      </c>
      <c r="X115" s="37">
        <f t="shared" si="49"/>
        <v>72.22222222222221</v>
      </c>
      <c r="Y115" s="37">
        <f t="shared" si="50"/>
        <v>27.77777777777778</v>
      </c>
      <c r="Z115" s="12" t="s">
        <v>332</v>
      </c>
    </row>
    <row r="116" spans="2:26" ht="15.75">
      <c r="B116" s="33" t="s">
        <v>163</v>
      </c>
      <c r="C116" s="3">
        <v>1900</v>
      </c>
      <c r="D116" s="3">
        <v>1850</v>
      </c>
      <c r="E116" s="3">
        <v>1820</v>
      </c>
      <c r="F116" s="3">
        <f t="shared" si="45"/>
        <v>50</v>
      </c>
      <c r="G116" s="3">
        <f t="shared" si="51"/>
        <v>30</v>
      </c>
      <c r="H116" s="3" t="s">
        <v>177</v>
      </c>
      <c r="I116" s="3">
        <v>0.6</v>
      </c>
      <c r="J116" s="3">
        <v>0.1</v>
      </c>
      <c r="K116" s="3">
        <v>0.2</v>
      </c>
      <c r="L116" s="3">
        <v>0</v>
      </c>
      <c r="M116" s="3">
        <v>0</v>
      </c>
      <c r="N116" s="3">
        <v>0.1</v>
      </c>
      <c r="O116">
        <f t="shared" si="46"/>
        <v>0.2</v>
      </c>
      <c r="P116">
        <f t="shared" si="47"/>
        <v>0.2</v>
      </c>
      <c r="Q116" s="3">
        <f t="shared" si="44"/>
        <v>0.3</v>
      </c>
      <c r="R116" s="3">
        <f t="shared" si="52"/>
        <v>0.09000000000000001</v>
      </c>
      <c r="S116" s="3">
        <f t="shared" si="53"/>
        <v>0</v>
      </c>
      <c r="T116" s="3">
        <f t="shared" si="54"/>
        <v>0.09000000000000001</v>
      </c>
      <c r="U116" s="3">
        <f t="shared" si="55"/>
        <v>0.48000000000000004</v>
      </c>
      <c r="V116" s="3">
        <f t="shared" si="56"/>
        <v>0.52</v>
      </c>
      <c r="W116">
        <f t="shared" si="48"/>
        <v>0.09000000000000001</v>
      </c>
      <c r="X116" s="37">
        <f t="shared" si="49"/>
        <v>62.5</v>
      </c>
      <c r="Y116" s="37">
        <f t="shared" si="50"/>
        <v>37.5</v>
      </c>
      <c r="Z116" s="4" t="s">
        <v>36</v>
      </c>
    </row>
    <row r="117" spans="2:26" ht="31.5">
      <c r="B117" s="33" t="s">
        <v>164</v>
      </c>
      <c r="C117" s="3">
        <v>1870</v>
      </c>
      <c r="D117" s="3">
        <v>1850</v>
      </c>
      <c r="E117" s="3">
        <v>1830</v>
      </c>
      <c r="F117" s="3">
        <f t="shared" si="45"/>
        <v>20</v>
      </c>
      <c r="G117" s="3">
        <f t="shared" si="51"/>
        <v>20</v>
      </c>
      <c r="H117" s="3" t="s">
        <v>177</v>
      </c>
      <c r="I117" s="3">
        <v>0.9</v>
      </c>
      <c r="J117" s="3">
        <v>0</v>
      </c>
      <c r="K117" s="3">
        <v>0.1</v>
      </c>
      <c r="L117" s="3">
        <v>0</v>
      </c>
      <c r="M117" s="3">
        <v>0</v>
      </c>
      <c r="N117" s="3">
        <v>0</v>
      </c>
      <c r="O117">
        <f t="shared" si="46"/>
        <v>0.1</v>
      </c>
      <c r="P117">
        <f t="shared" si="47"/>
        <v>0</v>
      </c>
      <c r="Q117" s="3">
        <f t="shared" si="44"/>
        <v>0.45</v>
      </c>
      <c r="R117" s="3">
        <f t="shared" si="52"/>
        <v>0</v>
      </c>
      <c r="S117" s="3">
        <f t="shared" si="53"/>
        <v>0</v>
      </c>
      <c r="T117" s="3">
        <f t="shared" si="54"/>
        <v>0</v>
      </c>
      <c r="U117" s="3">
        <f t="shared" si="55"/>
        <v>0.45</v>
      </c>
      <c r="V117" s="3">
        <f t="shared" si="56"/>
        <v>0.55</v>
      </c>
      <c r="W117">
        <f t="shared" si="48"/>
        <v>0</v>
      </c>
      <c r="X117" s="37">
        <f t="shared" si="49"/>
        <v>50</v>
      </c>
      <c r="Y117" s="37">
        <f t="shared" si="50"/>
        <v>50</v>
      </c>
      <c r="Z117" s="6" t="s">
        <v>97</v>
      </c>
    </row>
    <row r="118" spans="2:26" ht="31.5">
      <c r="B118" s="33" t="s">
        <v>342</v>
      </c>
      <c r="C118" s="3">
        <v>2000</v>
      </c>
      <c r="D118" s="3">
        <v>1865</v>
      </c>
      <c r="E118" s="3">
        <v>1845</v>
      </c>
      <c r="F118" s="3">
        <f t="shared" si="45"/>
        <v>135</v>
      </c>
      <c r="G118" s="3">
        <f t="shared" si="51"/>
        <v>20</v>
      </c>
      <c r="H118" s="3" t="s">
        <v>177</v>
      </c>
      <c r="I118" s="3">
        <v>0.6</v>
      </c>
      <c r="J118" s="3">
        <v>0</v>
      </c>
      <c r="K118" s="3">
        <v>0.4</v>
      </c>
      <c r="L118" s="3">
        <v>0</v>
      </c>
      <c r="M118" s="3">
        <v>0</v>
      </c>
      <c r="N118" s="3">
        <v>0</v>
      </c>
      <c r="O118">
        <f t="shared" si="46"/>
        <v>0.4</v>
      </c>
      <c r="P118">
        <f t="shared" si="47"/>
        <v>0</v>
      </c>
      <c r="Q118" s="3">
        <f t="shared" si="44"/>
        <v>0.3</v>
      </c>
      <c r="R118" s="3">
        <f t="shared" si="52"/>
        <v>0</v>
      </c>
      <c r="S118" s="3">
        <f t="shared" si="53"/>
        <v>0</v>
      </c>
      <c r="T118" s="3">
        <f t="shared" si="54"/>
        <v>0</v>
      </c>
      <c r="U118" s="3">
        <f t="shared" si="55"/>
        <v>0.3</v>
      </c>
      <c r="V118" s="3">
        <f t="shared" si="56"/>
        <v>0.7</v>
      </c>
      <c r="W118">
        <f t="shared" si="48"/>
        <v>0</v>
      </c>
      <c r="X118" s="37">
        <f t="shared" si="49"/>
        <v>87.09677419354838</v>
      </c>
      <c r="Y118" s="37">
        <f t="shared" si="50"/>
        <v>12.903225806451612</v>
      </c>
      <c r="Z118" s="6" t="s">
        <v>98</v>
      </c>
    </row>
    <row r="119" spans="2:26" ht="15.75">
      <c r="B119" s="33" t="s">
        <v>341</v>
      </c>
      <c r="C119" s="3">
        <v>1940</v>
      </c>
      <c r="D119" s="3">
        <v>1869</v>
      </c>
      <c r="E119" s="3">
        <v>1844</v>
      </c>
      <c r="F119" s="3">
        <f t="shared" si="45"/>
        <v>71</v>
      </c>
      <c r="G119" s="3">
        <f t="shared" si="51"/>
        <v>25</v>
      </c>
      <c r="H119" s="3" t="s">
        <v>177</v>
      </c>
      <c r="I119" s="3">
        <v>0.8</v>
      </c>
      <c r="J119" s="3">
        <v>0</v>
      </c>
      <c r="K119" s="3">
        <v>0.2</v>
      </c>
      <c r="L119" s="3">
        <v>0</v>
      </c>
      <c r="M119" s="3">
        <v>0</v>
      </c>
      <c r="N119" s="3">
        <v>0</v>
      </c>
      <c r="O119">
        <f t="shared" si="46"/>
        <v>0.2</v>
      </c>
      <c r="P119">
        <f t="shared" si="47"/>
        <v>0</v>
      </c>
      <c r="Q119" s="3">
        <f aca="true" t="shared" si="57" ref="Q119:Q155">I119*0.5</f>
        <v>0.4</v>
      </c>
      <c r="R119" s="3">
        <f t="shared" si="52"/>
        <v>0</v>
      </c>
      <c r="S119" s="3">
        <f t="shared" si="53"/>
        <v>0</v>
      </c>
      <c r="T119" s="3">
        <f t="shared" si="54"/>
        <v>0</v>
      </c>
      <c r="U119" s="3">
        <f t="shared" si="55"/>
        <v>0.4</v>
      </c>
      <c r="V119" s="3">
        <f t="shared" si="56"/>
        <v>0.6</v>
      </c>
      <c r="W119">
        <f t="shared" si="48"/>
        <v>0</v>
      </c>
      <c r="X119" s="37">
        <f t="shared" si="49"/>
        <v>73.95833333333334</v>
      </c>
      <c r="Y119" s="37">
        <f t="shared" si="50"/>
        <v>26.041666666666668</v>
      </c>
      <c r="Z119" s="4" t="s">
        <v>99</v>
      </c>
    </row>
    <row r="120" spans="2:26" ht="15.75">
      <c r="B120" s="33" t="s">
        <v>187</v>
      </c>
      <c r="C120" s="3">
        <v>2170</v>
      </c>
      <c r="D120" s="3">
        <v>1870</v>
      </c>
      <c r="E120" s="3">
        <v>1815</v>
      </c>
      <c r="F120" s="3">
        <f t="shared" si="45"/>
        <v>300</v>
      </c>
      <c r="G120" s="3">
        <f t="shared" si="51"/>
        <v>55</v>
      </c>
      <c r="H120" s="3" t="s">
        <v>177</v>
      </c>
      <c r="I120" s="3">
        <v>0.2</v>
      </c>
      <c r="J120" s="3">
        <v>0</v>
      </c>
      <c r="K120" s="3">
        <v>0.6</v>
      </c>
      <c r="L120" s="3">
        <v>0</v>
      </c>
      <c r="M120" s="3">
        <v>0</v>
      </c>
      <c r="N120" s="3">
        <v>0.2</v>
      </c>
      <c r="O120">
        <f t="shared" si="46"/>
        <v>0.6</v>
      </c>
      <c r="P120">
        <f t="shared" si="47"/>
        <v>0.2</v>
      </c>
      <c r="Q120" s="3">
        <f t="shared" si="57"/>
        <v>0.1</v>
      </c>
      <c r="R120" s="3">
        <f t="shared" si="52"/>
        <v>0</v>
      </c>
      <c r="S120" s="3">
        <f t="shared" si="53"/>
        <v>0</v>
      </c>
      <c r="T120" s="3">
        <f t="shared" si="54"/>
        <v>0.18000000000000002</v>
      </c>
      <c r="U120" s="3">
        <f t="shared" si="55"/>
        <v>0.28</v>
      </c>
      <c r="V120" s="3">
        <f t="shared" si="56"/>
        <v>0.72</v>
      </c>
      <c r="W120">
        <f t="shared" si="48"/>
        <v>0.18000000000000002</v>
      </c>
      <c r="X120" s="37">
        <f t="shared" si="49"/>
        <v>84.50704225352112</v>
      </c>
      <c r="Y120" s="37">
        <f t="shared" si="50"/>
        <v>15.492957746478872</v>
      </c>
      <c r="Z120" s="4" t="s">
        <v>100</v>
      </c>
    </row>
    <row r="121" spans="2:26" ht="15.75">
      <c r="B121" s="33" t="s">
        <v>188</v>
      </c>
      <c r="C121" s="3">
        <v>1920</v>
      </c>
      <c r="D121" s="3">
        <v>1870</v>
      </c>
      <c r="E121" s="3">
        <v>1840</v>
      </c>
      <c r="F121" s="3">
        <f t="shared" si="45"/>
        <v>50</v>
      </c>
      <c r="G121" s="3">
        <f t="shared" si="51"/>
        <v>30</v>
      </c>
      <c r="H121" s="3" t="s">
        <v>177</v>
      </c>
      <c r="I121" s="3">
        <v>0.3</v>
      </c>
      <c r="J121" s="3">
        <v>0</v>
      </c>
      <c r="K121" s="3">
        <v>0.7</v>
      </c>
      <c r="L121" s="3">
        <v>0</v>
      </c>
      <c r="M121" s="3">
        <v>0</v>
      </c>
      <c r="N121" s="3">
        <v>0</v>
      </c>
      <c r="O121">
        <f t="shared" si="46"/>
        <v>0.7</v>
      </c>
      <c r="P121">
        <f t="shared" si="47"/>
        <v>0</v>
      </c>
      <c r="Q121" s="3">
        <f t="shared" si="57"/>
        <v>0.15</v>
      </c>
      <c r="R121" s="3">
        <f t="shared" si="52"/>
        <v>0</v>
      </c>
      <c r="S121" s="3">
        <f t="shared" si="53"/>
        <v>0</v>
      </c>
      <c r="T121" s="3">
        <f t="shared" si="54"/>
        <v>0</v>
      </c>
      <c r="U121" s="3">
        <f t="shared" si="55"/>
        <v>0.15</v>
      </c>
      <c r="V121" s="3">
        <f t="shared" si="56"/>
        <v>0.85</v>
      </c>
      <c r="W121">
        <f t="shared" si="48"/>
        <v>0</v>
      </c>
      <c r="X121" s="37">
        <f t="shared" si="49"/>
        <v>62.5</v>
      </c>
      <c r="Y121" s="37">
        <f t="shared" si="50"/>
        <v>37.5</v>
      </c>
      <c r="Z121" s="4" t="s">
        <v>11</v>
      </c>
    </row>
    <row r="122" spans="2:26" ht="15.75">
      <c r="B122" s="33" t="s">
        <v>189</v>
      </c>
      <c r="C122" s="3">
        <v>1900</v>
      </c>
      <c r="D122" s="3">
        <v>1870</v>
      </c>
      <c r="E122" s="3">
        <v>1850</v>
      </c>
      <c r="F122" s="3">
        <f t="shared" si="45"/>
        <v>30</v>
      </c>
      <c r="G122" s="3">
        <f t="shared" si="51"/>
        <v>20</v>
      </c>
      <c r="H122" s="3" t="s">
        <v>177</v>
      </c>
      <c r="I122" s="3">
        <v>0.45</v>
      </c>
      <c r="J122" s="3">
        <v>0</v>
      </c>
      <c r="K122" s="3">
        <v>0.5</v>
      </c>
      <c r="L122" s="3">
        <v>0</v>
      </c>
      <c r="M122" s="3">
        <v>0</v>
      </c>
      <c r="N122" s="3">
        <v>0.05</v>
      </c>
      <c r="O122">
        <f t="shared" si="46"/>
        <v>0.5</v>
      </c>
      <c r="P122">
        <f t="shared" si="47"/>
        <v>0.05</v>
      </c>
      <c r="Q122" s="3">
        <f t="shared" si="57"/>
        <v>0.225</v>
      </c>
      <c r="R122" s="3">
        <f t="shared" si="52"/>
        <v>0</v>
      </c>
      <c r="S122" s="3">
        <f t="shared" si="53"/>
        <v>0</v>
      </c>
      <c r="T122" s="3">
        <f t="shared" si="54"/>
        <v>0.045000000000000005</v>
      </c>
      <c r="U122" s="3">
        <f t="shared" si="55"/>
        <v>0.27</v>
      </c>
      <c r="V122" s="3">
        <f t="shared" si="56"/>
        <v>0.73</v>
      </c>
      <c r="W122">
        <f t="shared" si="48"/>
        <v>0.045000000000000005</v>
      </c>
      <c r="X122" s="37">
        <f t="shared" si="49"/>
        <v>60</v>
      </c>
      <c r="Y122" s="37">
        <f t="shared" si="50"/>
        <v>40</v>
      </c>
      <c r="Z122" s="4" t="s">
        <v>12</v>
      </c>
    </row>
    <row r="123" spans="2:26" ht="15.75">
      <c r="B123" s="33" t="s">
        <v>261</v>
      </c>
      <c r="C123" s="3">
        <v>2200</v>
      </c>
      <c r="D123" s="3">
        <v>1870</v>
      </c>
      <c r="E123" s="3">
        <v>1850</v>
      </c>
      <c r="F123" s="3">
        <f t="shared" si="45"/>
        <v>330</v>
      </c>
      <c r="G123" s="3">
        <f t="shared" si="51"/>
        <v>20</v>
      </c>
      <c r="H123" s="3" t="s">
        <v>1</v>
      </c>
      <c r="I123" s="3">
        <v>0.6</v>
      </c>
      <c r="J123" s="3">
        <v>0</v>
      </c>
      <c r="K123" s="3">
        <v>0.4</v>
      </c>
      <c r="L123" s="3">
        <v>0</v>
      </c>
      <c r="M123" s="3">
        <v>0</v>
      </c>
      <c r="N123" s="3">
        <v>0</v>
      </c>
      <c r="O123">
        <f t="shared" si="46"/>
        <v>0.4</v>
      </c>
      <c r="P123">
        <f t="shared" si="47"/>
        <v>0</v>
      </c>
      <c r="Q123" s="3">
        <f t="shared" si="57"/>
        <v>0.3</v>
      </c>
      <c r="R123" s="3">
        <f t="shared" si="52"/>
        <v>0</v>
      </c>
      <c r="S123" s="3">
        <f t="shared" si="53"/>
        <v>0</v>
      </c>
      <c r="T123" s="3">
        <f t="shared" si="54"/>
        <v>0</v>
      </c>
      <c r="U123" s="3">
        <f t="shared" si="55"/>
        <v>0.3</v>
      </c>
      <c r="V123" s="3">
        <f t="shared" si="56"/>
        <v>0.7</v>
      </c>
      <c r="W123">
        <f t="shared" si="48"/>
        <v>0</v>
      </c>
      <c r="X123" s="37">
        <f t="shared" si="49"/>
        <v>94.28571428571428</v>
      </c>
      <c r="Y123" s="37">
        <f t="shared" si="50"/>
        <v>5.714285714285714</v>
      </c>
      <c r="Z123" s="4" t="s">
        <v>32</v>
      </c>
    </row>
    <row r="124" spans="2:26" ht="31.5">
      <c r="B124" s="33" t="s">
        <v>110</v>
      </c>
      <c r="C124" s="3">
        <v>1900</v>
      </c>
      <c r="D124" s="3">
        <v>1875</v>
      </c>
      <c r="E124" s="3">
        <v>1845</v>
      </c>
      <c r="F124" s="3">
        <f t="shared" si="45"/>
        <v>25</v>
      </c>
      <c r="G124" s="3">
        <f t="shared" si="51"/>
        <v>30</v>
      </c>
      <c r="H124" s="3" t="s">
        <v>142</v>
      </c>
      <c r="I124" s="3">
        <v>0.8</v>
      </c>
      <c r="J124" s="3">
        <v>0</v>
      </c>
      <c r="K124" s="3">
        <v>0.2</v>
      </c>
      <c r="L124" s="3">
        <v>0</v>
      </c>
      <c r="M124" s="3">
        <v>0</v>
      </c>
      <c r="N124" s="3">
        <v>0</v>
      </c>
      <c r="O124">
        <f t="shared" si="46"/>
        <v>0.2</v>
      </c>
      <c r="P124">
        <f t="shared" si="47"/>
        <v>0</v>
      </c>
      <c r="Q124" s="3">
        <f t="shared" si="57"/>
        <v>0.4</v>
      </c>
      <c r="R124" s="3">
        <f t="shared" si="52"/>
        <v>0</v>
      </c>
      <c r="S124" s="3">
        <f t="shared" si="53"/>
        <v>0</v>
      </c>
      <c r="T124" s="3">
        <f t="shared" si="54"/>
        <v>0</v>
      </c>
      <c r="U124" s="3">
        <f t="shared" si="55"/>
        <v>0.4</v>
      </c>
      <c r="V124" s="3">
        <f t="shared" si="56"/>
        <v>0.6</v>
      </c>
      <c r="W124">
        <f t="shared" si="48"/>
        <v>0</v>
      </c>
      <c r="X124" s="37">
        <f t="shared" si="49"/>
        <v>45.45454545454545</v>
      </c>
      <c r="Y124" s="37">
        <f t="shared" si="50"/>
        <v>54.54545454545454</v>
      </c>
      <c r="Z124" s="6" t="s">
        <v>14</v>
      </c>
    </row>
    <row r="125" spans="2:26" ht="15.75">
      <c r="B125" s="33" t="s">
        <v>108</v>
      </c>
      <c r="C125" s="3">
        <v>2000</v>
      </c>
      <c r="D125" s="3">
        <v>1880</v>
      </c>
      <c r="E125" s="3">
        <v>1850</v>
      </c>
      <c r="F125" s="3">
        <f t="shared" si="45"/>
        <v>120</v>
      </c>
      <c r="G125" s="3">
        <f t="shared" si="51"/>
        <v>30</v>
      </c>
      <c r="H125" s="3" t="s">
        <v>177</v>
      </c>
      <c r="I125" s="3">
        <v>0.1</v>
      </c>
      <c r="J125" s="3">
        <v>0</v>
      </c>
      <c r="K125" s="3">
        <v>0.8</v>
      </c>
      <c r="L125" s="3">
        <v>0</v>
      </c>
      <c r="M125" s="3">
        <v>0</v>
      </c>
      <c r="N125" s="3">
        <v>0.1</v>
      </c>
      <c r="O125">
        <f t="shared" si="46"/>
        <v>0.8</v>
      </c>
      <c r="P125">
        <f t="shared" si="47"/>
        <v>0.1</v>
      </c>
      <c r="Q125" s="3">
        <f t="shared" si="57"/>
        <v>0.05</v>
      </c>
      <c r="R125" s="3">
        <f t="shared" si="52"/>
        <v>0</v>
      </c>
      <c r="S125" s="3">
        <f t="shared" si="53"/>
        <v>0</v>
      </c>
      <c r="T125" s="3">
        <f t="shared" si="54"/>
        <v>0.09000000000000001</v>
      </c>
      <c r="U125" s="3">
        <f t="shared" si="55"/>
        <v>0.14</v>
      </c>
      <c r="V125" s="3">
        <f t="shared" si="56"/>
        <v>0.86</v>
      </c>
      <c r="W125">
        <f t="shared" si="48"/>
        <v>0.09000000000000001</v>
      </c>
      <c r="X125" s="37">
        <f t="shared" si="49"/>
        <v>80</v>
      </c>
      <c r="Y125" s="37">
        <f t="shared" si="50"/>
        <v>20</v>
      </c>
      <c r="Z125" s="4" t="s">
        <v>42</v>
      </c>
    </row>
    <row r="126" spans="2:26" ht="15.75">
      <c r="B126" s="33" t="s">
        <v>109</v>
      </c>
      <c r="C126" s="3">
        <v>1950</v>
      </c>
      <c r="D126" s="3">
        <v>1880</v>
      </c>
      <c r="E126" s="3">
        <v>1780</v>
      </c>
      <c r="F126" s="3">
        <f t="shared" si="45"/>
        <v>70</v>
      </c>
      <c r="G126" s="3">
        <f t="shared" si="51"/>
        <v>100</v>
      </c>
      <c r="H126" s="3" t="s">
        <v>142</v>
      </c>
      <c r="I126" s="3">
        <v>0.8</v>
      </c>
      <c r="J126" s="3">
        <v>0</v>
      </c>
      <c r="K126" s="3">
        <v>0.2</v>
      </c>
      <c r="L126" s="3">
        <v>0</v>
      </c>
      <c r="M126" s="3">
        <v>0</v>
      </c>
      <c r="N126" s="3">
        <v>0</v>
      </c>
      <c r="O126">
        <f t="shared" si="46"/>
        <v>0.2</v>
      </c>
      <c r="P126">
        <f t="shared" si="47"/>
        <v>0</v>
      </c>
      <c r="Q126" s="3">
        <f t="shared" si="57"/>
        <v>0.4</v>
      </c>
      <c r="R126" s="3">
        <f t="shared" si="52"/>
        <v>0</v>
      </c>
      <c r="S126" s="3">
        <f t="shared" si="53"/>
        <v>0</v>
      </c>
      <c r="T126" s="3">
        <f t="shared" si="54"/>
        <v>0</v>
      </c>
      <c r="U126" s="3">
        <f t="shared" si="55"/>
        <v>0.4</v>
      </c>
      <c r="V126" s="3">
        <f t="shared" si="56"/>
        <v>0.6</v>
      </c>
      <c r="W126">
        <f t="shared" si="48"/>
        <v>0</v>
      </c>
      <c r="X126" s="37">
        <f t="shared" si="49"/>
        <v>41.17647058823529</v>
      </c>
      <c r="Y126" s="37">
        <f t="shared" si="50"/>
        <v>58.82352941176471</v>
      </c>
      <c r="Z126" s="4" t="s">
        <v>43</v>
      </c>
    </row>
    <row r="127" spans="2:26" ht="15.75">
      <c r="B127" s="33" t="s">
        <v>213</v>
      </c>
      <c r="C127" s="3">
        <v>1950</v>
      </c>
      <c r="D127" s="3">
        <v>1890</v>
      </c>
      <c r="E127" s="3">
        <v>1830</v>
      </c>
      <c r="F127" s="3">
        <f t="shared" si="45"/>
        <v>60</v>
      </c>
      <c r="G127" s="3">
        <f t="shared" si="51"/>
        <v>60</v>
      </c>
      <c r="H127" s="3" t="s">
        <v>142</v>
      </c>
      <c r="I127" s="3">
        <v>0.7</v>
      </c>
      <c r="J127" s="3">
        <v>0.1</v>
      </c>
      <c r="K127" s="3">
        <v>0.2</v>
      </c>
      <c r="L127" s="3">
        <v>0</v>
      </c>
      <c r="M127" s="3">
        <v>0</v>
      </c>
      <c r="N127" s="3">
        <v>0</v>
      </c>
      <c r="O127">
        <f t="shared" si="46"/>
        <v>0.2</v>
      </c>
      <c r="P127">
        <f t="shared" si="47"/>
        <v>0.1</v>
      </c>
      <c r="Q127" s="3">
        <f t="shared" si="57"/>
        <v>0.35</v>
      </c>
      <c r="R127" s="3">
        <f t="shared" si="52"/>
        <v>0.09000000000000001</v>
      </c>
      <c r="S127" s="3">
        <f t="shared" si="53"/>
        <v>0</v>
      </c>
      <c r="T127" s="3">
        <f t="shared" si="54"/>
        <v>0</v>
      </c>
      <c r="U127" s="3">
        <f t="shared" si="55"/>
        <v>0.44</v>
      </c>
      <c r="V127" s="3">
        <f t="shared" si="56"/>
        <v>0.56</v>
      </c>
      <c r="W127">
        <f t="shared" si="48"/>
        <v>0</v>
      </c>
      <c r="X127" s="37">
        <f t="shared" si="49"/>
        <v>50</v>
      </c>
      <c r="Y127" s="37">
        <f t="shared" si="50"/>
        <v>50</v>
      </c>
      <c r="Z127" s="4" t="s">
        <v>44</v>
      </c>
    </row>
    <row r="128" spans="2:26" ht="15.75">
      <c r="B128" s="33" t="s">
        <v>146</v>
      </c>
      <c r="C128" s="3">
        <v>2200</v>
      </c>
      <c r="D128" s="3">
        <v>1890</v>
      </c>
      <c r="E128" s="3">
        <v>1850</v>
      </c>
      <c r="F128" s="3">
        <f aca="true" t="shared" si="58" ref="F128:F147">C128-D128</f>
        <v>310</v>
      </c>
      <c r="G128" s="3">
        <f t="shared" si="51"/>
        <v>40</v>
      </c>
      <c r="H128" s="3" t="s">
        <v>177</v>
      </c>
      <c r="I128" s="3">
        <v>0.35</v>
      </c>
      <c r="J128" s="3">
        <v>0.1</v>
      </c>
      <c r="K128" s="3">
        <v>0.45</v>
      </c>
      <c r="L128" s="3">
        <v>0</v>
      </c>
      <c r="M128" s="3">
        <v>0</v>
      </c>
      <c r="N128" s="3">
        <v>0.1</v>
      </c>
      <c r="O128">
        <f t="shared" si="46"/>
        <v>0.45</v>
      </c>
      <c r="P128">
        <f t="shared" si="47"/>
        <v>0.2</v>
      </c>
      <c r="Q128" s="3">
        <f t="shared" si="57"/>
        <v>0.175</v>
      </c>
      <c r="R128" s="3">
        <f t="shared" si="52"/>
        <v>0.09000000000000001</v>
      </c>
      <c r="S128" s="3">
        <f t="shared" si="53"/>
        <v>0</v>
      </c>
      <c r="T128" s="3">
        <f t="shared" si="54"/>
        <v>0.09000000000000001</v>
      </c>
      <c r="U128" s="3">
        <f t="shared" si="55"/>
        <v>0.35500000000000004</v>
      </c>
      <c r="V128" s="3">
        <f t="shared" si="56"/>
        <v>0.645</v>
      </c>
      <c r="W128">
        <f t="shared" si="48"/>
        <v>0.09000000000000001</v>
      </c>
      <c r="X128" s="37">
        <f t="shared" si="49"/>
        <v>88.57142857142857</v>
      </c>
      <c r="Y128" s="37">
        <f t="shared" si="50"/>
        <v>11.428571428571429</v>
      </c>
      <c r="Z128" s="4" t="s">
        <v>52</v>
      </c>
    </row>
    <row r="129" spans="2:26" ht="15.75">
      <c r="B129" s="33" t="s">
        <v>127</v>
      </c>
      <c r="C129" s="3">
        <v>2000</v>
      </c>
      <c r="D129" s="3">
        <v>1900</v>
      </c>
      <c r="E129" s="3">
        <v>1840</v>
      </c>
      <c r="F129" s="3">
        <f t="shared" si="58"/>
        <v>100</v>
      </c>
      <c r="G129" s="3">
        <f t="shared" si="51"/>
        <v>60</v>
      </c>
      <c r="H129" s="3" t="s">
        <v>142</v>
      </c>
      <c r="I129" s="3">
        <v>0.73</v>
      </c>
      <c r="J129" s="3">
        <v>0.1</v>
      </c>
      <c r="K129" s="3">
        <v>0.17</v>
      </c>
      <c r="L129" s="3">
        <v>0</v>
      </c>
      <c r="M129" s="3">
        <v>0</v>
      </c>
      <c r="N129" s="3">
        <v>0</v>
      </c>
      <c r="O129">
        <f t="shared" si="46"/>
        <v>0.17</v>
      </c>
      <c r="P129">
        <f t="shared" si="47"/>
        <v>0.1</v>
      </c>
      <c r="Q129" s="3">
        <f t="shared" si="57"/>
        <v>0.365</v>
      </c>
      <c r="R129" s="3">
        <f t="shared" si="52"/>
        <v>0.09000000000000001</v>
      </c>
      <c r="S129" s="3">
        <f t="shared" si="53"/>
        <v>0</v>
      </c>
      <c r="T129" s="3">
        <f t="shared" si="54"/>
        <v>0</v>
      </c>
      <c r="U129" s="3">
        <f t="shared" si="55"/>
        <v>0.455</v>
      </c>
      <c r="V129" s="3">
        <f t="shared" si="56"/>
        <v>0.5449999999999999</v>
      </c>
      <c r="W129">
        <f t="shared" si="48"/>
        <v>0</v>
      </c>
      <c r="X129" s="37">
        <f t="shared" si="49"/>
        <v>62.5</v>
      </c>
      <c r="Y129" s="37">
        <f t="shared" si="50"/>
        <v>37.5</v>
      </c>
      <c r="Z129" t="s">
        <v>88</v>
      </c>
    </row>
    <row r="130" spans="2:26" ht="15.75">
      <c r="B130" s="33" t="s">
        <v>296</v>
      </c>
      <c r="C130" s="3">
        <v>2000</v>
      </c>
      <c r="D130" s="3">
        <v>1900</v>
      </c>
      <c r="E130" s="3">
        <v>1850</v>
      </c>
      <c r="F130" s="3">
        <f t="shared" si="58"/>
        <v>100</v>
      </c>
      <c r="G130" s="3">
        <f t="shared" si="51"/>
        <v>50</v>
      </c>
      <c r="H130" s="3" t="s">
        <v>142</v>
      </c>
      <c r="I130" s="3">
        <v>0.2</v>
      </c>
      <c r="J130" s="3">
        <v>0</v>
      </c>
      <c r="K130" s="3">
        <v>0.8</v>
      </c>
      <c r="L130" s="3">
        <v>0</v>
      </c>
      <c r="M130" s="3">
        <v>0</v>
      </c>
      <c r="N130" s="3">
        <v>0</v>
      </c>
      <c r="O130">
        <f t="shared" si="46"/>
        <v>0.8</v>
      </c>
      <c r="P130">
        <f t="shared" si="47"/>
        <v>0</v>
      </c>
      <c r="Q130" s="3">
        <f t="shared" si="57"/>
        <v>0.1</v>
      </c>
      <c r="R130" s="3">
        <f t="shared" si="52"/>
        <v>0</v>
      </c>
      <c r="S130" s="3">
        <f t="shared" si="53"/>
        <v>0</v>
      </c>
      <c r="T130" s="3">
        <f t="shared" si="54"/>
        <v>0</v>
      </c>
      <c r="U130" s="3">
        <f t="shared" si="55"/>
        <v>0.1</v>
      </c>
      <c r="V130" s="3">
        <f t="shared" si="56"/>
        <v>0.9</v>
      </c>
      <c r="W130">
        <f t="shared" si="48"/>
        <v>0</v>
      </c>
      <c r="X130" s="37">
        <f t="shared" si="49"/>
        <v>66.66666666666666</v>
      </c>
      <c r="Y130" s="37">
        <f t="shared" si="50"/>
        <v>33.33333333333333</v>
      </c>
      <c r="Z130" s="4" t="s">
        <v>141</v>
      </c>
    </row>
    <row r="131" spans="2:26" ht="15.75">
      <c r="B131" s="33" t="s">
        <v>211</v>
      </c>
      <c r="C131" s="3">
        <v>2200</v>
      </c>
      <c r="D131" s="3">
        <v>1900</v>
      </c>
      <c r="E131" s="3">
        <v>1850</v>
      </c>
      <c r="F131" s="3">
        <f t="shared" si="58"/>
        <v>300</v>
      </c>
      <c r="G131" s="3">
        <f t="shared" si="51"/>
        <v>50</v>
      </c>
      <c r="H131" s="3" t="s">
        <v>177</v>
      </c>
      <c r="I131" s="3">
        <v>0.7</v>
      </c>
      <c r="J131" s="3">
        <v>0</v>
      </c>
      <c r="K131" s="3">
        <v>0.2</v>
      </c>
      <c r="L131" s="3">
        <v>0</v>
      </c>
      <c r="M131" s="3">
        <v>0</v>
      </c>
      <c r="N131" s="3">
        <v>0.1</v>
      </c>
      <c r="O131">
        <f t="shared" si="46"/>
        <v>0.2</v>
      </c>
      <c r="P131">
        <f t="shared" si="47"/>
        <v>0.1</v>
      </c>
      <c r="Q131" s="3">
        <f t="shared" si="57"/>
        <v>0.35</v>
      </c>
      <c r="R131" s="3">
        <f t="shared" si="52"/>
        <v>0</v>
      </c>
      <c r="S131" s="3">
        <f t="shared" si="53"/>
        <v>0</v>
      </c>
      <c r="T131" s="3">
        <f t="shared" si="54"/>
        <v>0.09000000000000001</v>
      </c>
      <c r="U131" s="3">
        <f t="shared" si="55"/>
        <v>0.44</v>
      </c>
      <c r="V131" s="3">
        <f t="shared" si="56"/>
        <v>0.56</v>
      </c>
      <c r="W131">
        <f t="shared" si="48"/>
        <v>0.09000000000000001</v>
      </c>
      <c r="X131" s="37">
        <f t="shared" si="49"/>
        <v>85.71428571428571</v>
      </c>
      <c r="Y131" s="37">
        <f t="shared" si="50"/>
        <v>14.285714285714285</v>
      </c>
      <c r="Z131" s="4" t="s">
        <v>89</v>
      </c>
    </row>
    <row r="132" spans="2:26" ht="15.75">
      <c r="B132" s="33" t="s">
        <v>212</v>
      </c>
      <c r="C132" s="3">
        <v>2060</v>
      </c>
      <c r="D132" s="3">
        <v>1900</v>
      </c>
      <c r="E132" s="3">
        <v>1870</v>
      </c>
      <c r="F132" s="3">
        <f t="shared" si="58"/>
        <v>160</v>
      </c>
      <c r="G132" s="3">
        <f t="shared" si="51"/>
        <v>30</v>
      </c>
      <c r="H132" s="3" t="s">
        <v>177</v>
      </c>
      <c r="I132" s="3">
        <v>0.5</v>
      </c>
      <c r="J132" s="3">
        <v>0.1</v>
      </c>
      <c r="K132" s="3">
        <v>0.4</v>
      </c>
      <c r="L132" s="3">
        <v>0</v>
      </c>
      <c r="M132" s="3">
        <v>0</v>
      </c>
      <c r="N132" s="3">
        <v>0</v>
      </c>
      <c r="O132">
        <f t="shared" si="46"/>
        <v>0.4</v>
      </c>
      <c r="P132">
        <f t="shared" si="47"/>
        <v>0.1</v>
      </c>
      <c r="Q132" s="3">
        <f t="shared" si="57"/>
        <v>0.25</v>
      </c>
      <c r="R132" s="3">
        <f t="shared" si="52"/>
        <v>0.09000000000000001</v>
      </c>
      <c r="S132" s="3">
        <f t="shared" si="53"/>
        <v>0</v>
      </c>
      <c r="T132" s="3">
        <f t="shared" si="54"/>
        <v>0</v>
      </c>
      <c r="U132" s="3">
        <f t="shared" si="55"/>
        <v>0.34</v>
      </c>
      <c r="V132" s="3">
        <f t="shared" si="56"/>
        <v>0.6599999999999999</v>
      </c>
      <c r="W132">
        <f t="shared" si="48"/>
        <v>0</v>
      </c>
      <c r="X132" s="37">
        <f t="shared" si="49"/>
        <v>84.21052631578947</v>
      </c>
      <c r="Y132" s="37">
        <f t="shared" si="50"/>
        <v>15.789473684210526</v>
      </c>
      <c r="Z132" s="4" t="s">
        <v>69</v>
      </c>
    </row>
    <row r="133" spans="2:26" ht="15.75">
      <c r="B133" s="33" t="s">
        <v>126</v>
      </c>
      <c r="C133" s="3">
        <v>2000</v>
      </c>
      <c r="D133" s="3">
        <v>1920</v>
      </c>
      <c r="E133" s="3">
        <v>1870</v>
      </c>
      <c r="F133" s="3">
        <f t="shared" si="58"/>
        <v>80</v>
      </c>
      <c r="G133" s="3">
        <f t="shared" si="51"/>
        <v>50</v>
      </c>
      <c r="H133" s="3" t="s">
        <v>177</v>
      </c>
      <c r="I133" s="3">
        <v>0.5</v>
      </c>
      <c r="J133" s="3">
        <v>0.2</v>
      </c>
      <c r="K133" s="3">
        <v>0.3</v>
      </c>
      <c r="L133" s="3">
        <v>0</v>
      </c>
      <c r="M133" s="3">
        <v>0</v>
      </c>
      <c r="N133" s="3">
        <v>0</v>
      </c>
      <c r="O133">
        <f t="shared" si="46"/>
        <v>0.3</v>
      </c>
      <c r="P133">
        <f t="shared" si="47"/>
        <v>0.2</v>
      </c>
      <c r="Q133" s="3">
        <f t="shared" si="57"/>
        <v>0.25</v>
      </c>
      <c r="R133" s="3">
        <f t="shared" si="52"/>
        <v>0.18000000000000002</v>
      </c>
      <c r="S133" s="3">
        <f t="shared" si="53"/>
        <v>0</v>
      </c>
      <c r="T133" s="3">
        <f t="shared" si="54"/>
        <v>0</v>
      </c>
      <c r="U133" s="3">
        <f t="shared" si="55"/>
        <v>0.43000000000000005</v>
      </c>
      <c r="V133" s="3">
        <f t="shared" si="56"/>
        <v>0.57</v>
      </c>
      <c r="W133">
        <f t="shared" si="48"/>
        <v>0</v>
      </c>
      <c r="X133" s="37">
        <f t="shared" si="49"/>
        <v>61.53846153846154</v>
      </c>
      <c r="Y133" s="37">
        <f t="shared" si="50"/>
        <v>38.46153846153847</v>
      </c>
      <c r="Z133" s="4" t="s">
        <v>73</v>
      </c>
    </row>
    <row r="134" spans="2:26" ht="15.75">
      <c r="B134" s="75" t="s">
        <v>4</v>
      </c>
      <c r="C134" s="3">
        <v>2100</v>
      </c>
      <c r="D134" s="3">
        <v>1950</v>
      </c>
      <c r="E134" s="3">
        <v>1920</v>
      </c>
      <c r="F134" s="3">
        <v>150</v>
      </c>
      <c r="G134" s="3">
        <v>30</v>
      </c>
      <c r="H134" s="3" t="s">
        <v>177</v>
      </c>
      <c r="I134" s="3"/>
      <c r="J134" s="3"/>
      <c r="K134" s="3"/>
      <c r="L134" s="3"/>
      <c r="M134" s="3"/>
      <c r="N134" s="3"/>
      <c r="Q134" s="3"/>
      <c r="R134" s="3"/>
      <c r="S134" s="3"/>
      <c r="T134" s="3"/>
      <c r="U134" s="3"/>
      <c r="V134" s="3"/>
      <c r="X134" s="72"/>
      <c r="Y134" s="72"/>
      <c r="Z134" s="4"/>
    </row>
    <row r="135" spans="2:26" ht="15.75">
      <c r="B135" s="33" t="s">
        <v>125</v>
      </c>
      <c r="C135" s="3">
        <v>2050</v>
      </c>
      <c r="D135" s="3">
        <v>1960</v>
      </c>
      <c r="E135" s="3">
        <v>1910</v>
      </c>
      <c r="F135" s="3">
        <f t="shared" si="58"/>
        <v>90</v>
      </c>
      <c r="G135" s="3">
        <f t="shared" si="51"/>
        <v>50</v>
      </c>
      <c r="H135" s="3" t="s">
        <v>177</v>
      </c>
      <c r="I135" s="3">
        <v>0.5</v>
      </c>
      <c r="J135" s="3">
        <v>0</v>
      </c>
      <c r="K135" s="3">
        <v>0.5</v>
      </c>
      <c r="L135" s="3">
        <v>0</v>
      </c>
      <c r="M135" s="3">
        <v>0</v>
      </c>
      <c r="N135" s="3">
        <v>0</v>
      </c>
      <c r="O135">
        <f aca="true" t="shared" si="59" ref="O135:O141">K135+L135</f>
        <v>0.5</v>
      </c>
      <c r="P135">
        <f aca="true" t="shared" si="60" ref="P135:P141">J135+M135+N135</f>
        <v>0</v>
      </c>
      <c r="Q135" s="3">
        <f t="shared" si="57"/>
        <v>0.25</v>
      </c>
      <c r="R135" s="3">
        <f t="shared" si="52"/>
        <v>0</v>
      </c>
      <c r="S135" s="3">
        <f t="shared" si="53"/>
        <v>0</v>
      </c>
      <c r="T135" s="3">
        <f t="shared" si="54"/>
        <v>0</v>
      </c>
      <c r="U135" s="3">
        <f t="shared" si="55"/>
        <v>0.25</v>
      </c>
      <c r="V135" s="3">
        <f t="shared" si="56"/>
        <v>0.75</v>
      </c>
      <c r="W135">
        <f aca="true" t="shared" si="61" ref="W135:W155">S135+T135</f>
        <v>0</v>
      </c>
      <c r="X135" s="37">
        <f aca="true" t="shared" si="62" ref="X135:X155">((F135/(F135+G135))*100)</f>
        <v>64.28571428571429</v>
      </c>
      <c r="Y135" s="37">
        <f aca="true" t="shared" si="63" ref="Y135:Y155">((G135/(F135+G135))*100)</f>
        <v>35.714285714285715</v>
      </c>
      <c r="Z135" t="s">
        <v>24</v>
      </c>
    </row>
    <row r="136" spans="2:26" ht="15.75">
      <c r="B136" s="33" t="s">
        <v>350</v>
      </c>
      <c r="C136" s="3">
        <v>2100</v>
      </c>
      <c r="D136" s="3">
        <v>1965</v>
      </c>
      <c r="E136" s="3">
        <v>1940</v>
      </c>
      <c r="F136" s="3">
        <f t="shared" si="58"/>
        <v>135</v>
      </c>
      <c r="G136" s="3">
        <f t="shared" si="51"/>
        <v>25</v>
      </c>
      <c r="H136" s="3" t="s">
        <v>177</v>
      </c>
      <c r="I136" s="3">
        <v>0.7</v>
      </c>
      <c r="J136" s="3">
        <v>0</v>
      </c>
      <c r="K136" s="3">
        <v>0.3</v>
      </c>
      <c r="L136" s="3">
        <v>0</v>
      </c>
      <c r="M136" s="3">
        <v>0</v>
      </c>
      <c r="N136" s="3">
        <v>0</v>
      </c>
      <c r="O136">
        <f t="shared" si="59"/>
        <v>0.3</v>
      </c>
      <c r="P136">
        <f t="shared" si="60"/>
        <v>0</v>
      </c>
      <c r="Q136" s="3">
        <f t="shared" si="57"/>
        <v>0.35</v>
      </c>
      <c r="R136" s="3">
        <f t="shared" si="52"/>
        <v>0</v>
      </c>
      <c r="S136" s="3">
        <f t="shared" si="53"/>
        <v>0</v>
      </c>
      <c r="T136" s="3">
        <f t="shared" si="54"/>
        <v>0</v>
      </c>
      <c r="U136" s="3">
        <f t="shared" si="55"/>
        <v>0.35</v>
      </c>
      <c r="V136" s="3">
        <f t="shared" si="56"/>
        <v>0.65</v>
      </c>
      <c r="W136">
        <f t="shared" si="61"/>
        <v>0</v>
      </c>
      <c r="X136" s="37">
        <f t="shared" si="62"/>
        <v>84.375</v>
      </c>
      <c r="Y136" s="37">
        <f t="shared" si="63"/>
        <v>15.625</v>
      </c>
      <c r="Z136" t="s">
        <v>25</v>
      </c>
    </row>
    <row r="137" spans="2:26" ht="15.75">
      <c r="B137" s="33" t="s">
        <v>349</v>
      </c>
      <c r="C137" s="3">
        <v>2100</v>
      </c>
      <c r="D137" s="3">
        <v>1970</v>
      </c>
      <c r="E137" s="3">
        <v>1930</v>
      </c>
      <c r="F137" s="3">
        <f t="shared" si="58"/>
        <v>130</v>
      </c>
      <c r="G137" s="3">
        <f aca="true" t="shared" si="64" ref="G137:G147">D137-E137</f>
        <v>40</v>
      </c>
      <c r="H137" s="3" t="s">
        <v>177</v>
      </c>
      <c r="I137" s="35">
        <v>0.8</v>
      </c>
      <c r="J137" s="35">
        <v>0</v>
      </c>
      <c r="K137" s="35">
        <v>0.2</v>
      </c>
      <c r="L137" s="35">
        <v>0</v>
      </c>
      <c r="M137" s="35">
        <v>0</v>
      </c>
      <c r="N137" s="35">
        <v>0</v>
      </c>
      <c r="O137">
        <f t="shared" si="59"/>
        <v>0.2</v>
      </c>
      <c r="P137">
        <f t="shared" si="60"/>
        <v>0</v>
      </c>
      <c r="Q137" s="3">
        <f t="shared" si="57"/>
        <v>0.4</v>
      </c>
      <c r="R137" s="3">
        <f aca="true" t="shared" si="65" ref="R137:R155">J137*0.9</f>
        <v>0</v>
      </c>
      <c r="S137" s="3">
        <f aca="true" t="shared" si="66" ref="S137:S155">M137*0.9</f>
        <v>0</v>
      </c>
      <c r="T137" s="3">
        <f aca="true" t="shared" si="67" ref="T137:T155">N137*0.9</f>
        <v>0</v>
      </c>
      <c r="U137" s="3">
        <f aca="true" t="shared" si="68" ref="U137:U155">SUM(Q137:T137)</f>
        <v>0.4</v>
      </c>
      <c r="V137" s="3">
        <f aca="true" t="shared" si="69" ref="V137:V155">1-U137</f>
        <v>0.6</v>
      </c>
      <c r="W137">
        <f t="shared" si="61"/>
        <v>0</v>
      </c>
      <c r="X137" s="37">
        <f t="shared" si="62"/>
        <v>76.47058823529412</v>
      </c>
      <c r="Y137" s="37">
        <f t="shared" si="63"/>
        <v>23.52941176470588</v>
      </c>
      <c r="Z137" s="4" t="s">
        <v>29</v>
      </c>
    </row>
    <row r="138" spans="2:26" ht="15.75">
      <c r="B138" s="33" t="s">
        <v>156</v>
      </c>
      <c r="C138" s="3">
        <v>2050</v>
      </c>
      <c r="D138" s="3">
        <v>1980</v>
      </c>
      <c r="E138" s="3">
        <v>1930</v>
      </c>
      <c r="F138" s="3">
        <f t="shared" si="58"/>
        <v>70</v>
      </c>
      <c r="G138" s="3">
        <f t="shared" si="64"/>
        <v>50</v>
      </c>
      <c r="H138" s="3" t="s">
        <v>169</v>
      </c>
      <c r="I138" s="3">
        <v>0.15</v>
      </c>
      <c r="J138" s="3">
        <v>0</v>
      </c>
      <c r="K138" s="3">
        <v>0.8</v>
      </c>
      <c r="L138" s="3">
        <v>0</v>
      </c>
      <c r="M138" s="3">
        <v>0</v>
      </c>
      <c r="N138" s="3">
        <v>0.05</v>
      </c>
      <c r="O138">
        <f t="shared" si="59"/>
        <v>0.8</v>
      </c>
      <c r="P138">
        <f t="shared" si="60"/>
        <v>0.05</v>
      </c>
      <c r="Q138" s="3">
        <f t="shared" si="57"/>
        <v>0.075</v>
      </c>
      <c r="R138" s="3">
        <f t="shared" si="65"/>
        <v>0</v>
      </c>
      <c r="S138" s="3">
        <f t="shared" si="66"/>
        <v>0</v>
      </c>
      <c r="T138" s="3">
        <f t="shared" si="67"/>
        <v>0.045000000000000005</v>
      </c>
      <c r="U138" s="3">
        <f t="shared" si="68"/>
        <v>0.12</v>
      </c>
      <c r="V138" s="3">
        <f t="shared" si="69"/>
        <v>0.88</v>
      </c>
      <c r="W138">
        <f t="shared" si="61"/>
        <v>0.045000000000000005</v>
      </c>
      <c r="X138" s="37">
        <f t="shared" si="62"/>
        <v>58.333333333333336</v>
      </c>
      <c r="Y138" s="37">
        <f t="shared" si="63"/>
        <v>41.66666666666667</v>
      </c>
      <c r="Z138" s="4" t="s">
        <v>78</v>
      </c>
    </row>
    <row r="139" spans="2:26" ht="15.75">
      <c r="B139" s="33" t="s">
        <v>0</v>
      </c>
      <c r="C139" s="3">
        <v>2200</v>
      </c>
      <c r="D139" s="3">
        <v>2040</v>
      </c>
      <c r="E139" s="3">
        <v>1960</v>
      </c>
      <c r="F139" s="3">
        <f t="shared" si="58"/>
        <v>160</v>
      </c>
      <c r="G139" s="3">
        <f t="shared" si="64"/>
        <v>80</v>
      </c>
      <c r="H139" s="3" t="s">
        <v>142</v>
      </c>
      <c r="I139" s="3">
        <v>0.75</v>
      </c>
      <c r="J139" s="3">
        <v>0</v>
      </c>
      <c r="K139" s="3">
        <v>0.25</v>
      </c>
      <c r="L139" s="3">
        <v>0</v>
      </c>
      <c r="M139" s="3">
        <v>0</v>
      </c>
      <c r="N139" s="3">
        <v>0</v>
      </c>
      <c r="O139">
        <f t="shared" si="59"/>
        <v>0.25</v>
      </c>
      <c r="P139">
        <f t="shared" si="60"/>
        <v>0</v>
      </c>
      <c r="Q139" s="3">
        <f t="shared" si="57"/>
        <v>0.375</v>
      </c>
      <c r="R139" s="3">
        <f t="shared" si="65"/>
        <v>0</v>
      </c>
      <c r="S139" s="3">
        <f t="shared" si="66"/>
        <v>0</v>
      </c>
      <c r="T139" s="3">
        <f t="shared" si="67"/>
        <v>0</v>
      </c>
      <c r="U139" s="3">
        <f t="shared" si="68"/>
        <v>0.375</v>
      </c>
      <c r="V139" s="3">
        <f t="shared" si="69"/>
        <v>0.625</v>
      </c>
      <c r="W139">
        <f t="shared" si="61"/>
        <v>0</v>
      </c>
      <c r="X139" s="37">
        <f t="shared" si="62"/>
        <v>66.66666666666666</v>
      </c>
      <c r="Y139" s="37">
        <f t="shared" si="63"/>
        <v>33.33333333333333</v>
      </c>
      <c r="Z139" s="4" t="s">
        <v>79</v>
      </c>
    </row>
    <row r="140" spans="2:26" ht="15.75">
      <c r="B140" s="33" t="s">
        <v>153</v>
      </c>
      <c r="C140" s="3">
        <v>2100</v>
      </c>
      <c r="D140" s="3">
        <v>2050</v>
      </c>
      <c r="E140" s="3">
        <v>2000</v>
      </c>
      <c r="F140" s="3">
        <f t="shared" si="58"/>
        <v>50</v>
      </c>
      <c r="G140" s="3">
        <f t="shared" si="64"/>
        <v>50</v>
      </c>
      <c r="H140" s="3" t="s">
        <v>177</v>
      </c>
      <c r="I140" s="3">
        <v>0.8</v>
      </c>
      <c r="J140" s="3">
        <v>0</v>
      </c>
      <c r="K140" s="3">
        <v>0.2</v>
      </c>
      <c r="L140" s="3">
        <v>0</v>
      </c>
      <c r="M140" s="3">
        <v>0</v>
      </c>
      <c r="N140" s="3">
        <v>0</v>
      </c>
      <c r="O140">
        <f t="shared" si="59"/>
        <v>0.2</v>
      </c>
      <c r="P140">
        <f t="shared" si="60"/>
        <v>0</v>
      </c>
      <c r="Q140" s="3">
        <f t="shared" si="57"/>
        <v>0.4</v>
      </c>
      <c r="R140" s="3">
        <f t="shared" si="65"/>
        <v>0</v>
      </c>
      <c r="S140" s="3">
        <f t="shared" si="66"/>
        <v>0</v>
      </c>
      <c r="T140" s="3">
        <f t="shared" si="67"/>
        <v>0</v>
      </c>
      <c r="U140" s="3">
        <f t="shared" si="68"/>
        <v>0.4</v>
      </c>
      <c r="V140" s="3">
        <f t="shared" si="69"/>
        <v>0.6</v>
      </c>
      <c r="W140">
        <f t="shared" si="61"/>
        <v>0</v>
      </c>
      <c r="X140" s="37">
        <f t="shared" si="62"/>
        <v>50</v>
      </c>
      <c r="Y140" s="37">
        <f t="shared" si="63"/>
        <v>50</v>
      </c>
      <c r="Z140" s="4" t="s">
        <v>80</v>
      </c>
    </row>
    <row r="141" spans="2:26" ht="15.75">
      <c r="B141" s="33" t="s">
        <v>214</v>
      </c>
      <c r="C141" s="3">
        <v>2080</v>
      </c>
      <c r="D141" s="3">
        <v>2060</v>
      </c>
      <c r="E141" s="3">
        <v>1970</v>
      </c>
      <c r="F141" s="3">
        <f t="shared" si="58"/>
        <v>20</v>
      </c>
      <c r="G141" s="3">
        <f t="shared" si="64"/>
        <v>90</v>
      </c>
      <c r="H141" s="3" t="s">
        <v>177</v>
      </c>
      <c r="I141" s="3">
        <v>0.1</v>
      </c>
      <c r="J141" s="3">
        <v>0</v>
      </c>
      <c r="K141" s="3">
        <v>0.8</v>
      </c>
      <c r="L141" s="3">
        <v>0</v>
      </c>
      <c r="M141" s="3">
        <v>0</v>
      </c>
      <c r="N141" s="3">
        <v>0</v>
      </c>
      <c r="O141">
        <f t="shared" si="59"/>
        <v>0.8</v>
      </c>
      <c r="P141">
        <f t="shared" si="60"/>
        <v>0</v>
      </c>
      <c r="Q141" s="3">
        <f t="shared" si="57"/>
        <v>0.05</v>
      </c>
      <c r="R141" s="3">
        <f t="shared" si="65"/>
        <v>0</v>
      </c>
      <c r="S141" s="3">
        <f t="shared" si="66"/>
        <v>0</v>
      </c>
      <c r="T141" s="3">
        <f t="shared" si="67"/>
        <v>0</v>
      </c>
      <c r="U141" s="3">
        <f t="shared" si="68"/>
        <v>0.05</v>
      </c>
      <c r="V141" s="3">
        <f t="shared" si="69"/>
        <v>0.95</v>
      </c>
      <c r="W141">
        <f t="shared" si="61"/>
        <v>0</v>
      </c>
      <c r="X141" s="37">
        <f t="shared" si="62"/>
        <v>18.181818181818183</v>
      </c>
      <c r="Y141" s="37">
        <f t="shared" si="63"/>
        <v>81.81818181818183</v>
      </c>
      <c r="Z141" t="s">
        <v>31</v>
      </c>
    </row>
    <row r="142" spans="2:26" ht="15.75">
      <c r="B142" s="47" t="s">
        <v>68</v>
      </c>
      <c r="C142" s="3">
        <v>2250</v>
      </c>
      <c r="D142" s="3">
        <v>2065</v>
      </c>
      <c r="E142" s="3">
        <v>2020</v>
      </c>
      <c r="F142" s="3">
        <f t="shared" si="58"/>
        <v>185</v>
      </c>
      <c r="G142" s="3">
        <f t="shared" si="64"/>
        <v>45</v>
      </c>
      <c r="H142" s="3" t="s">
        <v>53</v>
      </c>
      <c r="I142" s="3">
        <v>0.6</v>
      </c>
      <c r="J142" s="7">
        <v>0.05</v>
      </c>
      <c r="K142" s="3">
        <v>0.35</v>
      </c>
      <c r="L142" s="3">
        <v>0</v>
      </c>
      <c r="M142" s="3">
        <v>0</v>
      </c>
      <c r="N142" s="3">
        <v>0</v>
      </c>
      <c r="O142" s="3">
        <v>0</v>
      </c>
      <c r="P142" s="3">
        <v>0.1</v>
      </c>
      <c r="Q142" s="3">
        <f t="shared" si="57"/>
        <v>0.3</v>
      </c>
      <c r="R142" s="3">
        <f t="shared" si="65"/>
        <v>0.045000000000000005</v>
      </c>
      <c r="S142" s="3">
        <f t="shared" si="66"/>
        <v>0</v>
      </c>
      <c r="T142" s="3">
        <f t="shared" si="67"/>
        <v>0</v>
      </c>
      <c r="U142" s="3">
        <f t="shared" si="68"/>
        <v>0.345</v>
      </c>
      <c r="V142" s="3">
        <f t="shared" si="69"/>
        <v>0.655</v>
      </c>
      <c r="W142">
        <f t="shared" si="61"/>
        <v>0</v>
      </c>
      <c r="X142" s="37">
        <f t="shared" si="62"/>
        <v>80.43478260869566</v>
      </c>
      <c r="Y142" s="37">
        <f t="shared" si="63"/>
        <v>19.565217391304348</v>
      </c>
      <c r="Z142" s="48" t="s">
        <v>54</v>
      </c>
    </row>
    <row r="143" spans="2:26" ht="15.75">
      <c r="B143" s="33" t="s">
        <v>324</v>
      </c>
      <c r="C143" s="3">
        <v>2350</v>
      </c>
      <c r="D143" s="3">
        <v>2100</v>
      </c>
      <c r="E143" s="3">
        <v>2000</v>
      </c>
      <c r="F143" s="3">
        <f t="shared" si="58"/>
        <v>250</v>
      </c>
      <c r="G143" s="3">
        <f t="shared" si="64"/>
        <v>100</v>
      </c>
      <c r="H143" s="3" t="s">
        <v>142</v>
      </c>
      <c r="I143" s="3">
        <v>0.8</v>
      </c>
      <c r="J143" s="3">
        <v>0</v>
      </c>
      <c r="K143" s="3">
        <v>0.2</v>
      </c>
      <c r="L143" s="3">
        <v>0</v>
      </c>
      <c r="M143" s="3">
        <v>0</v>
      </c>
      <c r="N143" s="3">
        <v>0</v>
      </c>
      <c r="O143">
        <f aca="true" t="shared" si="70" ref="O143:O155">K143+L143</f>
        <v>0.2</v>
      </c>
      <c r="P143">
        <f aca="true" t="shared" si="71" ref="P143:P155">J143+M143+N143</f>
        <v>0</v>
      </c>
      <c r="Q143" s="3">
        <f t="shared" si="57"/>
        <v>0.4</v>
      </c>
      <c r="R143" s="3">
        <f t="shared" si="65"/>
        <v>0</v>
      </c>
      <c r="S143" s="3">
        <f t="shared" si="66"/>
        <v>0</v>
      </c>
      <c r="T143" s="3">
        <f t="shared" si="67"/>
        <v>0</v>
      </c>
      <c r="U143" s="3">
        <f t="shared" si="68"/>
        <v>0.4</v>
      </c>
      <c r="V143" s="3">
        <f t="shared" si="69"/>
        <v>0.6</v>
      </c>
      <c r="W143">
        <f t="shared" si="61"/>
        <v>0</v>
      </c>
      <c r="X143" s="37">
        <f t="shared" si="62"/>
        <v>71.42857142857143</v>
      </c>
      <c r="Y143" s="37">
        <f t="shared" si="63"/>
        <v>28.57142857142857</v>
      </c>
      <c r="Z143" t="s">
        <v>66</v>
      </c>
    </row>
    <row r="144" spans="2:26" ht="15.75">
      <c r="B144" s="33" t="s">
        <v>135</v>
      </c>
      <c r="C144" s="3">
        <v>2335</v>
      </c>
      <c r="D144" s="3">
        <v>2100</v>
      </c>
      <c r="E144" s="3">
        <v>2000</v>
      </c>
      <c r="F144" s="3">
        <f t="shared" si="58"/>
        <v>235</v>
      </c>
      <c r="G144" s="3">
        <f t="shared" si="64"/>
        <v>100</v>
      </c>
      <c r="H144" s="3" t="s">
        <v>142</v>
      </c>
      <c r="I144" s="3">
        <v>0.8</v>
      </c>
      <c r="J144" s="3">
        <v>0</v>
      </c>
      <c r="K144" s="3">
        <v>0.2</v>
      </c>
      <c r="L144" s="3">
        <v>0</v>
      </c>
      <c r="M144" s="3">
        <v>0</v>
      </c>
      <c r="N144" s="3">
        <v>0</v>
      </c>
      <c r="O144">
        <f t="shared" si="70"/>
        <v>0.2</v>
      </c>
      <c r="P144">
        <f t="shared" si="71"/>
        <v>0</v>
      </c>
      <c r="Q144" s="3">
        <f t="shared" si="57"/>
        <v>0.4</v>
      </c>
      <c r="R144" s="3">
        <f t="shared" si="65"/>
        <v>0</v>
      </c>
      <c r="S144" s="3">
        <f t="shared" si="66"/>
        <v>0</v>
      </c>
      <c r="T144" s="3">
        <f t="shared" si="67"/>
        <v>0</v>
      </c>
      <c r="U144" s="3">
        <f t="shared" si="68"/>
        <v>0.4</v>
      </c>
      <c r="V144" s="3">
        <f t="shared" si="69"/>
        <v>0.6</v>
      </c>
      <c r="W144">
        <f t="shared" si="61"/>
        <v>0</v>
      </c>
      <c r="X144" s="37">
        <f t="shared" si="62"/>
        <v>70.1492537313433</v>
      </c>
      <c r="Y144" s="37">
        <f t="shared" si="63"/>
        <v>29.850746268656714</v>
      </c>
      <c r="Z144" t="s">
        <v>66</v>
      </c>
    </row>
    <row r="145" spans="2:26" ht="15.75">
      <c r="B145" s="33" t="s">
        <v>215</v>
      </c>
      <c r="C145" s="3">
        <v>2200</v>
      </c>
      <c r="D145" s="3">
        <v>2100</v>
      </c>
      <c r="E145" s="3">
        <v>2050</v>
      </c>
      <c r="F145" s="3">
        <f t="shared" si="58"/>
        <v>100</v>
      </c>
      <c r="G145" s="3">
        <f t="shared" si="64"/>
        <v>50</v>
      </c>
      <c r="H145" s="3" t="s">
        <v>177</v>
      </c>
      <c r="I145" s="3">
        <v>0.55</v>
      </c>
      <c r="J145" s="3">
        <v>0.1</v>
      </c>
      <c r="K145" s="3">
        <v>0.15</v>
      </c>
      <c r="L145" s="3">
        <v>0</v>
      </c>
      <c r="M145" s="3">
        <v>0.1</v>
      </c>
      <c r="N145" s="3">
        <v>0.1</v>
      </c>
      <c r="O145">
        <f t="shared" si="70"/>
        <v>0.15</v>
      </c>
      <c r="P145">
        <f t="shared" si="71"/>
        <v>0.30000000000000004</v>
      </c>
      <c r="Q145" s="3">
        <f t="shared" si="57"/>
        <v>0.275</v>
      </c>
      <c r="R145" s="3">
        <f t="shared" si="65"/>
        <v>0.09000000000000001</v>
      </c>
      <c r="S145" s="3">
        <f t="shared" si="66"/>
        <v>0.09000000000000001</v>
      </c>
      <c r="T145" s="3">
        <f t="shared" si="67"/>
        <v>0.09000000000000001</v>
      </c>
      <c r="U145" s="3">
        <f t="shared" si="68"/>
        <v>0.545</v>
      </c>
      <c r="V145" s="3">
        <f t="shared" si="69"/>
        <v>0.45499999999999996</v>
      </c>
      <c r="W145">
        <f t="shared" si="61"/>
        <v>0.18000000000000002</v>
      </c>
      <c r="X145" s="37">
        <f t="shared" si="62"/>
        <v>66.66666666666666</v>
      </c>
      <c r="Y145" s="37">
        <f t="shared" si="63"/>
        <v>33.33333333333333</v>
      </c>
      <c r="Z145" s="4" t="s">
        <v>21</v>
      </c>
    </row>
    <row r="146" spans="2:26" ht="15.75">
      <c r="B146" s="40" t="s">
        <v>287</v>
      </c>
      <c r="C146" s="3">
        <v>2450</v>
      </c>
      <c r="D146" s="3">
        <v>2150</v>
      </c>
      <c r="E146" s="3">
        <v>2080</v>
      </c>
      <c r="F146" s="3">
        <f t="shared" si="58"/>
        <v>300</v>
      </c>
      <c r="G146" s="3">
        <f t="shared" si="64"/>
        <v>70</v>
      </c>
      <c r="H146" s="3" t="s">
        <v>345</v>
      </c>
      <c r="I146" s="3">
        <v>0.75</v>
      </c>
      <c r="J146" s="3">
        <v>0</v>
      </c>
      <c r="K146" s="3">
        <v>0.25</v>
      </c>
      <c r="L146" s="3">
        <v>0</v>
      </c>
      <c r="M146" s="3">
        <v>0</v>
      </c>
      <c r="N146" s="3">
        <v>0</v>
      </c>
      <c r="O146">
        <f t="shared" si="70"/>
        <v>0.25</v>
      </c>
      <c r="P146">
        <f t="shared" si="71"/>
        <v>0</v>
      </c>
      <c r="Q146" s="3">
        <f t="shared" si="57"/>
        <v>0.375</v>
      </c>
      <c r="R146" s="3">
        <f t="shared" si="65"/>
        <v>0</v>
      </c>
      <c r="S146" s="3">
        <f t="shared" si="66"/>
        <v>0</v>
      </c>
      <c r="T146" s="3">
        <f t="shared" si="67"/>
        <v>0</v>
      </c>
      <c r="U146" s="3">
        <f t="shared" si="68"/>
        <v>0.375</v>
      </c>
      <c r="V146" s="3">
        <f t="shared" si="69"/>
        <v>0.625</v>
      </c>
      <c r="W146">
        <f t="shared" si="61"/>
        <v>0</v>
      </c>
      <c r="X146" s="37">
        <f t="shared" si="62"/>
        <v>81.08108108108108</v>
      </c>
      <c r="Y146" s="37">
        <f t="shared" si="63"/>
        <v>18.91891891891892</v>
      </c>
      <c r="Z146" s="4" t="s">
        <v>22</v>
      </c>
    </row>
    <row r="147" spans="2:26" ht="15.75">
      <c r="B147" s="40" t="s">
        <v>343</v>
      </c>
      <c r="C147" s="3">
        <v>2400</v>
      </c>
      <c r="D147" s="3">
        <v>2180</v>
      </c>
      <c r="E147" s="3">
        <v>2100</v>
      </c>
      <c r="F147" s="3">
        <f t="shared" si="58"/>
        <v>220</v>
      </c>
      <c r="G147" s="3">
        <f t="shared" si="64"/>
        <v>80</v>
      </c>
      <c r="H147" s="3" t="s">
        <v>346</v>
      </c>
      <c r="I147" s="3">
        <v>0.6</v>
      </c>
      <c r="J147" s="3">
        <v>0</v>
      </c>
      <c r="K147" s="3">
        <v>0.4</v>
      </c>
      <c r="L147" s="3">
        <v>0</v>
      </c>
      <c r="M147" s="3">
        <v>0</v>
      </c>
      <c r="N147" s="3">
        <v>0</v>
      </c>
      <c r="O147">
        <f t="shared" si="70"/>
        <v>0.4</v>
      </c>
      <c r="P147">
        <f t="shared" si="71"/>
        <v>0</v>
      </c>
      <c r="Q147" s="3">
        <f t="shared" si="57"/>
        <v>0.3</v>
      </c>
      <c r="R147" s="3">
        <f t="shared" si="65"/>
        <v>0</v>
      </c>
      <c r="S147" s="3">
        <f t="shared" si="66"/>
        <v>0</v>
      </c>
      <c r="T147" s="3">
        <f t="shared" si="67"/>
        <v>0</v>
      </c>
      <c r="U147" s="3">
        <f t="shared" si="68"/>
        <v>0.3</v>
      </c>
      <c r="V147" s="3">
        <f t="shared" si="69"/>
        <v>0.7</v>
      </c>
      <c r="W147">
        <f t="shared" si="61"/>
        <v>0</v>
      </c>
      <c r="X147" s="37">
        <f t="shared" si="62"/>
        <v>73.33333333333333</v>
      </c>
      <c r="Y147" s="37">
        <f t="shared" si="63"/>
        <v>26.666666666666668</v>
      </c>
      <c r="Z147" s="4" t="s">
        <v>23</v>
      </c>
    </row>
    <row r="148" spans="2:26" ht="15.75">
      <c r="B148" s="41" t="s">
        <v>191</v>
      </c>
      <c r="C148" s="3">
        <v>2400</v>
      </c>
      <c r="D148" s="3">
        <v>2300</v>
      </c>
      <c r="E148" s="3">
        <v>2250</v>
      </c>
      <c r="F148" s="3">
        <v>100</v>
      </c>
      <c r="G148" s="3">
        <v>50</v>
      </c>
      <c r="H148" s="3" t="s">
        <v>192</v>
      </c>
      <c r="I148" s="3">
        <v>0.2</v>
      </c>
      <c r="J148" s="3">
        <v>0</v>
      </c>
      <c r="K148" s="3">
        <v>0.8</v>
      </c>
      <c r="L148" s="3">
        <v>0</v>
      </c>
      <c r="M148" s="3">
        <v>0</v>
      </c>
      <c r="N148" s="3">
        <v>0</v>
      </c>
      <c r="O148">
        <f t="shared" si="70"/>
        <v>0.8</v>
      </c>
      <c r="P148">
        <f t="shared" si="71"/>
        <v>0</v>
      </c>
      <c r="Q148" s="3">
        <f t="shared" si="57"/>
        <v>0.1</v>
      </c>
      <c r="R148" s="3">
        <f t="shared" si="65"/>
        <v>0</v>
      </c>
      <c r="S148" s="3">
        <f t="shared" si="66"/>
        <v>0</v>
      </c>
      <c r="T148" s="3">
        <f t="shared" si="67"/>
        <v>0</v>
      </c>
      <c r="U148" s="3">
        <f t="shared" si="68"/>
        <v>0.1</v>
      </c>
      <c r="V148" s="3">
        <f t="shared" si="69"/>
        <v>0.9</v>
      </c>
      <c r="W148">
        <f t="shared" si="61"/>
        <v>0</v>
      </c>
      <c r="X148" s="37">
        <f t="shared" si="62"/>
        <v>66.66666666666666</v>
      </c>
      <c r="Y148" s="37">
        <f t="shared" si="63"/>
        <v>33.33333333333333</v>
      </c>
      <c r="Z148" s="4" t="s">
        <v>70</v>
      </c>
    </row>
    <row r="149" spans="2:26" ht="15.75">
      <c r="B149" s="42" t="s">
        <v>155</v>
      </c>
      <c r="C149" s="3">
        <v>2450</v>
      </c>
      <c r="D149" s="3">
        <v>2340</v>
      </c>
      <c r="E149" s="3">
        <v>2330</v>
      </c>
      <c r="F149" s="3">
        <f aca="true" t="shared" si="72" ref="F149:G153">C149-D149</f>
        <v>110</v>
      </c>
      <c r="G149" s="3">
        <f t="shared" si="72"/>
        <v>10</v>
      </c>
      <c r="H149" s="3" t="s">
        <v>251</v>
      </c>
      <c r="I149" s="3">
        <v>0.75</v>
      </c>
      <c r="J149" s="3">
        <v>0</v>
      </c>
      <c r="K149" s="3">
        <v>0.25</v>
      </c>
      <c r="L149" s="3">
        <v>0</v>
      </c>
      <c r="M149" s="3">
        <v>0</v>
      </c>
      <c r="N149" s="3">
        <v>0</v>
      </c>
      <c r="O149">
        <f t="shared" si="70"/>
        <v>0.25</v>
      </c>
      <c r="P149">
        <f t="shared" si="71"/>
        <v>0</v>
      </c>
      <c r="Q149" s="3">
        <f t="shared" si="57"/>
        <v>0.375</v>
      </c>
      <c r="R149" s="3">
        <f t="shared" si="65"/>
        <v>0</v>
      </c>
      <c r="S149" s="3">
        <f t="shared" si="66"/>
        <v>0</v>
      </c>
      <c r="T149" s="3">
        <f t="shared" si="67"/>
        <v>0</v>
      </c>
      <c r="U149" s="3">
        <f t="shared" si="68"/>
        <v>0.375</v>
      </c>
      <c r="V149" s="3">
        <f t="shared" si="69"/>
        <v>0.625</v>
      </c>
      <c r="W149">
        <f t="shared" si="61"/>
        <v>0</v>
      </c>
      <c r="X149" s="37">
        <f t="shared" si="62"/>
        <v>91.66666666666666</v>
      </c>
      <c r="Y149" s="37">
        <f t="shared" si="63"/>
        <v>8.333333333333332</v>
      </c>
      <c r="Z149" s="4" t="s">
        <v>71</v>
      </c>
    </row>
    <row r="150" spans="2:26" ht="15.75">
      <c r="B150" s="40" t="s">
        <v>84</v>
      </c>
      <c r="C150" s="3">
        <v>2450</v>
      </c>
      <c r="D150" s="3">
        <v>2350</v>
      </c>
      <c r="E150" s="3">
        <v>2300</v>
      </c>
      <c r="F150" s="3">
        <f t="shared" si="72"/>
        <v>100</v>
      </c>
      <c r="G150" s="3">
        <f t="shared" si="72"/>
        <v>50</v>
      </c>
      <c r="H150" s="3" t="s">
        <v>347</v>
      </c>
      <c r="I150" s="3">
        <v>0.7</v>
      </c>
      <c r="J150" s="3">
        <v>0.1</v>
      </c>
      <c r="K150" s="3">
        <v>0.2</v>
      </c>
      <c r="L150" s="3">
        <v>0</v>
      </c>
      <c r="M150" s="3">
        <v>0</v>
      </c>
      <c r="N150" s="3">
        <v>0</v>
      </c>
      <c r="O150">
        <f t="shared" si="70"/>
        <v>0.2</v>
      </c>
      <c r="P150">
        <f t="shared" si="71"/>
        <v>0.1</v>
      </c>
      <c r="Q150" s="3">
        <f t="shared" si="57"/>
        <v>0.35</v>
      </c>
      <c r="R150" s="3">
        <f t="shared" si="65"/>
        <v>0.09000000000000001</v>
      </c>
      <c r="S150" s="3">
        <f t="shared" si="66"/>
        <v>0</v>
      </c>
      <c r="T150" s="3">
        <f t="shared" si="67"/>
        <v>0</v>
      </c>
      <c r="U150" s="3">
        <f t="shared" si="68"/>
        <v>0.44</v>
      </c>
      <c r="V150" s="3">
        <f t="shared" si="69"/>
        <v>0.56</v>
      </c>
      <c r="W150">
        <f t="shared" si="61"/>
        <v>0</v>
      </c>
      <c r="X150" s="37">
        <f t="shared" si="62"/>
        <v>66.66666666666666</v>
      </c>
      <c r="Y150" s="37">
        <f t="shared" si="63"/>
        <v>33.33333333333333</v>
      </c>
      <c r="Z150" s="4" t="s">
        <v>72</v>
      </c>
    </row>
    <row r="151" spans="2:26" ht="15.75">
      <c r="B151" s="40" t="s">
        <v>344</v>
      </c>
      <c r="C151" s="3">
        <v>2550</v>
      </c>
      <c r="D151" s="3">
        <v>2350</v>
      </c>
      <c r="E151" s="3">
        <v>2280</v>
      </c>
      <c r="F151" s="3">
        <f t="shared" si="72"/>
        <v>200</v>
      </c>
      <c r="G151" s="3">
        <f t="shared" si="72"/>
        <v>70</v>
      </c>
      <c r="H151" s="3" t="s">
        <v>346</v>
      </c>
      <c r="I151" s="35">
        <v>0.65</v>
      </c>
      <c r="J151" s="35">
        <v>0</v>
      </c>
      <c r="K151" s="35">
        <v>0.35</v>
      </c>
      <c r="L151" s="35">
        <v>0</v>
      </c>
      <c r="M151" s="35">
        <v>0</v>
      </c>
      <c r="N151" s="35">
        <v>0</v>
      </c>
      <c r="O151">
        <f t="shared" si="70"/>
        <v>0.35</v>
      </c>
      <c r="P151">
        <f t="shared" si="71"/>
        <v>0</v>
      </c>
      <c r="Q151" s="3">
        <f t="shared" si="57"/>
        <v>0.325</v>
      </c>
      <c r="R151" s="3">
        <f t="shared" si="65"/>
        <v>0</v>
      </c>
      <c r="S151" s="3">
        <f t="shared" si="66"/>
        <v>0</v>
      </c>
      <c r="T151" s="3">
        <f t="shared" si="67"/>
        <v>0</v>
      </c>
      <c r="U151" s="3">
        <f t="shared" si="68"/>
        <v>0.325</v>
      </c>
      <c r="V151" s="3">
        <f t="shared" si="69"/>
        <v>0.675</v>
      </c>
      <c r="W151">
        <f t="shared" si="61"/>
        <v>0</v>
      </c>
      <c r="X151" s="37">
        <f t="shared" si="62"/>
        <v>74.07407407407408</v>
      </c>
      <c r="Y151" s="37">
        <f t="shared" si="63"/>
        <v>25.925925925925924</v>
      </c>
      <c r="Z151" t="s">
        <v>35</v>
      </c>
    </row>
    <row r="152" spans="2:25" ht="15.75">
      <c r="B152" s="40" t="s">
        <v>2</v>
      </c>
      <c r="C152" s="3">
        <v>2600</v>
      </c>
      <c r="D152" s="3">
        <v>2450</v>
      </c>
      <c r="E152" s="3">
        <v>2360</v>
      </c>
      <c r="F152" s="3">
        <f t="shared" si="72"/>
        <v>150</v>
      </c>
      <c r="G152" s="3">
        <f t="shared" si="72"/>
        <v>90</v>
      </c>
      <c r="H152" s="3" t="s">
        <v>3</v>
      </c>
      <c r="I152" s="35"/>
      <c r="J152" s="35"/>
      <c r="K152" s="35"/>
      <c r="L152" s="35"/>
      <c r="M152" s="35"/>
      <c r="N152" s="35"/>
      <c r="Q152" s="3"/>
      <c r="R152" s="3"/>
      <c r="S152" s="3"/>
      <c r="T152" s="3"/>
      <c r="U152" s="3"/>
      <c r="V152" s="3"/>
      <c r="X152" s="72">
        <f t="shared" si="62"/>
        <v>62.5</v>
      </c>
      <c r="Y152" s="72">
        <f t="shared" si="63"/>
        <v>37.5</v>
      </c>
    </row>
    <row r="153" spans="2:26" ht="15.75">
      <c r="B153" s="42" t="s">
        <v>154</v>
      </c>
      <c r="C153" s="3">
        <v>2600</v>
      </c>
      <c r="D153" s="3">
        <v>2480</v>
      </c>
      <c r="E153" s="3">
        <v>2440</v>
      </c>
      <c r="F153" s="3">
        <f t="shared" si="72"/>
        <v>120</v>
      </c>
      <c r="G153" s="3">
        <f t="shared" si="72"/>
        <v>40</v>
      </c>
      <c r="H153" s="3" t="s">
        <v>20</v>
      </c>
      <c r="I153" s="3">
        <v>0.75</v>
      </c>
      <c r="J153" s="3">
        <v>0</v>
      </c>
      <c r="K153" s="3">
        <v>0.25</v>
      </c>
      <c r="L153" s="3">
        <v>0</v>
      </c>
      <c r="M153" s="3">
        <v>0</v>
      </c>
      <c r="N153" s="3">
        <v>0</v>
      </c>
      <c r="O153">
        <f t="shared" si="70"/>
        <v>0.25</v>
      </c>
      <c r="P153">
        <f t="shared" si="71"/>
        <v>0</v>
      </c>
      <c r="Q153" s="3">
        <f t="shared" si="57"/>
        <v>0.375</v>
      </c>
      <c r="R153" s="3">
        <f t="shared" si="65"/>
        <v>0</v>
      </c>
      <c r="S153" s="3">
        <f t="shared" si="66"/>
        <v>0</v>
      </c>
      <c r="T153" s="3">
        <f t="shared" si="67"/>
        <v>0</v>
      </c>
      <c r="U153" s="3">
        <f t="shared" si="68"/>
        <v>0.375</v>
      </c>
      <c r="V153" s="3">
        <f t="shared" si="69"/>
        <v>0.625</v>
      </c>
      <c r="W153">
        <f t="shared" si="61"/>
        <v>0</v>
      </c>
      <c r="X153" s="37">
        <f t="shared" si="62"/>
        <v>75</v>
      </c>
      <c r="Y153" s="37">
        <f t="shared" si="63"/>
        <v>25</v>
      </c>
      <c r="Z153" s="4" t="s">
        <v>63</v>
      </c>
    </row>
    <row r="154" spans="2:26" ht="15.75">
      <c r="B154" s="45" t="s">
        <v>250</v>
      </c>
      <c r="C154" s="3">
        <v>2600</v>
      </c>
      <c r="D154" s="3">
        <v>2500</v>
      </c>
      <c r="E154" s="3">
        <v>2420</v>
      </c>
      <c r="F154" s="3">
        <v>100</v>
      </c>
      <c r="G154" s="3">
        <v>80</v>
      </c>
      <c r="H154" s="3" t="s">
        <v>20</v>
      </c>
      <c r="I154" s="3">
        <v>0.8</v>
      </c>
      <c r="J154" s="3">
        <v>0</v>
      </c>
      <c r="K154" s="3">
        <v>0.2</v>
      </c>
      <c r="L154" s="3">
        <v>0</v>
      </c>
      <c r="M154" s="3">
        <v>0</v>
      </c>
      <c r="N154" s="3">
        <v>0</v>
      </c>
      <c r="O154">
        <f t="shared" si="70"/>
        <v>0.2</v>
      </c>
      <c r="P154">
        <f t="shared" si="71"/>
        <v>0</v>
      </c>
      <c r="Q154" s="3">
        <f t="shared" si="57"/>
        <v>0.4</v>
      </c>
      <c r="R154" s="3">
        <f t="shared" si="65"/>
        <v>0</v>
      </c>
      <c r="S154" s="3">
        <f t="shared" si="66"/>
        <v>0</v>
      </c>
      <c r="T154" s="3">
        <f t="shared" si="67"/>
        <v>0</v>
      </c>
      <c r="U154" s="3">
        <f t="shared" si="68"/>
        <v>0.4</v>
      </c>
      <c r="V154" s="3">
        <f t="shared" si="69"/>
        <v>0.6</v>
      </c>
      <c r="W154">
        <f t="shared" si="61"/>
        <v>0</v>
      </c>
      <c r="X154" s="37">
        <f t="shared" si="62"/>
        <v>55.55555555555556</v>
      </c>
      <c r="Y154" s="37">
        <f t="shared" si="63"/>
        <v>44.44444444444444</v>
      </c>
      <c r="Z154" s="4" t="s">
        <v>116</v>
      </c>
    </row>
    <row r="155" spans="2:26" ht="15.75">
      <c r="B155" s="44" t="s">
        <v>203</v>
      </c>
      <c r="C155" s="3">
        <v>2700</v>
      </c>
      <c r="D155" s="3">
        <v>2560</v>
      </c>
      <c r="E155" s="3">
        <v>2500</v>
      </c>
      <c r="F155" s="3">
        <f>C155-D155</f>
        <v>140</v>
      </c>
      <c r="G155" s="3">
        <f>D155-E155</f>
        <v>60</v>
      </c>
      <c r="H155" s="3" t="s">
        <v>204</v>
      </c>
      <c r="I155" s="3">
        <v>0.8</v>
      </c>
      <c r="J155" s="3">
        <v>0</v>
      </c>
      <c r="K155" s="3">
        <v>0.2</v>
      </c>
      <c r="L155" s="3">
        <v>0</v>
      </c>
      <c r="M155" s="3">
        <v>0</v>
      </c>
      <c r="N155" s="3">
        <v>0</v>
      </c>
      <c r="O155">
        <f t="shared" si="70"/>
        <v>0.2</v>
      </c>
      <c r="P155">
        <f t="shared" si="71"/>
        <v>0</v>
      </c>
      <c r="Q155" s="3">
        <f t="shared" si="57"/>
        <v>0.4</v>
      </c>
      <c r="R155" s="3">
        <f t="shared" si="65"/>
        <v>0</v>
      </c>
      <c r="S155" s="3">
        <f t="shared" si="66"/>
        <v>0</v>
      </c>
      <c r="T155" s="3">
        <f t="shared" si="67"/>
        <v>0</v>
      </c>
      <c r="U155" s="3">
        <f t="shared" si="68"/>
        <v>0.4</v>
      </c>
      <c r="V155" s="3">
        <f t="shared" si="69"/>
        <v>0.6</v>
      </c>
      <c r="W155">
        <f t="shared" si="61"/>
        <v>0</v>
      </c>
      <c r="X155" s="37">
        <f t="shared" si="62"/>
        <v>70</v>
      </c>
      <c r="Y155" s="37">
        <f t="shared" si="63"/>
        <v>30</v>
      </c>
      <c r="Z155" s="4" t="s">
        <v>67</v>
      </c>
    </row>
    <row r="156" spans="2:7" ht="15.75">
      <c r="B156" s="43"/>
      <c r="C156" s="3"/>
      <c r="D156" s="3"/>
      <c r="E156" s="3"/>
      <c r="F156" s="3"/>
      <c r="G156" s="3"/>
    </row>
  </sheetData>
  <sheetProtection/>
  <mergeCells count="2">
    <mergeCell ref="Q3:V3"/>
    <mergeCell ref="I3:P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2"/>
  <sheetViews>
    <sheetView workbookViewId="0" topLeftCell="A1">
      <selection activeCell="E14" sqref="E14"/>
    </sheetView>
  </sheetViews>
  <sheetFormatPr defaultColWidth="11.19921875" defaultRowHeight="15"/>
  <cols>
    <col min="1" max="1" width="10.59765625" style="2" customWidth="1"/>
    <col min="4" max="4" width="15.09765625" style="0" customWidth="1"/>
    <col min="5" max="5" width="13.19921875" style="0" customWidth="1"/>
    <col min="7" max="7" width="12.59765625" style="0" customWidth="1"/>
    <col min="16" max="16" width="16.8984375" style="0" customWidth="1"/>
    <col min="17" max="17" width="10.59765625" style="72" customWidth="1"/>
  </cols>
  <sheetData>
    <row r="5" spans="2:16" ht="15.75">
      <c r="B5" s="69" t="s">
        <v>303</v>
      </c>
      <c r="C5" s="70"/>
      <c r="I5" s="2"/>
      <c r="J5" s="69" t="s">
        <v>271</v>
      </c>
      <c r="K5" s="70"/>
      <c r="P5" s="71" t="s">
        <v>19</v>
      </c>
    </row>
    <row r="6" spans="1:17" s="68" customFormat="1" ht="15.75">
      <c r="A6" s="65" t="s">
        <v>307</v>
      </c>
      <c r="B6" s="66" t="s">
        <v>309</v>
      </c>
      <c r="C6" s="66" t="s">
        <v>17</v>
      </c>
      <c r="D6" s="66" t="s">
        <v>304</v>
      </c>
      <c r="E6" s="66" t="s">
        <v>305</v>
      </c>
      <c r="F6" s="66" t="s">
        <v>306</v>
      </c>
      <c r="G6" s="67" t="s">
        <v>310</v>
      </c>
      <c r="I6" s="65" t="s">
        <v>307</v>
      </c>
      <c r="J6" s="66" t="s">
        <v>309</v>
      </c>
      <c r="K6" s="66" t="s">
        <v>17</v>
      </c>
      <c r="L6" s="66" t="s">
        <v>304</v>
      </c>
      <c r="M6" s="66" t="s">
        <v>305</v>
      </c>
      <c r="N6" s="66" t="s">
        <v>306</v>
      </c>
      <c r="O6" s="67" t="s">
        <v>310</v>
      </c>
      <c r="P6" s="66" t="s">
        <v>18</v>
      </c>
      <c r="Q6" s="73" t="s">
        <v>16</v>
      </c>
    </row>
    <row r="7" spans="1:17" s="25" customFormat="1" ht="15.75">
      <c r="A7" s="5"/>
      <c r="I7" s="5"/>
      <c r="Q7" s="74"/>
    </row>
    <row r="8" spans="1:17" ht="15.75">
      <c r="A8" s="2">
        <v>50</v>
      </c>
      <c r="B8" t="s">
        <v>308</v>
      </c>
      <c r="C8">
        <v>2</v>
      </c>
      <c r="D8">
        <v>200</v>
      </c>
      <c r="E8">
        <v>29</v>
      </c>
      <c r="F8">
        <f>D8+E8</f>
        <v>229</v>
      </c>
      <c r="G8" t="s">
        <v>277</v>
      </c>
      <c r="I8" s="2">
        <v>50</v>
      </c>
      <c r="J8" t="s">
        <v>308</v>
      </c>
      <c r="K8">
        <v>6</v>
      </c>
      <c r="L8">
        <v>64</v>
      </c>
      <c r="M8">
        <v>63</v>
      </c>
      <c r="N8">
        <f>L8+M8</f>
        <v>127</v>
      </c>
      <c r="P8">
        <f>K8+C8</f>
        <v>8</v>
      </c>
      <c r="Q8" s="72">
        <f>K8/(K8+C8)</f>
        <v>0.75</v>
      </c>
    </row>
    <row r="9" spans="1:17" ht="15.75">
      <c r="A9" s="2">
        <v>150</v>
      </c>
      <c r="B9" t="s">
        <v>311</v>
      </c>
      <c r="C9">
        <v>1</v>
      </c>
      <c r="D9">
        <v>40</v>
      </c>
      <c r="E9">
        <v>50</v>
      </c>
      <c r="F9">
        <f aca="true" t="shared" si="0" ref="F9:F31">D9+E9</f>
        <v>90</v>
      </c>
      <c r="G9" t="s">
        <v>277</v>
      </c>
      <c r="I9" s="2">
        <v>150</v>
      </c>
      <c r="J9" t="s">
        <v>311</v>
      </c>
      <c r="K9">
        <v>2</v>
      </c>
      <c r="L9">
        <v>69</v>
      </c>
      <c r="M9">
        <v>32</v>
      </c>
      <c r="N9">
        <f aca="true" t="shared" si="1" ref="N9:N32">L9+M9</f>
        <v>101</v>
      </c>
      <c r="P9">
        <f aca="true" t="shared" si="2" ref="P9:P32">K9+C9</f>
        <v>3</v>
      </c>
      <c r="Q9" s="72">
        <f aca="true" t="shared" si="3" ref="Q9:Q32">K9/(K9+C9)</f>
        <v>0.6666666666666666</v>
      </c>
    </row>
    <row r="10" spans="1:17" ht="15.75">
      <c r="A10" s="2">
        <v>250</v>
      </c>
      <c r="B10" t="s">
        <v>312</v>
      </c>
      <c r="C10">
        <v>2</v>
      </c>
      <c r="D10">
        <v>75</v>
      </c>
      <c r="E10">
        <v>155</v>
      </c>
      <c r="F10">
        <f t="shared" si="0"/>
        <v>230</v>
      </c>
      <c r="G10" t="s">
        <v>272</v>
      </c>
      <c r="I10" s="2">
        <v>250</v>
      </c>
      <c r="J10" t="s">
        <v>312</v>
      </c>
      <c r="K10">
        <v>2</v>
      </c>
      <c r="L10">
        <v>209</v>
      </c>
      <c r="M10">
        <v>32</v>
      </c>
      <c r="N10">
        <f t="shared" si="1"/>
        <v>241</v>
      </c>
      <c r="P10">
        <f t="shared" si="2"/>
        <v>4</v>
      </c>
      <c r="Q10" s="72">
        <f t="shared" si="3"/>
        <v>0.5</v>
      </c>
    </row>
    <row r="11" spans="1:17" ht="15.75">
      <c r="A11" s="2">
        <v>350</v>
      </c>
      <c r="B11" t="s">
        <v>313</v>
      </c>
      <c r="C11">
        <v>5</v>
      </c>
      <c r="D11">
        <v>101</v>
      </c>
      <c r="E11">
        <v>90</v>
      </c>
      <c r="F11">
        <f t="shared" si="0"/>
        <v>191</v>
      </c>
      <c r="I11" s="2">
        <v>350</v>
      </c>
      <c r="J11" t="s">
        <v>313</v>
      </c>
      <c r="K11">
        <v>9</v>
      </c>
      <c r="L11">
        <v>96</v>
      </c>
      <c r="M11">
        <v>50</v>
      </c>
      <c r="N11">
        <f t="shared" si="1"/>
        <v>146</v>
      </c>
      <c r="P11">
        <f t="shared" si="2"/>
        <v>14</v>
      </c>
      <c r="Q11" s="72">
        <f t="shared" si="3"/>
        <v>0.6428571428571429</v>
      </c>
    </row>
    <row r="12" spans="1:17" ht="15.75">
      <c r="A12" s="2">
        <v>450</v>
      </c>
      <c r="B12" t="s">
        <v>314</v>
      </c>
      <c r="C12">
        <v>4</v>
      </c>
      <c r="D12">
        <v>96</v>
      </c>
      <c r="E12">
        <v>53</v>
      </c>
      <c r="F12">
        <f t="shared" si="0"/>
        <v>149</v>
      </c>
      <c r="I12" s="2">
        <v>450</v>
      </c>
      <c r="J12" t="s">
        <v>314</v>
      </c>
      <c r="K12">
        <v>5</v>
      </c>
      <c r="L12">
        <v>152</v>
      </c>
      <c r="M12">
        <v>33</v>
      </c>
      <c r="N12">
        <f t="shared" si="1"/>
        <v>185</v>
      </c>
      <c r="P12">
        <f t="shared" si="2"/>
        <v>9</v>
      </c>
      <c r="Q12" s="72">
        <f t="shared" si="3"/>
        <v>0.5555555555555556</v>
      </c>
    </row>
    <row r="13" spans="1:17" ht="15.75">
      <c r="A13" s="2">
        <v>550</v>
      </c>
      <c r="B13" t="s">
        <v>315</v>
      </c>
      <c r="C13">
        <v>7</v>
      </c>
      <c r="D13">
        <v>86</v>
      </c>
      <c r="E13">
        <v>46</v>
      </c>
      <c r="F13">
        <f t="shared" si="0"/>
        <v>132</v>
      </c>
      <c r="I13" s="2">
        <v>550</v>
      </c>
      <c r="J13" t="s">
        <v>315</v>
      </c>
      <c r="K13">
        <v>12</v>
      </c>
      <c r="L13">
        <v>87</v>
      </c>
      <c r="M13">
        <v>45</v>
      </c>
      <c r="N13">
        <f t="shared" si="1"/>
        <v>132</v>
      </c>
      <c r="P13">
        <f t="shared" si="2"/>
        <v>19</v>
      </c>
      <c r="Q13" s="72">
        <f t="shared" si="3"/>
        <v>0.631578947368421</v>
      </c>
    </row>
    <row r="14" spans="1:17" ht="15.75">
      <c r="A14" s="2">
        <v>650</v>
      </c>
      <c r="B14" t="s">
        <v>316</v>
      </c>
      <c r="C14">
        <v>1</v>
      </c>
      <c r="D14">
        <v>170</v>
      </c>
      <c r="E14">
        <v>20</v>
      </c>
      <c r="F14">
        <f t="shared" si="0"/>
        <v>190</v>
      </c>
      <c r="G14" t="s">
        <v>273</v>
      </c>
      <c r="I14" s="2">
        <v>650</v>
      </c>
      <c r="J14" t="s">
        <v>316</v>
      </c>
      <c r="K14">
        <v>16</v>
      </c>
      <c r="L14">
        <v>121</v>
      </c>
      <c r="M14">
        <v>53</v>
      </c>
      <c r="N14">
        <f t="shared" si="1"/>
        <v>174</v>
      </c>
      <c r="P14">
        <f t="shared" si="2"/>
        <v>17</v>
      </c>
      <c r="Q14" s="72">
        <f t="shared" si="3"/>
        <v>0.9411764705882353</v>
      </c>
    </row>
    <row r="15" spans="1:17" ht="15.75">
      <c r="A15" s="2">
        <v>750</v>
      </c>
      <c r="B15" t="s">
        <v>317</v>
      </c>
      <c r="C15">
        <v>1</v>
      </c>
      <c r="D15">
        <v>250</v>
      </c>
      <c r="E15">
        <v>70</v>
      </c>
      <c r="F15">
        <f t="shared" si="0"/>
        <v>320</v>
      </c>
      <c r="G15" t="s">
        <v>275</v>
      </c>
      <c r="I15" s="2">
        <v>750</v>
      </c>
      <c r="J15" t="s">
        <v>317</v>
      </c>
      <c r="K15">
        <v>0</v>
      </c>
      <c r="P15">
        <f t="shared" si="2"/>
        <v>1</v>
      </c>
      <c r="Q15" s="72">
        <f t="shared" si="3"/>
        <v>0</v>
      </c>
    </row>
    <row r="16" spans="1:17" ht="15.75">
      <c r="A16" s="2">
        <v>850</v>
      </c>
      <c r="B16" t="s">
        <v>318</v>
      </c>
      <c r="C16">
        <v>1</v>
      </c>
      <c r="D16">
        <v>350</v>
      </c>
      <c r="E16">
        <v>100</v>
      </c>
      <c r="F16">
        <f t="shared" si="0"/>
        <v>450</v>
      </c>
      <c r="G16" t="s">
        <v>273</v>
      </c>
      <c r="I16" s="2">
        <v>850</v>
      </c>
      <c r="J16" t="s">
        <v>318</v>
      </c>
      <c r="K16">
        <v>2</v>
      </c>
      <c r="L16">
        <v>95</v>
      </c>
      <c r="M16">
        <v>55</v>
      </c>
      <c r="N16">
        <f t="shared" si="1"/>
        <v>150</v>
      </c>
      <c r="P16">
        <f t="shared" si="2"/>
        <v>3</v>
      </c>
      <c r="Q16" s="72">
        <f t="shared" si="3"/>
        <v>0.6666666666666666</v>
      </c>
    </row>
    <row r="17" spans="1:17" ht="15.75">
      <c r="A17" s="2">
        <v>950</v>
      </c>
      <c r="B17" t="s">
        <v>319</v>
      </c>
      <c r="C17">
        <v>0</v>
      </c>
      <c r="D17">
        <v>247</v>
      </c>
      <c r="E17">
        <v>88</v>
      </c>
      <c r="F17">
        <f t="shared" si="0"/>
        <v>335</v>
      </c>
      <c r="I17" s="2">
        <v>950</v>
      </c>
      <c r="J17" t="s">
        <v>319</v>
      </c>
      <c r="K17">
        <v>2</v>
      </c>
      <c r="L17">
        <v>253</v>
      </c>
      <c r="M17">
        <v>50</v>
      </c>
      <c r="N17">
        <f t="shared" si="1"/>
        <v>303</v>
      </c>
      <c r="P17">
        <f t="shared" si="2"/>
        <v>2</v>
      </c>
      <c r="Q17" s="72">
        <f t="shared" si="3"/>
        <v>1</v>
      </c>
    </row>
    <row r="18" spans="1:17" ht="15.75">
      <c r="A18" s="2">
        <v>1050</v>
      </c>
      <c r="B18" t="s">
        <v>320</v>
      </c>
      <c r="C18">
        <v>5</v>
      </c>
      <c r="D18">
        <v>258</v>
      </c>
      <c r="E18">
        <v>75</v>
      </c>
      <c r="F18">
        <f t="shared" si="0"/>
        <v>333</v>
      </c>
      <c r="G18" t="s">
        <v>276</v>
      </c>
      <c r="I18" s="2">
        <v>1050</v>
      </c>
      <c r="J18" t="s">
        <v>320</v>
      </c>
      <c r="K18">
        <v>4</v>
      </c>
      <c r="L18">
        <v>440</v>
      </c>
      <c r="M18">
        <v>77</v>
      </c>
      <c r="N18">
        <f t="shared" si="1"/>
        <v>517</v>
      </c>
      <c r="P18">
        <f t="shared" si="2"/>
        <v>9</v>
      </c>
      <c r="Q18" s="72">
        <f t="shared" si="3"/>
        <v>0.4444444444444444</v>
      </c>
    </row>
    <row r="19" spans="1:17" ht="15.75">
      <c r="A19" s="2">
        <v>1150</v>
      </c>
      <c r="B19" t="s">
        <v>321</v>
      </c>
      <c r="C19">
        <v>1</v>
      </c>
      <c r="G19" t="s">
        <v>273</v>
      </c>
      <c r="I19" s="2">
        <v>1150</v>
      </c>
      <c r="J19" t="s">
        <v>321</v>
      </c>
      <c r="K19">
        <v>4</v>
      </c>
      <c r="L19">
        <v>712</v>
      </c>
      <c r="M19">
        <v>66</v>
      </c>
      <c r="N19">
        <f t="shared" si="1"/>
        <v>778</v>
      </c>
      <c r="P19">
        <f t="shared" si="2"/>
        <v>5</v>
      </c>
      <c r="Q19" s="72">
        <f t="shared" si="3"/>
        <v>0.8</v>
      </c>
    </row>
    <row r="20" spans="1:17" ht="15.75">
      <c r="A20" s="2">
        <v>1250</v>
      </c>
      <c r="B20" t="s">
        <v>322</v>
      </c>
      <c r="C20">
        <v>0</v>
      </c>
      <c r="G20" t="s">
        <v>274</v>
      </c>
      <c r="I20" s="2">
        <v>1250</v>
      </c>
      <c r="J20" t="s">
        <v>322</v>
      </c>
      <c r="K20">
        <v>1</v>
      </c>
      <c r="P20">
        <f t="shared" si="2"/>
        <v>1</v>
      </c>
      <c r="Q20" s="72">
        <f t="shared" si="3"/>
        <v>1</v>
      </c>
    </row>
    <row r="21" spans="1:17" ht="15.75">
      <c r="A21" s="2">
        <v>1350</v>
      </c>
      <c r="B21" t="s">
        <v>354</v>
      </c>
      <c r="C21">
        <v>0</v>
      </c>
      <c r="G21" t="s">
        <v>274</v>
      </c>
      <c r="I21" s="2">
        <v>1350</v>
      </c>
      <c r="J21" t="s">
        <v>354</v>
      </c>
      <c r="K21">
        <v>2</v>
      </c>
      <c r="L21">
        <v>53</v>
      </c>
      <c r="M21">
        <v>61</v>
      </c>
      <c r="N21">
        <f t="shared" si="1"/>
        <v>114</v>
      </c>
      <c r="P21">
        <f t="shared" si="2"/>
        <v>2</v>
      </c>
      <c r="Q21" s="72">
        <f t="shared" si="3"/>
        <v>1</v>
      </c>
    </row>
    <row r="22" spans="1:17" ht="15.75">
      <c r="A22" s="2">
        <v>1450</v>
      </c>
      <c r="B22" t="s">
        <v>355</v>
      </c>
      <c r="C22">
        <v>1</v>
      </c>
      <c r="D22">
        <v>100</v>
      </c>
      <c r="E22">
        <v>60</v>
      </c>
      <c r="F22">
        <f t="shared" si="0"/>
        <v>160</v>
      </c>
      <c r="G22" t="s">
        <v>273</v>
      </c>
      <c r="I22" s="2">
        <v>1450</v>
      </c>
      <c r="J22" t="s">
        <v>355</v>
      </c>
      <c r="K22">
        <v>0</v>
      </c>
      <c r="P22">
        <f t="shared" si="2"/>
        <v>1</v>
      </c>
      <c r="Q22" s="72">
        <f t="shared" si="3"/>
        <v>0</v>
      </c>
    </row>
    <row r="23" spans="1:17" ht="15.75">
      <c r="A23" s="2">
        <v>1550</v>
      </c>
      <c r="B23" t="s">
        <v>356</v>
      </c>
      <c r="C23">
        <v>1</v>
      </c>
      <c r="D23">
        <v>120</v>
      </c>
      <c r="E23">
        <v>30</v>
      </c>
      <c r="F23">
        <f t="shared" si="0"/>
        <v>150</v>
      </c>
      <c r="G23" t="s">
        <v>273</v>
      </c>
      <c r="I23" s="2">
        <v>1550</v>
      </c>
      <c r="J23" t="s">
        <v>356</v>
      </c>
      <c r="K23">
        <v>1</v>
      </c>
      <c r="L23">
        <v>120</v>
      </c>
      <c r="M23">
        <v>40</v>
      </c>
      <c r="N23">
        <f t="shared" si="1"/>
        <v>160</v>
      </c>
      <c r="O23" t="s">
        <v>273</v>
      </c>
      <c r="P23">
        <f t="shared" si="2"/>
        <v>2</v>
      </c>
      <c r="Q23" s="72">
        <f t="shared" si="3"/>
        <v>0.5</v>
      </c>
    </row>
    <row r="24" spans="1:17" ht="15.75">
      <c r="A24" s="2">
        <v>1650</v>
      </c>
      <c r="B24" t="s">
        <v>357</v>
      </c>
      <c r="C24">
        <v>1</v>
      </c>
      <c r="D24">
        <v>70</v>
      </c>
      <c r="E24">
        <v>40</v>
      </c>
      <c r="F24">
        <f t="shared" si="0"/>
        <v>110</v>
      </c>
      <c r="G24" t="s">
        <v>273</v>
      </c>
      <c r="I24" s="2">
        <v>1650</v>
      </c>
      <c r="J24" t="s">
        <v>357</v>
      </c>
      <c r="K24">
        <v>0</v>
      </c>
      <c r="P24">
        <f t="shared" si="2"/>
        <v>1</v>
      </c>
      <c r="Q24" s="72">
        <f t="shared" si="3"/>
        <v>0</v>
      </c>
    </row>
    <row r="25" spans="1:17" ht="15.75">
      <c r="A25" s="2">
        <v>1750</v>
      </c>
      <c r="B25" t="s">
        <v>358</v>
      </c>
      <c r="C25">
        <v>1</v>
      </c>
      <c r="D25">
        <v>110</v>
      </c>
      <c r="E25">
        <v>30</v>
      </c>
      <c r="F25">
        <f t="shared" si="0"/>
        <v>140</v>
      </c>
      <c r="G25" t="s">
        <v>273</v>
      </c>
      <c r="I25" s="2">
        <v>1750</v>
      </c>
      <c r="J25" t="s">
        <v>358</v>
      </c>
      <c r="K25">
        <v>1</v>
      </c>
      <c r="L25">
        <v>105</v>
      </c>
      <c r="M25">
        <v>30</v>
      </c>
      <c r="N25">
        <f t="shared" si="1"/>
        <v>135</v>
      </c>
      <c r="P25">
        <f t="shared" si="2"/>
        <v>2</v>
      </c>
      <c r="Q25" s="72">
        <f t="shared" si="3"/>
        <v>0.5</v>
      </c>
    </row>
    <row r="26" spans="1:17" ht="15.75">
      <c r="A26" s="2">
        <v>1850</v>
      </c>
      <c r="B26" t="s">
        <v>359</v>
      </c>
      <c r="C26">
        <v>5</v>
      </c>
      <c r="D26">
        <v>124</v>
      </c>
      <c r="E26">
        <v>45</v>
      </c>
      <c r="F26">
        <f t="shared" si="0"/>
        <v>169</v>
      </c>
      <c r="I26" s="2">
        <v>1850</v>
      </c>
      <c r="J26" t="s">
        <v>359</v>
      </c>
      <c r="K26">
        <v>14</v>
      </c>
      <c r="L26">
        <v>125</v>
      </c>
      <c r="M26">
        <v>35</v>
      </c>
      <c r="N26">
        <f t="shared" si="1"/>
        <v>160</v>
      </c>
      <c r="P26">
        <f t="shared" si="2"/>
        <v>19</v>
      </c>
      <c r="Q26" s="72">
        <f t="shared" si="3"/>
        <v>0.7368421052631579</v>
      </c>
    </row>
    <row r="27" spans="1:17" ht="15.75">
      <c r="A27" s="2">
        <v>1950</v>
      </c>
      <c r="B27" t="s">
        <v>360</v>
      </c>
      <c r="C27">
        <v>3</v>
      </c>
      <c r="D27">
        <v>83</v>
      </c>
      <c r="E27">
        <v>55</v>
      </c>
      <c r="F27">
        <f t="shared" si="0"/>
        <v>138</v>
      </c>
      <c r="I27" s="2">
        <v>1950</v>
      </c>
      <c r="J27" t="s">
        <v>360</v>
      </c>
      <c r="K27">
        <v>6</v>
      </c>
      <c r="L27">
        <v>109</v>
      </c>
      <c r="M27">
        <v>41</v>
      </c>
      <c r="N27">
        <f t="shared" si="1"/>
        <v>150</v>
      </c>
      <c r="P27">
        <f t="shared" si="2"/>
        <v>9</v>
      </c>
      <c r="Q27" s="72">
        <f t="shared" si="3"/>
        <v>0.6666666666666666</v>
      </c>
    </row>
    <row r="28" spans="1:17" ht="15.75">
      <c r="A28" s="2">
        <v>2050</v>
      </c>
      <c r="B28" t="s">
        <v>361</v>
      </c>
      <c r="C28">
        <v>1</v>
      </c>
      <c r="D28">
        <v>215</v>
      </c>
      <c r="E28">
        <v>93</v>
      </c>
      <c r="F28">
        <f t="shared" si="0"/>
        <v>308</v>
      </c>
      <c r="I28" s="2">
        <v>2050</v>
      </c>
      <c r="J28" t="s">
        <v>361</v>
      </c>
      <c r="K28">
        <v>3</v>
      </c>
      <c r="L28">
        <v>89</v>
      </c>
      <c r="M28">
        <v>59</v>
      </c>
      <c r="N28">
        <f t="shared" si="1"/>
        <v>148</v>
      </c>
      <c r="P28">
        <f t="shared" si="2"/>
        <v>4</v>
      </c>
      <c r="Q28" s="72">
        <f t="shared" si="3"/>
        <v>0.75</v>
      </c>
    </row>
    <row r="29" spans="1:17" ht="15.75">
      <c r="A29" s="2">
        <v>2150</v>
      </c>
      <c r="B29" t="s">
        <v>362</v>
      </c>
      <c r="C29">
        <v>3</v>
      </c>
      <c r="D29">
        <v>300</v>
      </c>
      <c r="E29">
        <v>70</v>
      </c>
      <c r="F29">
        <f t="shared" si="0"/>
        <v>370</v>
      </c>
      <c r="G29" t="s">
        <v>273</v>
      </c>
      <c r="I29" s="2">
        <v>2150</v>
      </c>
      <c r="J29" t="s">
        <v>362</v>
      </c>
      <c r="K29">
        <v>2</v>
      </c>
      <c r="L29">
        <v>200</v>
      </c>
      <c r="M29">
        <v>80</v>
      </c>
      <c r="N29">
        <f t="shared" si="1"/>
        <v>280</v>
      </c>
      <c r="P29">
        <f t="shared" si="2"/>
        <v>5</v>
      </c>
      <c r="Q29" s="72">
        <f t="shared" si="3"/>
        <v>0.4</v>
      </c>
    </row>
    <row r="30" spans="1:17" ht="15.75">
      <c r="A30" s="2">
        <v>2250</v>
      </c>
      <c r="B30" t="s">
        <v>268</v>
      </c>
      <c r="C30">
        <v>1</v>
      </c>
      <c r="D30">
        <v>100</v>
      </c>
      <c r="E30">
        <v>50</v>
      </c>
      <c r="F30">
        <f t="shared" si="0"/>
        <v>150</v>
      </c>
      <c r="G30" t="s">
        <v>273</v>
      </c>
      <c r="I30" s="2">
        <v>2250</v>
      </c>
      <c r="J30" t="s">
        <v>268</v>
      </c>
      <c r="K30">
        <v>0</v>
      </c>
      <c r="P30">
        <f t="shared" si="2"/>
        <v>1</v>
      </c>
      <c r="Q30" s="72">
        <f t="shared" si="3"/>
        <v>0</v>
      </c>
    </row>
    <row r="31" spans="1:17" ht="15.75">
      <c r="A31" s="2">
        <v>2350</v>
      </c>
      <c r="B31" t="s">
        <v>269</v>
      </c>
      <c r="C31">
        <v>2</v>
      </c>
      <c r="D31">
        <v>105</v>
      </c>
      <c r="E31">
        <v>30</v>
      </c>
      <c r="F31">
        <f t="shared" si="0"/>
        <v>135</v>
      </c>
      <c r="I31" s="2">
        <v>2350</v>
      </c>
      <c r="J31" t="s">
        <v>269</v>
      </c>
      <c r="K31">
        <v>1</v>
      </c>
      <c r="L31">
        <v>200</v>
      </c>
      <c r="M31">
        <v>70</v>
      </c>
      <c r="N31">
        <f t="shared" si="1"/>
        <v>270</v>
      </c>
      <c r="O31" t="s">
        <v>273</v>
      </c>
      <c r="P31">
        <f t="shared" si="2"/>
        <v>3</v>
      </c>
      <c r="Q31" s="72">
        <f t="shared" si="3"/>
        <v>0.3333333333333333</v>
      </c>
    </row>
    <row r="32" spans="1:17" ht="15.75">
      <c r="A32" s="2">
        <v>2450</v>
      </c>
      <c r="B32" t="s">
        <v>270</v>
      </c>
      <c r="C32">
        <v>2</v>
      </c>
      <c r="G32" t="s">
        <v>274</v>
      </c>
      <c r="I32" s="2">
        <v>2450</v>
      </c>
      <c r="J32" t="s">
        <v>270</v>
      </c>
      <c r="K32">
        <v>1</v>
      </c>
      <c r="L32">
        <v>120</v>
      </c>
      <c r="M32">
        <v>60</v>
      </c>
      <c r="N32">
        <f t="shared" si="1"/>
        <v>180</v>
      </c>
      <c r="P32">
        <f t="shared" si="2"/>
        <v>3</v>
      </c>
      <c r="Q32" s="72">
        <f t="shared" si="3"/>
        <v>0.3333333333333333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Condie</dc:creator>
  <cp:keywords/>
  <dc:description/>
  <cp:lastModifiedBy>Kent Condie</cp:lastModifiedBy>
  <dcterms:created xsi:type="dcterms:W3CDTF">2011-12-12T18:41:16Z</dcterms:created>
  <dcterms:modified xsi:type="dcterms:W3CDTF">2014-02-05T18:16:42Z</dcterms:modified>
  <cp:category/>
  <cp:version/>
  <cp:contentType/>
  <cp:contentStatus/>
</cp:coreProperties>
</file>