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clements/Desktop/Science/Sea cuke MS/"/>
    </mc:Choice>
  </mc:AlternateContent>
  <xr:revisionPtr revIDLastSave="0" documentId="13_ncr:1_{1C2FF832-5190-5445-9565-36B17DF91C6A}" xr6:coauthVersionLast="43" xr6:coauthVersionMax="43" xr10:uidLastSave="{00000000-0000-0000-0000-000000000000}"/>
  <bookViews>
    <workbookView xWindow="15720" yWindow="460" windowWidth="17880" windowHeight="18960" xr2:uid="{358A0BD8-1F89-5B47-BC12-3F578441563B}"/>
  </bookViews>
  <sheets>
    <sheet name="Raw dat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4" i="1"/>
  <c r="J16" i="1" l="1"/>
  <c r="M16" i="1"/>
  <c r="L16" i="1"/>
  <c r="J17" i="1"/>
  <c r="M17" i="1"/>
  <c r="L17" i="1"/>
  <c r="J18" i="1"/>
  <c r="M18" i="1"/>
  <c r="L18" i="1"/>
  <c r="J19" i="1"/>
  <c r="M19" i="1"/>
  <c r="L19" i="1"/>
  <c r="J20" i="1"/>
  <c r="M20" i="1"/>
  <c r="L20" i="1"/>
  <c r="L8" i="1" l="1"/>
  <c r="L7" i="1"/>
  <c r="L4" i="1"/>
  <c r="M4" i="1" l="1"/>
  <c r="L15" i="1" l="1"/>
  <c r="L14" i="1"/>
  <c r="L13" i="1"/>
  <c r="L12" i="1"/>
  <c r="L11" i="1"/>
  <c r="L10" i="1"/>
  <c r="L9" i="1"/>
  <c r="L6" i="1"/>
  <c r="L5" i="1"/>
  <c r="M15" i="1"/>
  <c r="M14" i="1"/>
  <c r="M13" i="1"/>
  <c r="M12" i="1"/>
  <c r="M11" i="1"/>
  <c r="M10" i="1"/>
  <c r="M9" i="1"/>
  <c r="M8" i="1"/>
  <c r="M7" i="1"/>
  <c r="M6" i="1"/>
  <c r="M5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<sst xmlns="http://schemas.openxmlformats.org/spreadsheetml/2006/main" count="27" uniqueCount="12">
  <si>
    <t>Righting time (s)</t>
  </si>
  <si>
    <t>ID</t>
  </si>
  <si>
    <t>Length</t>
  </si>
  <si>
    <t>Mean</t>
  </si>
  <si>
    <t>R^2</t>
  </si>
  <si>
    <t>Slope</t>
  </si>
  <si>
    <t>Location</t>
  </si>
  <si>
    <t>Kristineberg</t>
  </si>
  <si>
    <t>Havets Hus</t>
  </si>
  <si>
    <t>SD</t>
  </si>
  <si>
    <t>P-value</t>
  </si>
  <si>
    <t>F-value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</si>
</sst>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8"/>
      <name val="Calibri"/>
      <family val="2"/>
      <scheme val="minor"/>
    </font>
    <font>
      <b/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0" fontId="0" fillId="0" borderId="3" xfId="0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0" fillId="0" borderId="0" xfId="0" applyBorder="1"/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/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3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4295E-27A0-FA49-86D6-77A405D8CBF6}">
  <dimension ref="A2:O21"/>
  <sheetViews>
    <sheetView tabSelected="1" workbookViewId="0">
      <selection activeCell="Q6" sqref="Q6:Q14"/>
    </sheetView>
  </sheetViews>
  <sheetFormatPr baseColWidth="10" defaultRowHeight="16" x14ac:dyDescent="0.2"/>
  <cols>
    <col min="2" max="2" width="13.6640625" customWidth="1"/>
    <col min="6" max="6" width="10.83203125" customWidth="1"/>
    <col min="9" max="9" width="3.5" customWidth="1"/>
  </cols>
  <sheetData>
    <row r="2" spans="1:15" x14ac:dyDescent="0.2">
      <c r="A2" s="1"/>
      <c r="B2" s="1"/>
      <c r="C2" s="1"/>
      <c r="D2" s="15" t="s">
        <v>0</v>
      </c>
      <c r="E2" s="15"/>
      <c r="F2" s="15"/>
      <c r="G2" s="15"/>
      <c r="H2" s="15"/>
      <c r="I2" s="2"/>
      <c r="J2" s="2"/>
      <c r="K2" s="2"/>
      <c r="L2" s="2"/>
      <c r="M2" s="2"/>
      <c r="N2" s="2"/>
      <c r="O2" s="2"/>
    </row>
    <row r="3" spans="1:15" x14ac:dyDescent="0.2">
      <c r="A3" s="3" t="s">
        <v>1</v>
      </c>
      <c r="B3" s="3" t="s">
        <v>6</v>
      </c>
      <c r="C3" s="3" t="s">
        <v>2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8"/>
      <c r="J3" s="3" t="s">
        <v>3</v>
      </c>
      <c r="K3" s="3" t="s">
        <v>9</v>
      </c>
      <c r="L3" s="3" t="s">
        <v>5</v>
      </c>
      <c r="M3" s="3" t="s">
        <v>4</v>
      </c>
      <c r="N3" s="3" t="s">
        <v>11</v>
      </c>
      <c r="O3" s="3" t="s">
        <v>10</v>
      </c>
    </row>
    <row r="4" spans="1:15" x14ac:dyDescent="0.2">
      <c r="A4" s="4">
        <v>1</v>
      </c>
      <c r="B4" s="4" t="s">
        <v>7</v>
      </c>
      <c r="C4" s="5">
        <v>18.7</v>
      </c>
      <c r="D4" s="5">
        <v>161.13</v>
      </c>
      <c r="E4" s="5">
        <v>135.41</v>
      </c>
      <c r="F4" s="5">
        <v>101.02</v>
      </c>
      <c r="G4" s="5">
        <v>140.82</v>
      </c>
      <c r="H4" s="5">
        <v>130.47</v>
      </c>
      <c r="J4" s="5">
        <f t="shared" ref="J4:J15" si="0">AVERAGE(D4:H4)</f>
        <v>133.76999999999998</v>
      </c>
      <c r="K4" s="5">
        <f>STDEV(D4:H4)</f>
        <v>21.704919949172893</v>
      </c>
      <c r="L4" s="6">
        <f>SLOPE(D3:H3,D4:H4)</f>
        <v>-2.9669697882769085E-2</v>
      </c>
      <c r="M4" s="6">
        <f>RSQ(D3:H3,D4:H4)</f>
        <v>0.1658832808625619</v>
      </c>
      <c r="N4" s="16">
        <v>0.59699999999999998</v>
      </c>
      <c r="O4" s="19">
        <v>0.49609999999999999</v>
      </c>
    </row>
    <row r="5" spans="1:15" x14ac:dyDescent="0.2">
      <c r="A5" s="4">
        <v>2</v>
      </c>
      <c r="B5" s="4" t="s">
        <v>7</v>
      </c>
      <c r="C5" s="5">
        <v>17.399999999999999</v>
      </c>
      <c r="D5" s="5">
        <v>52.95</v>
      </c>
      <c r="E5" s="5">
        <v>47.49</v>
      </c>
      <c r="F5" s="5">
        <v>56.34</v>
      </c>
      <c r="G5" s="5">
        <v>54.81</v>
      </c>
      <c r="H5" s="5">
        <v>45.29</v>
      </c>
      <c r="J5" s="5">
        <f t="shared" si="0"/>
        <v>51.375999999999998</v>
      </c>
      <c r="K5" s="5">
        <f t="shared" ref="K5:K20" si="1">STDEV(D5:H5)</f>
        <v>4.7710460069045677</v>
      </c>
      <c r="L5" s="5">
        <f>SLOPE(D3:H3,D5:H5)</f>
        <v>-8.7862344307925902E-2</v>
      </c>
      <c r="M5" s="5">
        <f>RSQ(D3:H3,D5:H5)</f>
        <v>7.0289875446340758E-2</v>
      </c>
      <c r="N5" s="17">
        <v>0.22700000000000001</v>
      </c>
      <c r="O5" s="20">
        <v>0.66639999999999999</v>
      </c>
    </row>
    <row r="6" spans="1:15" x14ac:dyDescent="0.2">
      <c r="A6" s="4">
        <v>3</v>
      </c>
      <c r="B6" s="4" t="s">
        <v>7</v>
      </c>
      <c r="C6" s="5">
        <v>29.8</v>
      </c>
      <c r="D6" s="5">
        <v>300</v>
      </c>
      <c r="E6" s="5">
        <v>195.79</v>
      </c>
      <c r="F6" s="5">
        <v>239.18</v>
      </c>
      <c r="G6" s="5">
        <v>169.74</v>
      </c>
      <c r="H6" s="5">
        <v>180.29</v>
      </c>
      <c r="J6" s="5">
        <f t="shared" si="0"/>
        <v>217</v>
      </c>
      <c r="K6" s="5">
        <f t="shared" si="1"/>
        <v>53.413360220079802</v>
      </c>
      <c r="L6" s="5">
        <f>SLOPE(D3:H3,D6:H6)</f>
        <v>-2.3262461005562573E-2</v>
      </c>
      <c r="M6" s="5">
        <f>RSQ(D3:H3,D6:H6)</f>
        <v>0.61754855231466954</v>
      </c>
      <c r="N6" s="17">
        <v>4.8440000000000003</v>
      </c>
      <c r="O6" s="20">
        <v>0.11509999999999999</v>
      </c>
    </row>
    <row r="7" spans="1:15" x14ac:dyDescent="0.2">
      <c r="A7" s="4">
        <v>4</v>
      </c>
      <c r="B7" s="4" t="s">
        <v>7</v>
      </c>
      <c r="C7" s="5">
        <v>14.5</v>
      </c>
      <c r="D7" s="5">
        <v>56.54</v>
      </c>
      <c r="E7" s="5">
        <v>67.23</v>
      </c>
      <c r="F7" s="5">
        <v>55.72</v>
      </c>
      <c r="G7" s="5">
        <v>70.47</v>
      </c>
      <c r="H7" s="5">
        <v>102.06</v>
      </c>
      <c r="J7" s="5">
        <f t="shared" si="0"/>
        <v>70.403999999999996</v>
      </c>
      <c r="K7" s="5">
        <f t="shared" si="1"/>
        <v>18.841518781669365</v>
      </c>
      <c r="L7" s="5">
        <f>SLOPE(D3:H3,D7:H7)</f>
        <v>6.6393836916736684E-2</v>
      </c>
      <c r="M7" s="5">
        <f>RSQ(D3:H3,D7:H7)</f>
        <v>0.62596109445099346</v>
      </c>
      <c r="N7" s="17">
        <v>5.0209999999999999</v>
      </c>
      <c r="O7" s="20">
        <v>0.1109</v>
      </c>
    </row>
    <row r="8" spans="1:15" x14ac:dyDescent="0.2">
      <c r="A8" s="4">
        <v>5</v>
      </c>
      <c r="B8" s="4" t="s">
        <v>7</v>
      </c>
      <c r="C8" s="5">
        <v>16.399999999999999</v>
      </c>
      <c r="D8" s="5">
        <v>101.22</v>
      </c>
      <c r="E8" s="5">
        <v>64.16</v>
      </c>
      <c r="F8" s="5">
        <v>98.62</v>
      </c>
      <c r="G8" s="5">
        <v>72.37</v>
      </c>
      <c r="H8" s="5">
        <v>197.95</v>
      </c>
      <c r="J8" s="5">
        <f t="shared" si="0"/>
        <v>106.86399999999999</v>
      </c>
      <c r="K8" s="5">
        <f t="shared" si="1"/>
        <v>53.408672797589716</v>
      </c>
      <c r="L8" s="5">
        <f>SLOPE(D3:H3,D8:H8)</f>
        <v>1.7674931329118765E-2</v>
      </c>
      <c r="M8" s="5">
        <f>RSQ(D3:H3,D8:H8)</f>
        <v>0.35645034011433813</v>
      </c>
      <c r="N8" s="17">
        <v>1.6616</v>
      </c>
      <c r="O8" s="20">
        <v>0.2878</v>
      </c>
    </row>
    <row r="9" spans="1:15" x14ac:dyDescent="0.2">
      <c r="A9" s="4">
        <v>6</v>
      </c>
      <c r="B9" s="4" t="s">
        <v>7</v>
      </c>
      <c r="C9" s="5">
        <v>19.8</v>
      </c>
      <c r="D9" s="5">
        <v>181.11</v>
      </c>
      <c r="E9" s="5">
        <v>169.95</v>
      </c>
      <c r="F9" s="5">
        <v>165.3</v>
      </c>
      <c r="G9" s="5">
        <v>140.26</v>
      </c>
      <c r="H9" s="5">
        <v>120.61</v>
      </c>
      <c r="J9" s="5">
        <f t="shared" si="0"/>
        <v>155.446</v>
      </c>
      <c r="K9" s="5">
        <f t="shared" si="1"/>
        <v>24.54724892936061</v>
      </c>
      <c r="L9" s="5">
        <f>SLOPE(D3:H3,D9:H9)</f>
        <v>-6.2519973905658985E-2</v>
      </c>
      <c r="M9" s="5">
        <f>RSQ(D3:H3,D9:H9)</f>
        <v>0.94211348678437523</v>
      </c>
      <c r="N9" s="22">
        <v>48.825499999999998</v>
      </c>
      <c r="O9" s="23">
        <v>6.0000000000000001E-3</v>
      </c>
    </row>
    <row r="10" spans="1:15" x14ac:dyDescent="0.2">
      <c r="A10" s="4">
        <v>7</v>
      </c>
      <c r="B10" s="4" t="s">
        <v>7</v>
      </c>
      <c r="C10" s="5">
        <v>15.8</v>
      </c>
      <c r="D10" s="5">
        <v>85.47</v>
      </c>
      <c r="E10" s="5">
        <v>58.98</v>
      </c>
      <c r="F10" s="5">
        <v>126.8</v>
      </c>
      <c r="G10" s="5">
        <v>66.400000000000006</v>
      </c>
      <c r="H10" s="5">
        <v>72.14</v>
      </c>
      <c r="J10" s="5">
        <f t="shared" si="0"/>
        <v>81.957999999999998</v>
      </c>
      <c r="K10" s="5">
        <f t="shared" si="1"/>
        <v>26.877370035031387</v>
      </c>
      <c r="L10" s="5">
        <f>SLOPE(D3:H3,D10:H10)</f>
        <v>-6.6584253541098681E-3</v>
      </c>
      <c r="M10" s="5">
        <f>RSQ(D3:H3,D10:H10)</f>
        <v>1.2810810381307375E-2</v>
      </c>
      <c r="N10" s="17">
        <v>3.9E-2</v>
      </c>
      <c r="O10" s="20">
        <v>0.85619999999999996</v>
      </c>
    </row>
    <row r="11" spans="1:15" x14ac:dyDescent="0.2">
      <c r="A11" s="4">
        <v>8</v>
      </c>
      <c r="B11" s="4" t="s">
        <v>7</v>
      </c>
      <c r="C11" s="5">
        <v>19</v>
      </c>
      <c r="D11" s="5">
        <v>48.78</v>
      </c>
      <c r="E11" s="5">
        <v>67.69</v>
      </c>
      <c r="F11" s="5">
        <v>70.709999999999994</v>
      </c>
      <c r="G11" s="5">
        <v>80.739999999999995</v>
      </c>
      <c r="H11" s="5">
        <v>84.58</v>
      </c>
      <c r="J11" s="5">
        <f t="shared" si="0"/>
        <v>70.5</v>
      </c>
      <c r="K11" s="5">
        <f t="shared" si="1"/>
        <v>13.98930484334371</v>
      </c>
      <c r="L11" s="5">
        <f>SLOPE(D3:H3,D11:H11)</f>
        <v>0.10813709612103997</v>
      </c>
      <c r="M11" s="5">
        <f>RSQ(D3:H3,D11:H11)</f>
        <v>0.91538051866460313</v>
      </c>
      <c r="N11" s="22">
        <v>32.453000000000003</v>
      </c>
      <c r="O11" s="23">
        <v>1.0699999999999999E-2</v>
      </c>
    </row>
    <row r="12" spans="1:15" x14ac:dyDescent="0.2">
      <c r="A12" s="4">
        <v>9</v>
      </c>
      <c r="B12" s="4" t="s">
        <v>7</v>
      </c>
      <c r="C12" s="5">
        <v>19.3</v>
      </c>
      <c r="D12" s="5">
        <v>50.77</v>
      </c>
      <c r="E12" s="5">
        <v>68.23</v>
      </c>
      <c r="F12" s="5">
        <v>50.97</v>
      </c>
      <c r="G12" s="5">
        <v>30.21</v>
      </c>
      <c r="H12" s="5">
        <v>43.29</v>
      </c>
      <c r="J12" s="5">
        <f t="shared" si="0"/>
        <v>48.694000000000003</v>
      </c>
      <c r="K12" s="5">
        <f t="shared" si="1"/>
        <v>13.802234601686797</v>
      </c>
      <c r="L12" s="5">
        <f>SLOPE(D3:H3,D12:H12)</f>
        <v>-6.9526945904099122E-2</v>
      </c>
      <c r="M12" s="5">
        <f>RSQ(D3:H3,D12:H12)</f>
        <v>0.36835375939991716</v>
      </c>
      <c r="N12" s="17">
        <v>1.7490000000000001</v>
      </c>
      <c r="O12" s="20">
        <v>0.2777</v>
      </c>
    </row>
    <row r="13" spans="1:15" x14ac:dyDescent="0.2">
      <c r="A13" s="4">
        <v>10</v>
      </c>
      <c r="B13" s="4" t="s">
        <v>7</v>
      </c>
      <c r="C13" s="5">
        <v>19.2</v>
      </c>
      <c r="D13" s="5">
        <v>38.29</v>
      </c>
      <c r="E13" s="5">
        <v>45.08</v>
      </c>
      <c r="F13" s="5">
        <v>29.41</v>
      </c>
      <c r="G13" s="5">
        <v>36.020000000000003</v>
      </c>
      <c r="H13" s="5">
        <v>25.01</v>
      </c>
      <c r="J13" s="5">
        <f t="shared" si="0"/>
        <v>34.762</v>
      </c>
      <c r="K13" s="5">
        <f t="shared" si="1"/>
        <v>7.8140239313685269</v>
      </c>
      <c r="L13" s="5">
        <f>SLOPE(D3:H3,D13:H13)</f>
        <v>-0.14584261739102378</v>
      </c>
      <c r="M13" s="5">
        <f>RSQ(D3:H3,D13:H13)</f>
        <v>0.51949140314682651</v>
      </c>
      <c r="N13" s="17">
        <v>3.2429999999999999</v>
      </c>
      <c r="O13" s="20">
        <v>0.16950000000000001</v>
      </c>
    </row>
    <row r="14" spans="1:15" x14ac:dyDescent="0.2">
      <c r="A14" s="4">
        <v>11</v>
      </c>
      <c r="B14" s="4" t="s">
        <v>7</v>
      </c>
      <c r="C14" s="5">
        <v>19.2</v>
      </c>
      <c r="D14" s="5">
        <v>63.77</v>
      </c>
      <c r="E14" s="5">
        <v>71.62</v>
      </c>
      <c r="F14" s="5">
        <v>70.28</v>
      </c>
      <c r="G14" s="5">
        <v>44.42</v>
      </c>
      <c r="H14" s="5">
        <v>56.42</v>
      </c>
      <c r="J14" s="5">
        <f t="shared" si="0"/>
        <v>61.302000000000007</v>
      </c>
      <c r="K14" s="5">
        <f t="shared" si="1"/>
        <v>11.202594342383343</v>
      </c>
      <c r="L14" s="5">
        <f>SLOPE(D3:H3,D14:H14)</f>
        <v>-8.346738580625751E-2</v>
      </c>
      <c r="M14" s="5">
        <f>RSQ(D3:H3,D14:H14)</f>
        <v>0.34972834652821888</v>
      </c>
      <c r="N14" s="17">
        <v>1.613</v>
      </c>
      <c r="O14" s="20">
        <v>0.29360000000000003</v>
      </c>
    </row>
    <row r="15" spans="1:15" x14ac:dyDescent="0.2">
      <c r="A15" s="4">
        <v>12</v>
      </c>
      <c r="B15" s="4" t="s">
        <v>7</v>
      </c>
      <c r="C15" s="5">
        <v>20.100000000000001</v>
      </c>
      <c r="D15" s="5">
        <v>75.42</v>
      </c>
      <c r="E15" s="5">
        <v>77.290000000000006</v>
      </c>
      <c r="F15" s="5">
        <v>97.14</v>
      </c>
      <c r="G15" s="5">
        <v>123.04</v>
      </c>
      <c r="H15" s="5">
        <v>86.94</v>
      </c>
      <c r="J15" s="5">
        <f t="shared" si="0"/>
        <v>91.966000000000008</v>
      </c>
      <c r="K15" s="5">
        <f t="shared" si="1"/>
        <v>19.408629008768216</v>
      </c>
      <c r="L15" s="5">
        <f>SLOPE(D3:H3,D15:H15)</f>
        <v>4.565366006567436E-2</v>
      </c>
      <c r="M15" s="5">
        <f>RSQ(D3:H3,D15:H15)</f>
        <v>0.3140515275917739</v>
      </c>
      <c r="N15" s="17">
        <v>1.3740000000000001</v>
      </c>
      <c r="O15" s="20">
        <v>0.32579999999999998</v>
      </c>
    </row>
    <row r="16" spans="1:15" x14ac:dyDescent="0.2">
      <c r="A16" s="4">
        <v>13</v>
      </c>
      <c r="B16" s="4" t="s">
        <v>7</v>
      </c>
      <c r="C16" s="5">
        <v>17.7</v>
      </c>
      <c r="D16" s="5">
        <v>93.25</v>
      </c>
      <c r="E16" s="5">
        <v>182.05</v>
      </c>
      <c r="F16" s="5">
        <v>101.9</v>
      </c>
      <c r="G16" s="5">
        <v>124.03</v>
      </c>
      <c r="H16" s="5">
        <v>102.36</v>
      </c>
      <c r="J16" s="5">
        <f t="shared" ref="J16:J20" si="2">AVERAGE(D16:H16)</f>
        <v>120.718</v>
      </c>
      <c r="K16" s="5">
        <f t="shared" si="1"/>
        <v>36.118582059654564</v>
      </c>
      <c r="L16" s="5">
        <f>SLOPE(D5:H5,D16:H16)</f>
        <v>-4.8270047072176039E-2</v>
      </c>
      <c r="M16" s="5">
        <f t="shared" ref="M16" si="3">RSQ(D5:H5,D16:H16)</f>
        <v>0.13353331195885032</v>
      </c>
      <c r="N16" s="17">
        <v>9.4E-2</v>
      </c>
      <c r="O16" s="20">
        <v>0.77929999999999999</v>
      </c>
    </row>
    <row r="17" spans="1:15" x14ac:dyDescent="0.2">
      <c r="A17" s="4">
        <v>14</v>
      </c>
      <c r="B17" s="4" t="s">
        <v>7</v>
      </c>
      <c r="C17" s="5">
        <v>28.3</v>
      </c>
      <c r="D17" s="5">
        <v>158.02000000000001</v>
      </c>
      <c r="E17" s="5">
        <v>103.95</v>
      </c>
      <c r="F17" s="5">
        <v>128.93</v>
      </c>
      <c r="G17" s="5">
        <v>110.73</v>
      </c>
      <c r="H17" s="5">
        <v>93.3</v>
      </c>
      <c r="J17" s="5">
        <f t="shared" si="2"/>
        <v>118.98600000000002</v>
      </c>
      <c r="K17" s="5">
        <f t="shared" si="1"/>
        <v>25.379862686783767</v>
      </c>
      <c r="L17" s="5">
        <f>SLOPE(D5:H5,D17:H17)</f>
        <v>0.11535012023754</v>
      </c>
      <c r="M17" s="5">
        <f t="shared" ref="M17" si="4">RSQ(D5:H5,D17:H17)</f>
        <v>0.37651946279684889</v>
      </c>
      <c r="N17" s="17">
        <v>4.21</v>
      </c>
      <c r="O17" s="20">
        <v>0.13250000000000001</v>
      </c>
    </row>
    <row r="18" spans="1:15" x14ac:dyDescent="0.2">
      <c r="A18" s="9">
        <v>15</v>
      </c>
      <c r="B18" s="9" t="s">
        <v>7</v>
      </c>
      <c r="C18" s="10">
        <v>19.399999999999999</v>
      </c>
      <c r="D18" s="10">
        <v>35.17</v>
      </c>
      <c r="E18" s="10">
        <v>105.54</v>
      </c>
      <c r="F18" s="10">
        <v>71.53</v>
      </c>
      <c r="G18" s="10">
        <v>94.65</v>
      </c>
      <c r="H18" s="10">
        <v>84.54</v>
      </c>
      <c r="I18" s="11"/>
      <c r="J18" s="5">
        <f t="shared" si="2"/>
        <v>78.286000000000001</v>
      </c>
      <c r="K18" s="5">
        <f t="shared" si="1"/>
        <v>27.176766363936704</v>
      </c>
      <c r="L18" s="5">
        <f>SLOPE(D7:H7,D18:H18)</f>
        <v>0.27401279268746975</v>
      </c>
      <c r="M18" s="5">
        <f t="shared" ref="M18" si="5">RSQ(D7:H7,D18:H18)</f>
        <v>0.15620877418636411</v>
      </c>
      <c r="N18" s="17">
        <v>1.0609999999999999</v>
      </c>
      <c r="O18" s="20">
        <v>0.37880000000000003</v>
      </c>
    </row>
    <row r="19" spans="1:15" x14ac:dyDescent="0.2">
      <c r="A19" s="4">
        <v>16</v>
      </c>
      <c r="B19" s="12" t="s">
        <v>8</v>
      </c>
      <c r="C19" s="5">
        <v>26.8</v>
      </c>
      <c r="D19" s="5">
        <v>106.18</v>
      </c>
      <c r="E19" s="5">
        <v>86.84</v>
      </c>
      <c r="F19" s="5">
        <v>112.26</v>
      </c>
      <c r="G19" s="5">
        <v>100.72</v>
      </c>
      <c r="H19" s="5">
        <v>96.05</v>
      </c>
      <c r="J19" s="5">
        <f t="shared" si="2"/>
        <v>100.41</v>
      </c>
      <c r="K19" s="5">
        <f t="shared" si="1"/>
        <v>9.7078061373309286</v>
      </c>
      <c r="L19" s="5">
        <f>SLOPE(D7:H7,D19:H19)</f>
        <v>-0.92562512269011055</v>
      </c>
      <c r="M19" s="5">
        <f t="shared" ref="M19" si="6">RSQ(D7:H7,D19:H19)</f>
        <v>0.22744722454759192</v>
      </c>
      <c r="N19" s="17">
        <v>3.3000000000000002E-2</v>
      </c>
      <c r="O19" s="20">
        <v>0.8679</v>
      </c>
    </row>
    <row r="20" spans="1:15" x14ac:dyDescent="0.2">
      <c r="A20" s="3">
        <v>17</v>
      </c>
      <c r="B20" s="13" t="s">
        <v>8</v>
      </c>
      <c r="C20" s="7">
        <v>19.600000000000001</v>
      </c>
      <c r="D20" s="7">
        <v>73.19</v>
      </c>
      <c r="E20" s="7">
        <v>122.08</v>
      </c>
      <c r="F20" s="7">
        <v>76.900000000000006</v>
      </c>
      <c r="G20" s="7">
        <v>116.08</v>
      </c>
      <c r="H20" s="7">
        <v>120.9</v>
      </c>
      <c r="I20" s="8"/>
      <c r="J20" s="7">
        <f t="shared" si="2"/>
        <v>101.83</v>
      </c>
      <c r="K20" s="7">
        <f t="shared" si="1"/>
        <v>24.589349320386692</v>
      </c>
      <c r="L20" s="7">
        <f>SLOPE(D9:H9,D20:H20)</f>
        <v>-0.64819740336377585</v>
      </c>
      <c r="M20" s="7">
        <f t="shared" ref="M20" si="7">RSQ(D9:H9,D20:H20)</f>
        <v>0.42160232163081418</v>
      </c>
      <c r="N20" s="18">
        <v>1.482</v>
      </c>
      <c r="O20" s="21">
        <v>0.3105</v>
      </c>
    </row>
    <row r="21" spans="1:15" x14ac:dyDescent="0.2">
      <c r="C21" s="14"/>
      <c r="D21" s="14"/>
      <c r="E21" s="14"/>
      <c r="F21" s="14"/>
      <c r="G21" s="14"/>
      <c r="H21" s="14"/>
    </row>
  </sheetData>
  <mergeCells count="1">
    <mergeCell ref="D2:H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2019-06-23T20:23:12Z</dcterms:created>
  <dcterms:modified xsi:type="dcterms:W3CDTF">2019-08-13T09:43:19Z</dcterms:modified>
</cp:coreProperties>
</file>