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ttps://campress-my.sharepoint.com/personal/kstebbing_cambridge_org/Documents/Desktop/"/>
    </mc:Choice>
  </mc:AlternateContent>
  <bookViews>
    <workbookView xWindow="0" yWindow="0" windowWidth="28800" windowHeight="12285" tabRatio="872"/>
  </bookViews>
  <sheets>
    <sheet name="CATEGORIZATION" sheetId="1" r:id="rId1"/>
    <sheet name="Variables and categories" sheetId="2" r:id="rId2"/>
    <sheet name="Scatterplots" sheetId="11" r:id="rId3"/>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T5" i="1" l="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4" i="1"/>
  <c r="I5" i="1"/>
  <c r="R5" i="1" s="1"/>
  <c r="AA5" i="1" s="1"/>
  <c r="AB5" i="1" s="1"/>
  <c r="V5" i="1"/>
  <c r="W5" i="1"/>
  <c r="X5" i="1"/>
  <c r="I6" i="1"/>
  <c r="R6" i="1"/>
  <c r="AA6" i="1" s="1"/>
  <c r="AB6" i="1" s="1"/>
  <c r="V6" i="1"/>
  <c r="W6" i="1"/>
  <c r="X6" i="1"/>
  <c r="I7" i="1"/>
  <c r="R7" i="1" s="1"/>
  <c r="AA7" i="1" s="1"/>
  <c r="AB7" i="1" s="1"/>
  <c r="V7" i="1"/>
  <c r="W7" i="1"/>
  <c r="X7" i="1"/>
  <c r="I8" i="1"/>
  <c r="R8" i="1"/>
  <c r="AA8" i="1" s="1"/>
  <c r="AB8" i="1" s="1"/>
  <c r="V8" i="1"/>
  <c r="W8" i="1"/>
  <c r="X8" i="1"/>
  <c r="I9" i="1"/>
  <c r="R9" i="1"/>
  <c r="V9" i="1"/>
  <c r="AA9" i="1" s="1"/>
  <c r="AB9" i="1" s="1"/>
  <c r="W9" i="1"/>
  <c r="X9" i="1"/>
  <c r="I10" i="1"/>
  <c r="R10" i="1" s="1"/>
  <c r="AA10" i="1" s="1"/>
  <c r="AB10" i="1" s="1"/>
  <c r="V10" i="1"/>
  <c r="W10" i="1"/>
  <c r="X10" i="1"/>
  <c r="I11" i="1"/>
  <c r="R11" i="1"/>
  <c r="AA11" i="1" s="1"/>
  <c r="AB11" i="1" s="1"/>
  <c r="V11" i="1"/>
  <c r="W11" i="1"/>
  <c r="X11" i="1"/>
  <c r="I12" i="1"/>
  <c r="R12" i="1" s="1"/>
  <c r="AA12" i="1" s="1"/>
  <c r="AB12" i="1" s="1"/>
  <c r="V12" i="1"/>
  <c r="W12" i="1"/>
  <c r="X12" i="1"/>
  <c r="I13" i="1"/>
  <c r="R13" i="1" s="1"/>
  <c r="AA13" i="1" s="1"/>
  <c r="AB13" i="1" s="1"/>
  <c r="V13" i="1"/>
  <c r="W13" i="1"/>
  <c r="X13" i="1"/>
  <c r="I14" i="1"/>
  <c r="R14" i="1"/>
  <c r="AA14" i="1" s="1"/>
  <c r="AB14" i="1" s="1"/>
  <c r="V14" i="1"/>
  <c r="W14" i="1"/>
  <c r="X14" i="1"/>
  <c r="I15" i="1"/>
  <c r="R15" i="1" s="1"/>
  <c r="AA15" i="1" s="1"/>
  <c r="AB15" i="1" s="1"/>
  <c r="V15" i="1"/>
  <c r="W15" i="1"/>
  <c r="X15" i="1"/>
  <c r="I16" i="1"/>
  <c r="R16" i="1"/>
  <c r="AA16" i="1" s="1"/>
  <c r="AB16" i="1" s="1"/>
  <c r="V16" i="1"/>
  <c r="W16" i="1"/>
  <c r="X16" i="1"/>
  <c r="I17" i="1"/>
  <c r="R17" i="1"/>
  <c r="V17" i="1"/>
  <c r="AA17" i="1" s="1"/>
  <c r="AB17" i="1" s="1"/>
  <c r="W17" i="1"/>
  <c r="X17" i="1"/>
  <c r="I18" i="1"/>
  <c r="R18" i="1" s="1"/>
  <c r="AA18" i="1" s="1"/>
  <c r="AB18" i="1" s="1"/>
  <c r="V18" i="1"/>
  <c r="W18" i="1"/>
  <c r="X18" i="1"/>
  <c r="I19" i="1"/>
  <c r="R19" i="1"/>
  <c r="AA19" i="1" s="1"/>
  <c r="AB19" i="1" s="1"/>
  <c r="V19" i="1"/>
  <c r="W19" i="1"/>
  <c r="X19" i="1"/>
  <c r="I20" i="1"/>
  <c r="R20" i="1" s="1"/>
  <c r="AA20" i="1" s="1"/>
  <c r="AB20" i="1" s="1"/>
  <c r="V20" i="1"/>
  <c r="W20" i="1"/>
  <c r="X20" i="1"/>
  <c r="I21" i="1"/>
  <c r="R21" i="1" s="1"/>
  <c r="AA21" i="1" s="1"/>
  <c r="AB21" i="1" s="1"/>
  <c r="V21" i="1"/>
  <c r="W21" i="1"/>
  <c r="X21" i="1"/>
  <c r="I22" i="1"/>
  <c r="R22" i="1"/>
  <c r="AA22" i="1" s="1"/>
  <c r="AB22" i="1" s="1"/>
  <c r="V22" i="1"/>
  <c r="W22" i="1"/>
  <c r="X22" i="1"/>
  <c r="I23" i="1"/>
  <c r="R23" i="1" s="1"/>
  <c r="AA23" i="1" s="1"/>
  <c r="AB23" i="1" s="1"/>
  <c r="V23" i="1"/>
  <c r="W23" i="1"/>
  <c r="X23" i="1"/>
  <c r="I24" i="1"/>
  <c r="R24" i="1"/>
  <c r="AA24" i="1" s="1"/>
  <c r="AB24" i="1" s="1"/>
  <c r="V24" i="1"/>
  <c r="W24" i="1"/>
  <c r="X24" i="1"/>
  <c r="I25" i="1"/>
  <c r="R25" i="1"/>
  <c r="V25" i="1"/>
  <c r="AA25" i="1" s="1"/>
  <c r="AB25" i="1" s="1"/>
  <c r="W25" i="1"/>
  <c r="X25" i="1"/>
  <c r="I26" i="1"/>
  <c r="R26" i="1" s="1"/>
  <c r="AA26" i="1" s="1"/>
  <c r="AB26" i="1" s="1"/>
  <c r="V26" i="1"/>
  <c r="W26" i="1"/>
  <c r="X26" i="1"/>
  <c r="I27" i="1"/>
  <c r="R27" i="1"/>
  <c r="AA27" i="1" s="1"/>
  <c r="AB27" i="1" s="1"/>
  <c r="V27" i="1"/>
  <c r="W27" i="1"/>
  <c r="X27" i="1"/>
  <c r="I28" i="1"/>
  <c r="R28" i="1" s="1"/>
  <c r="AA28" i="1" s="1"/>
  <c r="AB28" i="1" s="1"/>
  <c r="V28" i="1"/>
  <c r="W28" i="1"/>
  <c r="X28" i="1"/>
  <c r="I29" i="1"/>
  <c r="R29" i="1" s="1"/>
  <c r="AA29" i="1" s="1"/>
  <c r="AB29" i="1" s="1"/>
  <c r="V29" i="1"/>
  <c r="W29" i="1"/>
  <c r="X29" i="1"/>
  <c r="I30" i="1"/>
  <c r="R30" i="1"/>
  <c r="AA30" i="1" s="1"/>
  <c r="AB30" i="1" s="1"/>
  <c r="V30" i="1"/>
  <c r="W30" i="1"/>
  <c r="X30" i="1"/>
  <c r="I31" i="1"/>
  <c r="R31" i="1" s="1"/>
  <c r="AA31" i="1" s="1"/>
  <c r="AB31" i="1" s="1"/>
  <c r="V31" i="1"/>
  <c r="W31" i="1"/>
  <c r="X31" i="1"/>
  <c r="I32" i="1"/>
  <c r="R32" i="1"/>
  <c r="AA32" i="1" s="1"/>
  <c r="AB32" i="1" s="1"/>
  <c r="V32" i="1"/>
  <c r="W32" i="1"/>
  <c r="X32" i="1"/>
  <c r="I33" i="1"/>
  <c r="R33" i="1"/>
  <c r="V33" i="1"/>
  <c r="AA33" i="1" s="1"/>
  <c r="AB33" i="1" s="1"/>
  <c r="W33" i="1"/>
  <c r="X33" i="1"/>
  <c r="I34" i="1"/>
  <c r="R34" i="1" s="1"/>
  <c r="AA34" i="1" s="1"/>
  <c r="AB34" i="1" s="1"/>
  <c r="V34" i="1"/>
  <c r="W34" i="1"/>
  <c r="X34" i="1"/>
  <c r="I35" i="1"/>
  <c r="R35" i="1"/>
  <c r="AA35" i="1" s="1"/>
  <c r="AB35" i="1" s="1"/>
  <c r="V35" i="1"/>
  <c r="W35" i="1"/>
  <c r="X35" i="1"/>
  <c r="I36" i="1"/>
  <c r="R36" i="1" s="1"/>
  <c r="AA36" i="1" s="1"/>
  <c r="AB36" i="1" s="1"/>
  <c r="V36" i="1"/>
  <c r="W36" i="1"/>
  <c r="X36" i="1"/>
  <c r="I37" i="1"/>
  <c r="R37" i="1" s="1"/>
  <c r="AA37" i="1" s="1"/>
  <c r="AB37" i="1" s="1"/>
  <c r="V37" i="1"/>
  <c r="W37" i="1"/>
  <c r="X37" i="1"/>
  <c r="I38" i="1"/>
  <c r="R38" i="1"/>
  <c r="AA38" i="1" s="1"/>
  <c r="AB38" i="1" s="1"/>
  <c r="V38" i="1"/>
  <c r="W38" i="1"/>
  <c r="X38" i="1"/>
  <c r="I39" i="1"/>
  <c r="R39" i="1" s="1"/>
  <c r="AA39" i="1" s="1"/>
  <c r="AB39" i="1" s="1"/>
  <c r="V39" i="1"/>
  <c r="W39" i="1"/>
  <c r="X39" i="1"/>
  <c r="I40" i="1"/>
  <c r="R40" i="1"/>
  <c r="AA40" i="1" s="1"/>
  <c r="AB40" i="1" s="1"/>
  <c r="V40" i="1"/>
  <c r="W40" i="1"/>
  <c r="X40" i="1"/>
  <c r="I41" i="1"/>
  <c r="R41" i="1"/>
  <c r="V41" i="1"/>
  <c r="AA41" i="1" s="1"/>
  <c r="AB41" i="1" s="1"/>
  <c r="W41" i="1"/>
  <c r="X41" i="1"/>
  <c r="I42" i="1"/>
  <c r="R42" i="1" s="1"/>
  <c r="AA42" i="1" s="1"/>
  <c r="AB42" i="1" s="1"/>
  <c r="V42" i="1"/>
  <c r="W42" i="1"/>
  <c r="X42" i="1"/>
  <c r="I43" i="1"/>
  <c r="R43" i="1"/>
  <c r="AA43" i="1" s="1"/>
  <c r="AB43" i="1" s="1"/>
  <c r="V43" i="1"/>
  <c r="W43" i="1"/>
  <c r="X43" i="1"/>
  <c r="I44" i="1"/>
  <c r="R44" i="1" s="1"/>
  <c r="AA44" i="1" s="1"/>
  <c r="AB44" i="1" s="1"/>
  <c r="V44" i="1"/>
  <c r="W44" i="1"/>
  <c r="X44" i="1"/>
  <c r="I45" i="1"/>
  <c r="R45" i="1" s="1"/>
  <c r="AA45" i="1" s="1"/>
  <c r="AB45" i="1" s="1"/>
  <c r="V45" i="1"/>
  <c r="W45" i="1"/>
  <c r="X45" i="1"/>
  <c r="I46" i="1"/>
  <c r="R46" i="1"/>
  <c r="AA46" i="1" s="1"/>
  <c r="AB46" i="1" s="1"/>
  <c r="V46" i="1"/>
  <c r="W46" i="1"/>
  <c r="X46" i="1"/>
  <c r="I47" i="1"/>
  <c r="R47" i="1" s="1"/>
  <c r="AA47" i="1" s="1"/>
  <c r="AB47" i="1" s="1"/>
  <c r="V47" i="1"/>
  <c r="W47" i="1"/>
  <c r="X47" i="1"/>
  <c r="I48" i="1"/>
  <c r="R48" i="1"/>
  <c r="AA48" i="1" s="1"/>
  <c r="AB48" i="1" s="1"/>
  <c r="V48" i="1"/>
  <c r="W48" i="1"/>
  <c r="X48" i="1"/>
  <c r="I49" i="1"/>
  <c r="R49" i="1"/>
  <c r="V49" i="1"/>
  <c r="AA49" i="1" s="1"/>
  <c r="AB49" i="1" s="1"/>
  <c r="W49" i="1"/>
  <c r="X49" i="1"/>
  <c r="I4" i="1"/>
  <c r="R4" i="1" s="1"/>
  <c r="AA4" i="1" s="1"/>
  <c r="AB4" i="1" s="1"/>
  <c r="V4" i="1"/>
  <c r="W4" i="1"/>
  <c r="X4" i="1"/>
</calcChain>
</file>

<file path=xl/sharedStrings.xml><?xml version="1.0" encoding="utf-8"?>
<sst xmlns="http://schemas.openxmlformats.org/spreadsheetml/2006/main" count="285" uniqueCount="180">
  <si>
    <t>GL03_ID</t>
  </si>
  <si>
    <t>CTRY_ID</t>
  </si>
  <si>
    <t>CTRY_NAME</t>
  </si>
  <si>
    <t>aarMEAN</t>
  </si>
  <si>
    <t>Area_ch_up</t>
  </si>
  <si>
    <t>Area_ch_tot</t>
  </si>
  <si>
    <t>Range_%</t>
  </si>
  <si>
    <t>Range_up_%</t>
  </si>
  <si>
    <t>HI%</t>
  </si>
  <si>
    <t>AAR_sens</t>
  </si>
  <si>
    <t>AAR_sens_up</t>
  </si>
  <si>
    <t>ID</t>
  </si>
  <si>
    <t>Austria</t>
  </si>
  <si>
    <t>Goldberg</t>
  </si>
  <si>
    <t>Hallstaetter</t>
  </si>
  <si>
    <t>Hintereis</t>
  </si>
  <si>
    <t>Kesselwand</t>
  </si>
  <si>
    <t>Kleinfleiss</t>
  </si>
  <si>
    <t>Pasterze</t>
  </si>
  <si>
    <t>Sonnblick</t>
  </si>
  <si>
    <t>Vernagt</t>
  </si>
  <si>
    <t>Wurten</t>
  </si>
  <si>
    <t>Mullwitz</t>
  </si>
  <si>
    <t>Jamtal</t>
  </si>
  <si>
    <t>Venediger</t>
  </si>
  <si>
    <t>France</t>
  </si>
  <si>
    <t>Argentiere</t>
  </si>
  <si>
    <t>Gebroulaz</t>
  </si>
  <si>
    <t>Bionnassay</t>
  </si>
  <si>
    <t>Saint Sorlin</t>
  </si>
  <si>
    <t>Sarennes</t>
  </si>
  <si>
    <t>Tre La Tete</t>
  </si>
  <si>
    <t>Italy</t>
  </si>
  <si>
    <t>Campo N</t>
  </si>
  <si>
    <t>Careser</t>
  </si>
  <si>
    <t>Fontana Bianca</t>
  </si>
  <si>
    <t>Grand Etret</t>
  </si>
  <si>
    <t>La Mare</t>
  </si>
  <si>
    <t>Lunga</t>
  </si>
  <si>
    <t>Lupo</t>
  </si>
  <si>
    <t>Malavalle</t>
  </si>
  <si>
    <t>Pendente</t>
  </si>
  <si>
    <t>Riess Occidentale</t>
  </si>
  <si>
    <t>Sforzellina</t>
  </si>
  <si>
    <t>Suretta Meridionale</t>
  </si>
  <si>
    <t>Timorion</t>
  </si>
  <si>
    <t>Ciardoney</t>
  </si>
  <si>
    <t>Switzerland</t>
  </si>
  <si>
    <t>Adler</t>
  </si>
  <si>
    <t>Basodino</t>
  </si>
  <si>
    <t>En Darrey</t>
  </si>
  <si>
    <t>Findelen</t>
  </si>
  <si>
    <t>Gries</t>
  </si>
  <si>
    <t>Murtel</t>
  </si>
  <si>
    <t>Pizol</t>
  </si>
  <si>
    <t>Plaine Morte</t>
  </si>
  <si>
    <t>Rhone</t>
  </si>
  <si>
    <t>Sankt Anna</t>
  </si>
  <si>
    <t>Schwarzbach</t>
  </si>
  <si>
    <t>Sex Rouge</t>
  </si>
  <si>
    <t>Tsanfleuron</t>
  </si>
  <si>
    <t>Silvretta</t>
  </si>
  <si>
    <t>Ice thickness index</t>
  </si>
  <si>
    <t>Longitudinal slope change</t>
  </si>
  <si>
    <t>CATEGORIZATION</t>
  </si>
  <si>
    <t>Variable</t>
  </si>
  <si>
    <t>Explanation</t>
  </si>
  <si>
    <t>Units</t>
  </si>
  <si>
    <t>m</t>
  </si>
  <si>
    <t>Mean AAR in the period from 2004 to 2014</t>
  </si>
  <si>
    <t>%</t>
  </si>
  <si>
    <r>
      <t>Elevation range of the glacier in 2003, excluding the 2</t>
    </r>
    <r>
      <rPr>
        <vertAlign val="superscript"/>
        <sz val="11"/>
        <color theme="1"/>
        <rFont val="Calibri"/>
        <family val="2"/>
        <scheme val="minor"/>
      </rPr>
      <t>nd</t>
    </r>
    <r>
      <rPr>
        <sz val="11"/>
        <color theme="1"/>
        <rFont val="Calibri"/>
        <family val="2"/>
        <scheme val="minor"/>
      </rPr>
      <t xml:space="preserve"> and 98</t>
    </r>
    <r>
      <rPr>
        <vertAlign val="superscript"/>
        <sz val="11"/>
        <color theme="1"/>
        <rFont val="Calibri"/>
        <family val="2"/>
        <scheme val="minor"/>
      </rPr>
      <t>th</t>
    </r>
    <r>
      <rPr>
        <sz val="11"/>
        <color theme="1"/>
        <rFont val="Calibri"/>
        <family val="2"/>
        <scheme val="minor"/>
      </rPr>
      <t xml:space="preserve"> percentile (Aster GDEM2)</t>
    </r>
  </si>
  <si>
    <t>Hypsometric index of the glacier in 2003, calculated using Range_% (Aster GDEM2)</t>
  </si>
  <si>
    <r>
      <t>100 m</t>
    </r>
    <r>
      <rPr>
        <vertAlign val="superscript"/>
        <sz val="11"/>
        <color theme="1"/>
        <rFont val="Calibri"/>
        <family val="2"/>
        <scheme val="minor"/>
      </rPr>
      <t>-1</t>
    </r>
  </si>
  <si>
    <t>AAR sensitivity per unit change of elevation in the upper half of the 2003 glacier (ASTER GDEM2)</t>
  </si>
  <si>
    <t>Category</t>
  </si>
  <si>
    <t>Index</t>
  </si>
  <si>
    <t>0 - 0.1</t>
  </si>
  <si>
    <t>0.1 - 0.3</t>
  </si>
  <si>
    <t>0.3 - 0.5</t>
  </si>
  <si>
    <t>&gt;0.5</t>
  </si>
  <si>
    <t>&lt;-1.5</t>
  </si>
  <si>
    <t>-1.5 - 0.0</t>
  </si>
  <si>
    <t>0.0 - 1.5</t>
  </si>
  <si>
    <t>&gt; 1.5</t>
  </si>
  <si>
    <t>HI &lt; -1.5</t>
  </si>
  <si>
    <t>very top-heavy</t>
  </si>
  <si>
    <t>top-heavy</t>
  </si>
  <si>
    <t>-1.2 &lt; HI &lt; 1.2</t>
  </si>
  <si>
    <t>equidimensional</t>
  </si>
  <si>
    <t>bottom-heavy</t>
  </si>
  <si>
    <t>HI &gt; 1.5</t>
  </si>
  <si>
    <t>very bottom-heavy</t>
  </si>
  <si>
    <t>&gt; 0.5</t>
  </si>
  <si>
    <t>&lt; 0.1</t>
  </si>
  <si>
    <t>Presence of one or more slope change favouring the future separation of dead-ice bodies</t>
  </si>
  <si>
    <t>absent</t>
  </si>
  <si>
    <t>one, small</t>
  </si>
  <si>
    <t>one, large</t>
  </si>
  <si>
    <t>&gt; one, large</t>
  </si>
  <si>
    <t>uniform</t>
  </si>
  <si>
    <t>top heavy</t>
  </si>
  <si>
    <t>top heavy-uniform</t>
  </si>
  <si>
    <t>bottom heavy - uniform</t>
  </si>
  <si>
    <t>top heavy - uniform</t>
  </si>
  <si>
    <t>both</t>
  </si>
  <si>
    <t>bottom heavy</t>
  </si>
  <si>
    <t>very bottom heavy</t>
  </si>
  <si>
    <t>bottom heavy - both</t>
  </si>
  <si>
    <t>Ice thickness category</t>
  </si>
  <si>
    <t>0.9 - 1.0</t>
  </si>
  <si>
    <t>1.0 - 1.1</t>
  </si>
  <si>
    <t>&gt; 1.1</t>
  </si>
  <si>
    <t>&lt; 0.9</t>
  </si>
  <si>
    <t>ITI &lt; 0.9</t>
  </si>
  <si>
    <t>0.9 &lt; ITI &lt; 1</t>
  </si>
  <si>
    <t>1 &lt; ITI &lt; 1.1</t>
  </si>
  <si>
    <t>ITI &gt; 1.1</t>
  </si>
  <si>
    <t>bottom-heavy or uniform (or both)</t>
  </si>
  <si>
    <t>top-heavy or uniform (or both)</t>
  </si>
  <si>
    <t>small</t>
  </si>
  <si>
    <t>medium</t>
  </si>
  <si>
    <t>Avalanche+Shadowing+Debris cover</t>
  </si>
  <si>
    <t>This index expresses the combined effect of these three variables</t>
  </si>
  <si>
    <t>that are not independent from each other</t>
  </si>
  <si>
    <t>High</t>
  </si>
  <si>
    <t>Integration of the normalized thickness in function of the normalized length in the lower half of the central flowline, divided by the same calculation performed in the upper half of the flowline</t>
  </si>
  <si>
    <t xml:space="preserve">Elevation change </t>
  </si>
  <si>
    <t>combined effect from % avalanche contribution, terrain shadowing and debris cover</t>
  </si>
  <si>
    <t>adimensional</t>
  </si>
  <si>
    <t>qualitative</t>
  </si>
  <si>
    <t>ACI</t>
  </si>
  <si>
    <t>Class 1</t>
  </si>
  <si>
    <t>Class 2</t>
  </si>
  <si>
    <t>Class 3</t>
  </si>
  <si>
    <t>Class 4</t>
  </si>
  <si>
    <r>
      <t>Ratio of area change above the 2003 ELA</t>
    </r>
    <r>
      <rPr>
        <vertAlign val="subscript"/>
        <sz val="11"/>
        <rFont val="Calibri"/>
        <family val="2"/>
        <scheme val="minor"/>
      </rPr>
      <t>0</t>
    </r>
    <r>
      <rPr>
        <sz val="11"/>
        <rFont val="Calibri"/>
        <family val="2"/>
        <scheme val="minor"/>
      </rPr>
      <t xml:space="preserve"> vs. area change below the 2003 ELA</t>
    </r>
    <r>
      <rPr>
        <vertAlign val="subscript"/>
        <sz val="11"/>
        <rFont val="Calibri"/>
        <family val="2"/>
        <scheme val="minor"/>
      </rPr>
      <t>0</t>
    </r>
    <r>
      <rPr>
        <sz val="11"/>
        <rFont val="Calibri"/>
        <family val="2"/>
        <scheme val="minor"/>
      </rPr>
      <t>, multiplied for the totale area change, in the period from 2003 to 2015</t>
    </r>
  </si>
  <si>
    <t>ACI [Area Change Index = -(Area_ch_up*0.55 / Area_ch_down*0.45)*Area_ch_tot]</t>
  </si>
  <si>
    <t>&lt;5%</t>
  </si>
  <si>
    <t>5% - 15%</t>
  </si>
  <si>
    <t>15% - 30%</t>
  </si>
  <si>
    <t>&gt;30%</t>
  </si>
  <si>
    <t>GL_NAME</t>
  </si>
  <si>
    <t>Ice thick-ness index</t>
  </si>
  <si>
    <t>VALUES</t>
  </si>
  <si>
    <t>Slope change</t>
  </si>
  <si>
    <t>Ice thickness index (ITI)</t>
  </si>
  <si>
    <t>Criterion:</t>
  </si>
  <si>
    <t>Avalanche+Sha-dow+Debris</t>
  </si>
  <si>
    <t>AAR mean</t>
  </si>
  <si>
    <t>Cat. 1, 2, 8</t>
  </si>
  <si>
    <t>GVI</t>
  </si>
  <si>
    <t>GVI*</t>
  </si>
  <si>
    <t>*GVI wo/</t>
  </si>
  <si>
    <t>1a</t>
  </si>
  <si>
    <t>1b</t>
  </si>
  <si>
    <t>Sample C glaciers</t>
  </si>
  <si>
    <t>&gt;900</t>
  </si>
  <si>
    <t>600 - 900</t>
  </si>
  <si>
    <t>300 - 600</t>
  </si>
  <si>
    <t>&lt;300</t>
  </si>
  <si>
    <t>GVI CLASSIFICATIONS WITH MULTIPLE CRITERIA</t>
  </si>
  <si>
    <t>GVI CLASSIFICATIONS WITH SINGLE CRITERIA</t>
  </si>
  <si>
    <t>7a</t>
  </si>
  <si>
    <t>Cumulated mass balance difference (mm w.e.)</t>
  </si>
  <si>
    <t>Elevation change pattern</t>
  </si>
  <si>
    <t xml:space="preserve">Quanitative assessment of elevation change patterns </t>
  </si>
  <si>
    <t>Notes</t>
  </si>
  <si>
    <t>derived from the hypsometric curve</t>
  </si>
  <si>
    <r>
      <t xml:space="preserve">Class 1: </t>
    </r>
    <r>
      <rPr>
        <sz val="11"/>
        <color theme="1"/>
        <rFont val="Calibri"/>
        <family val="2"/>
        <scheme val="minor"/>
      </rPr>
      <t>elevation losses &lt; 5 m from most of the glacier (apart from the very bottom)</t>
    </r>
  </si>
  <si>
    <t>Elevation dependence of elevation losses: low</t>
  </si>
  <si>
    <r>
      <t xml:space="preserve">Class 2: </t>
    </r>
    <r>
      <rPr>
        <sz val="11"/>
        <color theme="1"/>
        <rFont val="Calibri"/>
        <family val="2"/>
        <scheme val="minor"/>
      </rPr>
      <t>elevation losses &lt; 5 m in the upper half of the glacier</t>
    </r>
  </si>
  <si>
    <t>Elevation dependence of elevation losses: high in the lower half</t>
  </si>
  <si>
    <t>Example: La Mare</t>
  </si>
  <si>
    <r>
      <t xml:space="preserve">Class 3: </t>
    </r>
    <r>
      <rPr>
        <sz val="11"/>
        <color theme="1"/>
        <rFont val="Calibri"/>
        <family val="2"/>
        <scheme val="minor"/>
      </rPr>
      <t>elevation losses &gt; 5 m from most of the glacier length, also in the upper half</t>
    </r>
  </si>
  <si>
    <t>Elevation dependence of elevation losses: high</t>
  </si>
  <si>
    <t>Example: Hintereis</t>
  </si>
  <si>
    <r>
      <t xml:space="preserve">Class 4: </t>
    </r>
    <r>
      <rPr>
        <sz val="11"/>
        <color theme="1"/>
        <rFont val="Calibri"/>
        <family val="2"/>
        <scheme val="minor"/>
      </rPr>
      <t>elevation losses &gt; 10 m from the entire glacier, also in the upper fourth</t>
    </r>
  </si>
  <si>
    <t>Example: Careser</t>
  </si>
  <si>
    <t>Example: Kesselwand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</si>
</sst>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sz val="11"/>
      <color rgb="FFFF0000"/>
      <name val="Calibri"/>
      <family val="2"/>
      <scheme val="minor"/>
    </font>
    <font>
      <sz val="11"/>
      <color rgb="FF0066FF"/>
      <name val="Calibri"/>
      <family val="2"/>
      <scheme val="minor"/>
    </font>
    <font>
      <vertAlign val="subscript"/>
      <sz val="1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660066"/>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29">
    <xf numFmtId="0" fontId="0" fillId="0" borderId="0" xfId="0"/>
    <xf numFmtId="1" fontId="0" fillId="0" borderId="0" xfId="0" applyNumberFormat="1"/>
    <xf numFmtId="1" fontId="0" fillId="0" borderId="0" xfId="0" applyNumberFormat="1" applyAlignment="1">
      <alignment horizontal="center"/>
    </xf>
    <xf numFmtId="0" fontId="0" fillId="0" borderId="2" xfId="0" applyBorder="1" applyAlignment="1">
      <alignment wrapText="1"/>
    </xf>
    <xf numFmtId="0" fontId="0" fillId="0" borderId="0" xfId="0" applyFill="1"/>
    <xf numFmtId="1" fontId="0" fillId="4" borderId="0" xfId="0" applyNumberFormat="1" applyFill="1" applyAlignment="1">
      <alignment horizontal="center"/>
    </xf>
    <xf numFmtId="0" fontId="0" fillId="4" borderId="0" xfId="0" applyFill="1"/>
    <xf numFmtId="1" fontId="0" fillId="0" borderId="0" xfId="0" applyNumberFormat="1" applyFill="1" applyAlignment="1">
      <alignment horizontal="center"/>
    </xf>
    <xf numFmtId="1" fontId="0" fillId="2" borderId="0" xfId="0" applyNumberFormat="1" applyFill="1" applyAlignment="1">
      <alignment horizontal="center"/>
    </xf>
    <xf numFmtId="1" fontId="0" fillId="0" borderId="10" xfId="0" applyNumberFormat="1" applyBorder="1" applyAlignment="1">
      <alignment horizontal="center"/>
    </xf>
    <xf numFmtId="1" fontId="0" fillId="4" borderId="10" xfId="0" applyNumberFormat="1" applyFill="1" applyBorder="1" applyAlignment="1">
      <alignment horizontal="center"/>
    </xf>
    <xf numFmtId="1" fontId="0" fillId="0" borderId="10" xfId="0" applyNumberFormat="1" applyFill="1" applyBorder="1" applyAlignment="1">
      <alignment horizontal="center"/>
    </xf>
    <xf numFmtId="1" fontId="0" fillId="4" borderId="11" xfId="0" applyNumberFormat="1" applyFill="1" applyBorder="1" applyAlignment="1">
      <alignment horizontal="center"/>
    </xf>
    <xf numFmtId="0" fontId="0" fillId="0" borderId="0" xfId="0" applyAlignment="1">
      <alignment wrapText="1"/>
    </xf>
    <xf numFmtId="1" fontId="0" fillId="0" borderId="0" xfId="0" applyNumberFormat="1" applyAlignment="1">
      <alignment horizontal="left"/>
    </xf>
    <xf numFmtId="0" fontId="0" fillId="0" borderId="0" xfId="0" applyAlignment="1">
      <alignment horizontal="center"/>
    </xf>
    <xf numFmtId="1" fontId="0" fillId="0" borderId="0" xfId="0" applyNumberFormat="1" applyAlignment="1">
      <alignment horizontal="center" wrapText="1"/>
    </xf>
    <xf numFmtId="0" fontId="1" fillId="3" borderId="9" xfId="0" applyFont="1" applyFill="1" applyBorder="1" applyAlignment="1">
      <alignment horizontal="center" wrapText="1"/>
    </xf>
    <xf numFmtId="0" fontId="0" fillId="0" borderId="0" xfId="0" applyAlignment="1">
      <alignment horizontal="center" wrapText="1"/>
    </xf>
    <xf numFmtId="1" fontId="1" fillId="2" borderId="0" xfId="0" applyNumberFormat="1" applyFont="1" applyFill="1"/>
    <xf numFmtId="0" fontId="2" fillId="0" borderId="0" xfId="0" applyFont="1" applyFill="1"/>
    <xf numFmtId="164" fontId="3" fillId="2" borderId="0" xfId="0" applyNumberFormat="1" applyFont="1" applyFill="1" applyAlignment="1">
      <alignment horizontal="left"/>
    </xf>
    <xf numFmtId="1" fontId="2" fillId="0" borderId="0" xfId="0" applyNumberFormat="1" applyFont="1" applyFill="1" applyAlignment="1">
      <alignment horizontal="center"/>
    </xf>
    <xf numFmtId="1" fontId="0" fillId="0" borderId="0" xfId="0" applyNumberFormat="1" applyFont="1" applyFill="1" applyAlignment="1">
      <alignment horizontal="center"/>
    </xf>
    <xf numFmtId="0" fontId="0" fillId="0" borderId="0" xfId="0" applyFont="1" applyAlignment="1">
      <alignment horizontal="center"/>
    </xf>
    <xf numFmtId="0" fontId="2" fillId="0" borderId="0" xfId="0" applyFont="1" applyFill="1" applyAlignment="1">
      <alignment horizontal="center"/>
    </xf>
    <xf numFmtId="0" fontId="0" fillId="0" borderId="0" xfId="0" applyFont="1" applyFill="1" applyAlignment="1">
      <alignment horizontal="center"/>
    </xf>
    <xf numFmtId="1" fontId="0" fillId="0" borderId="0" xfId="0" applyNumberFormat="1" applyFont="1" applyAlignment="1">
      <alignment horizontal="center"/>
    </xf>
    <xf numFmtId="1" fontId="2" fillId="0" borderId="0" xfId="0" applyNumberFormat="1" applyFont="1" applyAlignment="1">
      <alignment horizontal="center"/>
    </xf>
    <xf numFmtId="1" fontId="2" fillId="4" borderId="0" xfId="0" applyNumberFormat="1" applyFont="1" applyFill="1" applyAlignment="1">
      <alignment horizontal="center"/>
    </xf>
    <xf numFmtId="1" fontId="0" fillId="0" borderId="8" xfId="0" applyNumberFormat="1" applyBorder="1" applyAlignment="1">
      <alignment horizontal="left"/>
    </xf>
    <xf numFmtId="1" fontId="0" fillId="0" borderId="8" xfId="0" applyNumberFormat="1" applyFont="1" applyBorder="1" applyAlignment="1">
      <alignment horizontal="center"/>
    </xf>
    <xf numFmtId="1" fontId="10" fillId="5" borderId="0" xfId="0" applyNumberFormat="1" applyFont="1" applyFill="1"/>
    <xf numFmtId="0" fontId="0" fillId="0" borderId="0" xfId="0" applyFill="1" applyAlignment="1">
      <alignment wrapText="1"/>
    </xf>
    <xf numFmtId="0" fontId="0" fillId="0" borderId="2" xfId="0" applyBorder="1" applyAlignment="1">
      <alignment horizontal="center" wrapText="1"/>
    </xf>
    <xf numFmtId="164" fontId="2" fillId="0" borderId="3" xfId="0" applyNumberFormat="1" applyFont="1" applyBorder="1" applyAlignment="1">
      <alignment horizontal="center" wrapText="1"/>
    </xf>
    <xf numFmtId="0" fontId="0" fillId="0" borderId="5" xfId="0" applyBorder="1" applyAlignment="1">
      <alignment wrapText="1"/>
    </xf>
    <xf numFmtId="0" fontId="1" fillId="0" borderId="5" xfId="0" applyFont="1" applyBorder="1" applyAlignment="1">
      <alignment wrapText="1"/>
    </xf>
    <xf numFmtId="1" fontId="2" fillId="0" borderId="5" xfId="0" applyNumberFormat="1"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2" fillId="0" borderId="2" xfId="0" applyFont="1" applyBorder="1" applyAlignment="1">
      <alignment wrapText="1"/>
    </xf>
    <xf numFmtId="0" fontId="6" fillId="0" borderId="2" xfId="0" applyFont="1" applyBorder="1" applyAlignment="1">
      <alignment wrapText="1"/>
    </xf>
    <xf numFmtId="164" fontId="2" fillId="0" borderId="2"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0" fontId="0" fillId="0" borderId="1" xfId="0" applyBorder="1" applyAlignment="1">
      <alignment wrapText="1"/>
    </xf>
    <xf numFmtId="0" fontId="0" fillId="0" borderId="3" xfId="0" applyBorder="1" applyAlignment="1">
      <alignment wrapText="1"/>
    </xf>
    <xf numFmtId="164" fontId="6" fillId="0" borderId="4" xfId="0" applyNumberFormat="1" applyFont="1" applyFill="1" applyBorder="1" applyAlignment="1">
      <alignment horizontal="left" wrapText="1"/>
    </xf>
    <xf numFmtId="0" fontId="6" fillId="0" borderId="5" xfId="0" applyFont="1" applyBorder="1" applyAlignment="1">
      <alignment wrapText="1"/>
    </xf>
    <xf numFmtId="0" fontId="3" fillId="0" borderId="5" xfId="0" applyFont="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164" fontId="0" fillId="0" borderId="1" xfId="0" applyNumberFormat="1" applyFill="1" applyBorder="1" applyAlignment="1">
      <alignment horizontal="left" wrapText="1"/>
    </xf>
    <xf numFmtId="49" fontId="0" fillId="0" borderId="2" xfId="0" applyNumberFormat="1" applyBorder="1" applyAlignment="1">
      <alignment horizontal="center" wrapText="1"/>
    </xf>
    <xf numFmtId="49" fontId="0" fillId="0" borderId="3" xfId="0" applyNumberFormat="1" applyBorder="1" applyAlignment="1">
      <alignment horizontal="center" wrapText="1"/>
    </xf>
    <xf numFmtId="49" fontId="0" fillId="0" borderId="7" xfId="0" applyNumberFormat="1" applyBorder="1" applyAlignment="1">
      <alignment wrapText="1"/>
    </xf>
    <xf numFmtId="164" fontId="0" fillId="0" borderId="4" xfId="0" applyNumberFormat="1" applyFill="1" applyBorder="1" applyAlignment="1">
      <alignment horizontal="left" wrapText="1"/>
    </xf>
    <xf numFmtId="0" fontId="0" fillId="0" borderId="4" xfId="0" applyBorder="1" applyAlignment="1">
      <alignment wrapText="1"/>
    </xf>
    <xf numFmtId="0" fontId="0" fillId="0" borderId="6" xfId="0" applyBorder="1" applyAlignment="1">
      <alignment wrapText="1"/>
    </xf>
    <xf numFmtId="164" fontId="0" fillId="0" borderId="0" xfId="0" applyNumberFormat="1" applyFill="1" applyAlignment="1">
      <alignment horizontal="left" wrapText="1"/>
    </xf>
    <xf numFmtId="0" fontId="1" fillId="0" borderId="0" xfId="0" applyFont="1" applyBorder="1" applyAlignment="1">
      <alignment wrapText="1"/>
    </xf>
    <xf numFmtId="1" fontId="2" fillId="0" borderId="0" xfId="0" applyNumberFormat="1" applyFont="1"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164" fontId="2" fillId="0" borderId="1" xfId="0" applyNumberFormat="1" applyFont="1" applyFill="1" applyBorder="1" applyAlignment="1">
      <alignment horizontal="left" wrapText="1"/>
    </xf>
    <xf numFmtId="49" fontId="0" fillId="0" borderId="1" xfId="0" applyNumberFormat="1" applyFill="1" applyBorder="1" applyAlignment="1">
      <alignment horizontal="left" wrapText="1"/>
    </xf>
    <xf numFmtId="0" fontId="0" fillId="0" borderId="7" xfId="0" applyBorder="1" applyAlignment="1">
      <alignment horizontal="left" wrapText="1"/>
    </xf>
    <xf numFmtId="164" fontId="0" fillId="0" borderId="1" xfId="0" applyNumberFormat="1" applyFill="1" applyBorder="1" applyAlignment="1">
      <alignment wrapText="1"/>
    </xf>
    <xf numFmtId="164" fontId="0" fillId="0" borderId="4" xfId="0" applyNumberFormat="1" applyFill="1" applyBorder="1" applyAlignment="1">
      <alignment wrapText="1"/>
    </xf>
    <xf numFmtId="0" fontId="0" fillId="0" borderId="4" xfId="0" applyBorder="1" applyAlignment="1">
      <alignment horizontal="left" wrapText="1"/>
    </xf>
    <xf numFmtId="0" fontId="0" fillId="0" borderId="1" xfId="0" applyFill="1" applyBorder="1" applyAlignment="1">
      <alignment wrapText="1"/>
    </xf>
    <xf numFmtId="0" fontId="0" fillId="0" borderId="2" xfId="0" applyFill="1" applyBorder="1" applyAlignment="1">
      <alignment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1" fillId="0" borderId="5" xfId="0" applyFont="1" applyFill="1" applyBorder="1" applyAlignment="1">
      <alignment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5" fillId="0" borderId="1" xfId="0" applyFont="1" applyFill="1" applyBorder="1" applyAlignment="1">
      <alignment wrapText="1"/>
    </xf>
    <xf numFmtId="0" fontId="5" fillId="0" borderId="2" xfId="0" applyFont="1" applyBorder="1" applyAlignment="1">
      <alignment wrapText="1"/>
    </xf>
    <xf numFmtId="0" fontId="0" fillId="0" borderId="3" xfId="0" applyBorder="1" applyAlignment="1">
      <alignment horizontal="center" wrapText="1"/>
    </xf>
    <xf numFmtId="0" fontId="2" fillId="0" borderId="5" xfId="0" applyFont="1" applyBorder="1" applyAlignment="1">
      <alignment wrapText="1"/>
    </xf>
    <xf numFmtId="0" fontId="2" fillId="0" borderId="0" xfId="0" applyFont="1" applyBorder="1" applyAlignment="1">
      <alignment wrapText="1"/>
    </xf>
    <xf numFmtId="0" fontId="2" fillId="0" borderId="4" xfId="0" applyFont="1" applyFill="1" applyBorder="1" applyAlignment="1">
      <alignment wrapText="1"/>
    </xf>
    <xf numFmtId="0" fontId="1" fillId="0" borderId="0" xfId="0" applyFont="1" applyFill="1" applyAlignment="1">
      <alignment horizontal="center" wrapText="1"/>
    </xf>
    <xf numFmtId="0" fontId="1" fillId="0" borderId="0" xfId="0" applyFont="1" applyAlignment="1">
      <alignment horizontal="center" wrapText="1"/>
    </xf>
    <xf numFmtId="1" fontId="0" fillId="0" borderId="0" xfId="0" applyNumberFormat="1" applyAlignment="1">
      <alignment horizontal="center" textRotation="90" wrapText="1"/>
    </xf>
    <xf numFmtId="164" fontId="2" fillId="0" borderId="0" xfId="0" applyNumberFormat="1" applyFont="1" applyAlignment="1">
      <alignment horizontal="center" textRotation="90" wrapText="1"/>
    </xf>
    <xf numFmtId="164" fontId="2" fillId="0" borderId="0" xfId="0" applyNumberFormat="1" applyFont="1" applyFill="1" applyAlignment="1">
      <alignment horizontal="center" textRotation="90" wrapText="1"/>
    </xf>
    <xf numFmtId="164" fontId="2" fillId="0" borderId="8" xfId="0" applyNumberFormat="1" applyFont="1" applyBorder="1" applyAlignment="1">
      <alignment horizontal="center" textRotation="90" wrapText="1"/>
    </xf>
    <xf numFmtId="1" fontId="0" fillId="0" borderId="0" xfId="0" applyNumberFormat="1" applyFill="1" applyAlignment="1">
      <alignment horizontal="center" textRotation="90" wrapText="1"/>
    </xf>
    <xf numFmtId="164" fontId="0" fillId="0" borderId="0" xfId="0" applyNumberFormat="1" applyAlignment="1">
      <alignment horizontal="center" textRotation="90" wrapText="1"/>
    </xf>
    <xf numFmtId="2" fontId="0" fillId="0" borderId="0" xfId="0" applyNumberFormat="1" applyAlignment="1">
      <alignment horizontal="center"/>
    </xf>
    <xf numFmtId="2" fontId="2" fillId="0" borderId="0" xfId="0" applyNumberFormat="1" applyFont="1" applyFill="1" applyAlignment="1">
      <alignment horizontal="center"/>
    </xf>
    <xf numFmtId="2" fontId="0" fillId="0" borderId="0" xfId="0" applyNumberFormat="1" applyFill="1" applyAlignment="1">
      <alignment horizontal="center"/>
    </xf>
    <xf numFmtId="2" fontId="0" fillId="0" borderId="8" xfId="0" applyNumberFormat="1" applyBorder="1" applyAlignment="1">
      <alignment horizontal="center"/>
    </xf>
    <xf numFmtId="2" fontId="0" fillId="4" borderId="0" xfId="0" applyNumberFormat="1" applyFill="1" applyAlignment="1">
      <alignment horizontal="center"/>
    </xf>
    <xf numFmtId="2" fontId="2" fillId="4" borderId="0" xfId="0" applyNumberFormat="1" applyFont="1" applyFill="1" applyAlignment="1">
      <alignment horizontal="center"/>
    </xf>
    <xf numFmtId="2" fontId="0" fillId="4" borderId="8" xfId="0" applyNumberFormat="1" applyFill="1" applyBorder="1" applyAlignment="1">
      <alignment horizontal="center"/>
    </xf>
    <xf numFmtId="1" fontId="0" fillId="4" borderId="5" xfId="0" applyNumberFormat="1" applyFill="1" applyBorder="1" applyAlignment="1">
      <alignment horizontal="center"/>
    </xf>
    <xf numFmtId="2" fontId="0" fillId="4" borderId="5" xfId="0" applyNumberFormat="1" applyFill="1" applyBorder="1" applyAlignment="1">
      <alignment horizontal="center"/>
    </xf>
    <xf numFmtId="2" fontId="2" fillId="4" borderId="5" xfId="0" applyNumberFormat="1" applyFont="1" applyFill="1" applyBorder="1" applyAlignment="1">
      <alignment horizontal="center"/>
    </xf>
    <xf numFmtId="2" fontId="0" fillId="4" borderId="6" xfId="0" applyNumberFormat="1" applyFill="1" applyBorder="1" applyAlignment="1">
      <alignment horizontal="center"/>
    </xf>
    <xf numFmtId="1" fontId="2" fillId="4" borderId="5" xfId="0" applyNumberFormat="1" applyFont="1" applyFill="1" applyBorder="1" applyAlignment="1">
      <alignment horizontal="center"/>
    </xf>
    <xf numFmtId="0" fontId="2" fillId="0" borderId="2" xfId="0" applyFont="1" applyBorder="1" applyAlignment="1">
      <alignment horizontal="center" wrapText="1"/>
    </xf>
    <xf numFmtId="0" fontId="6" fillId="0" borderId="5" xfId="0" applyFont="1" applyBorder="1" applyAlignment="1">
      <alignment horizontal="center" wrapText="1"/>
    </xf>
    <xf numFmtId="49" fontId="0" fillId="0" borderId="3" xfId="0" applyNumberFormat="1" applyFill="1" applyBorder="1" applyAlignment="1">
      <alignment horizontal="left" wrapText="1"/>
    </xf>
    <xf numFmtId="49" fontId="0" fillId="0" borderId="8" xfId="0" applyNumberFormat="1" applyFill="1" applyBorder="1" applyAlignment="1">
      <alignment horizontal="left" wrapText="1"/>
    </xf>
    <xf numFmtId="0" fontId="0" fillId="0" borderId="9" xfId="0" applyBorder="1" applyAlignment="1">
      <alignment wrapText="1"/>
    </xf>
    <xf numFmtId="0" fontId="0" fillId="0" borderId="11" xfId="0" applyBorder="1" applyAlignment="1">
      <alignment wrapText="1"/>
    </xf>
    <xf numFmtId="0" fontId="1" fillId="0" borderId="9" xfId="0" applyFont="1" applyBorder="1" applyAlignment="1">
      <alignment wrapText="1"/>
    </xf>
    <xf numFmtId="0" fontId="0" fillId="0" borderId="10" xfId="0" applyBorder="1" applyAlignment="1">
      <alignment wrapText="1"/>
    </xf>
    <xf numFmtId="0" fontId="2" fillId="0" borderId="10" xfId="0" applyFont="1" applyBorder="1" applyAlignment="1">
      <alignment wrapText="1"/>
    </xf>
    <xf numFmtId="0" fontId="1" fillId="0" borderId="10" xfId="0" applyFont="1" applyBorder="1" applyAlignment="1">
      <alignment wrapText="1"/>
    </xf>
    <xf numFmtId="0" fontId="2" fillId="0" borderId="11" xfId="0" applyFont="1" applyBorder="1" applyAlignment="1">
      <alignment wrapText="1"/>
    </xf>
    <xf numFmtId="1" fontId="0" fillId="4" borderId="6" xfId="0" applyNumberFormat="1" applyFill="1" applyBorder="1" applyAlignment="1">
      <alignment horizontal="center"/>
    </xf>
    <xf numFmtId="0" fontId="2" fillId="0" borderId="2" xfId="0" applyFont="1" applyBorder="1" applyAlignment="1">
      <alignment horizontal="left" wrapText="1"/>
    </xf>
    <xf numFmtId="0" fontId="2" fillId="0" borderId="5" xfId="0" applyFont="1" applyBorder="1" applyAlignment="1">
      <alignment horizontal="left" wrapText="1"/>
    </xf>
    <xf numFmtId="0" fontId="0" fillId="0" borderId="2" xfId="0" applyBorder="1" applyAlignment="1">
      <alignment horizontal="left" wrapText="1"/>
    </xf>
    <xf numFmtId="0" fontId="0" fillId="0" borderId="5" xfId="0" applyBorder="1" applyAlignment="1">
      <alignment horizontal="left" wrapText="1"/>
    </xf>
    <xf numFmtId="0" fontId="0" fillId="0" borderId="2" xfId="0" applyBorder="1" applyAlignment="1">
      <alignment horizontal="center" wrapText="1"/>
    </xf>
    <xf numFmtId="0" fontId="0" fillId="0" borderId="5" xfId="0" applyBorder="1" applyAlignment="1">
      <alignment horizontal="center" wrapText="1"/>
    </xf>
    <xf numFmtId="0" fontId="1" fillId="0" borderId="5" xfId="0" applyFont="1" applyBorder="1" applyAlignment="1">
      <alignment horizontal="center" wrapText="1"/>
    </xf>
    <xf numFmtId="0" fontId="11" fillId="0" borderId="0" xfId="0" applyFont="1" applyAlignment="1">
      <alignment horizontal="center" vertic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Light16"/>
  <colors>
    <mruColors>
      <color rgb="FF33CC33"/>
      <color rgb="FF00FF00"/>
      <color rgb="FFFF9900"/>
      <color rgb="FFFF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200" b="1"/>
              <a:t>GVI</a:t>
            </a:r>
            <a:r>
              <a:rPr lang="it-IT" sz="1200" b="1" baseline="0"/>
              <a:t> as s</a:t>
            </a:r>
            <a:r>
              <a:rPr lang="it-IT" sz="1200" b="1"/>
              <a:t>ubmitted</a:t>
            </a:r>
          </a:p>
        </c:rich>
      </c:tx>
      <c:overlay val="0"/>
      <c:spPr>
        <a:noFill/>
        <a:ln>
          <a:noFill/>
        </a:ln>
        <a:effectLst/>
      </c:spPr>
    </c:title>
    <c:autoTitleDeleted val="0"/>
    <c:plotArea>
      <c:layout/>
      <c:scatterChart>
        <c:scatterStyle val="lineMarker"/>
        <c:varyColors val="0"/>
        <c:ser>
          <c:idx val="0"/>
          <c:order val="0"/>
          <c:spPr>
            <a:ln w="19050">
              <a:noFill/>
            </a:ln>
          </c:spPr>
          <c:marker>
            <c:symbol val="circle"/>
            <c:size val="5"/>
            <c:spPr>
              <a:noFill/>
              <a:ln w="9525">
                <a:solidFill>
                  <a:schemeClr val="tx1"/>
                </a:solidFill>
              </a:ln>
              <a:effectLst/>
            </c:spPr>
          </c:marker>
          <c:trendline>
            <c:spPr>
              <a:ln w="19050" cap="rnd">
                <a:solidFill>
                  <a:schemeClr val="tx1"/>
                </a:solidFill>
                <a:prstDash val="sysDot"/>
              </a:ln>
              <a:effectLst/>
            </c:spPr>
            <c:trendlineType val="linear"/>
            <c:dispRSqr val="1"/>
            <c:dispEq val="0"/>
            <c:trendlineLbl>
              <c:layout>
                <c:manualLayout>
                  <c:x val="2.3447069116360453E-2"/>
                  <c:y val="-0.2964040847957337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CATEGORIZATION!$E$4:$E$49</c:f>
              <c:numCache>
                <c:formatCode>0</c:formatCode>
                <c:ptCount val="46"/>
                <c:pt idx="2">
                  <c:v>-844</c:v>
                </c:pt>
                <c:pt idx="3">
                  <c:v>26988.5</c:v>
                </c:pt>
                <c:pt idx="6">
                  <c:v>10950.5</c:v>
                </c:pt>
                <c:pt idx="7">
                  <c:v>11912.375</c:v>
                </c:pt>
                <c:pt idx="15">
                  <c:v>-8947.375</c:v>
                </c:pt>
                <c:pt idx="16">
                  <c:v>-27983.5</c:v>
                </c:pt>
                <c:pt idx="19">
                  <c:v>-20825.125</c:v>
                </c:pt>
                <c:pt idx="36">
                  <c:v>-6430.75</c:v>
                </c:pt>
                <c:pt idx="45">
                  <c:v>15179.375</c:v>
                </c:pt>
              </c:numCache>
            </c:numRef>
          </c:xVal>
          <c:yVal>
            <c:numRef>
              <c:f>CATEGORIZATION!$AA$4:$AA$49</c:f>
              <c:numCache>
                <c:formatCode>0</c:formatCode>
                <c:ptCount val="46"/>
                <c:pt idx="0">
                  <c:v>24</c:v>
                </c:pt>
                <c:pt idx="1">
                  <c:v>19</c:v>
                </c:pt>
                <c:pt idx="2">
                  <c:v>22</c:v>
                </c:pt>
                <c:pt idx="3">
                  <c:v>17</c:v>
                </c:pt>
                <c:pt idx="4">
                  <c:v>29</c:v>
                </c:pt>
                <c:pt idx="5">
                  <c:v>19</c:v>
                </c:pt>
                <c:pt idx="6">
                  <c:v>20</c:v>
                </c:pt>
                <c:pt idx="7">
                  <c:v>22</c:v>
                </c:pt>
                <c:pt idx="8">
                  <c:v>29</c:v>
                </c:pt>
                <c:pt idx="9">
                  <c:v>21</c:v>
                </c:pt>
                <c:pt idx="10">
                  <c:v>26</c:v>
                </c:pt>
                <c:pt idx="11">
                  <c:v>20</c:v>
                </c:pt>
                <c:pt idx="12">
                  <c:v>18</c:v>
                </c:pt>
                <c:pt idx="13">
                  <c:v>23</c:v>
                </c:pt>
                <c:pt idx="14">
                  <c:v>17</c:v>
                </c:pt>
                <c:pt idx="15">
                  <c:v>28</c:v>
                </c:pt>
                <c:pt idx="16">
                  <c:v>29</c:v>
                </c:pt>
                <c:pt idx="17">
                  <c:v>21</c:v>
                </c:pt>
                <c:pt idx="18">
                  <c:v>22</c:v>
                </c:pt>
                <c:pt idx="19">
                  <c:v>28</c:v>
                </c:pt>
                <c:pt idx="20">
                  <c:v>26</c:v>
                </c:pt>
                <c:pt idx="21">
                  <c:v>25</c:v>
                </c:pt>
                <c:pt idx="22">
                  <c:v>21</c:v>
                </c:pt>
                <c:pt idx="23">
                  <c:v>20</c:v>
                </c:pt>
                <c:pt idx="24">
                  <c:v>21</c:v>
                </c:pt>
                <c:pt idx="25">
                  <c:v>20</c:v>
                </c:pt>
                <c:pt idx="26">
                  <c:v>29</c:v>
                </c:pt>
                <c:pt idx="27">
                  <c:v>22</c:v>
                </c:pt>
                <c:pt idx="28">
                  <c:v>23</c:v>
                </c:pt>
                <c:pt idx="29">
                  <c:v>27</c:v>
                </c:pt>
                <c:pt idx="30">
                  <c:v>20</c:v>
                </c:pt>
                <c:pt idx="31">
                  <c:v>22</c:v>
                </c:pt>
                <c:pt idx="32">
                  <c:v>19</c:v>
                </c:pt>
                <c:pt idx="33">
                  <c:v>22</c:v>
                </c:pt>
                <c:pt idx="34">
                  <c:v>20</c:v>
                </c:pt>
                <c:pt idx="35">
                  <c:v>17</c:v>
                </c:pt>
                <c:pt idx="36">
                  <c:v>24</c:v>
                </c:pt>
                <c:pt idx="37">
                  <c:v>23</c:v>
                </c:pt>
                <c:pt idx="38">
                  <c:v>28</c:v>
                </c:pt>
                <c:pt idx="39">
                  <c:v>27</c:v>
                </c:pt>
                <c:pt idx="40">
                  <c:v>20</c:v>
                </c:pt>
                <c:pt idx="41">
                  <c:v>25</c:v>
                </c:pt>
                <c:pt idx="42">
                  <c:v>23</c:v>
                </c:pt>
                <c:pt idx="43">
                  <c:v>24</c:v>
                </c:pt>
                <c:pt idx="44">
                  <c:v>24</c:v>
                </c:pt>
                <c:pt idx="45">
                  <c:v>23</c:v>
                </c:pt>
              </c:numCache>
            </c:numRef>
          </c:yVal>
          <c:smooth val="0"/>
          <c:extLst>
            <c:ext xmlns:c16="http://schemas.microsoft.com/office/drawing/2014/chart" uri="{C3380CC4-5D6E-409C-BE32-E72D297353CC}">
              <c16:uniqueId val="{00000000-242E-413B-B78C-3635F4F00AD2}"/>
            </c:ext>
          </c:extLst>
        </c:ser>
        <c:dLbls>
          <c:showLegendKey val="0"/>
          <c:showVal val="0"/>
          <c:showCatName val="0"/>
          <c:showSerName val="0"/>
          <c:showPercent val="0"/>
          <c:showBubbleSize val="0"/>
        </c:dLbls>
        <c:axId val="1718873424"/>
        <c:axId val="1718872880"/>
      </c:scatterChart>
      <c:valAx>
        <c:axId val="1718873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Cumulated mass balance difference (mm w.e.)</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872880"/>
        <c:crosses val="autoZero"/>
        <c:crossBetween val="midCat"/>
      </c:valAx>
      <c:valAx>
        <c:axId val="17188728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GVI</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873424"/>
        <c:crossesAt val="-40000"/>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spc="0" baseline="0">
                <a:solidFill>
                  <a:schemeClr val="tx1">
                    <a:lumMod val="65000"/>
                    <a:lumOff val="35000"/>
                  </a:schemeClr>
                </a:solidFill>
                <a:latin typeface="+mn-lt"/>
                <a:ea typeface="+mn-ea"/>
                <a:cs typeface="+mn-cs"/>
              </a:defRPr>
            </a:pPr>
            <a:r>
              <a:rPr lang="it-IT" sz="1200" b="1"/>
              <a:t>GVI</a:t>
            </a:r>
            <a:r>
              <a:rPr lang="it-IT" sz="1200" b="1" baseline="0"/>
              <a:t> wo/ criteria correlated with mass balance</a:t>
            </a:r>
            <a:endParaRPr lang="it-IT" sz="1200" b="1"/>
          </a:p>
        </c:rich>
      </c:tx>
      <c:overlay val="0"/>
      <c:spPr>
        <a:noFill/>
        <a:ln>
          <a:noFill/>
        </a:ln>
        <a:effectLst/>
      </c:spPr>
    </c:title>
    <c:autoTitleDeleted val="0"/>
    <c:plotArea>
      <c:layout/>
      <c:scatterChart>
        <c:scatterStyle val="lineMarker"/>
        <c:varyColors val="0"/>
        <c:ser>
          <c:idx val="0"/>
          <c:order val="0"/>
          <c:spPr>
            <a:ln w="19050">
              <a:noFill/>
            </a:ln>
          </c:spPr>
          <c:marker>
            <c:symbol val="circle"/>
            <c:size val="5"/>
            <c:spPr>
              <a:noFill/>
              <a:ln w="9525">
                <a:solidFill>
                  <a:schemeClr val="tx1"/>
                </a:solidFill>
              </a:ln>
              <a:effectLst/>
            </c:spPr>
          </c:marker>
          <c:trendline>
            <c:spPr>
              <a:ln w="19050" cap="rnd">
                <a:solidFill>
                  <a:schemeClr val="tx1"/>
                </a:solidFill>
                <a:prstDash val="sysDot"/>
              </a:ln>
              <a:effectLst/>
            </c:spPr>
            <c:trendlineType val="linear"/>
            <c:dispRSqr val="1"/>
            <c:dispEq val="0"/>
            <c:trendlineLbl>
              <c:layout>
                <c:manualLayout>
                  <c:x val="1.358583649266064E-2"/>
                  <c:y val="-0.2738887865343551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CATEGORIZATION!$E$4:$E$49</c:f>
              <c:numCache>
                <c:formatCode>0</c:formatCode>
                <c:ptCount val="46"/>
                <c:pt idx="2">
                  <c:v>-844</c:v>
                </c:pt>
                <c:pt idx="3">
                  <c:v>26988.5</c:v>
                </c:pt>
                <c:pt idx="6">
                  <c:v>10950.5</c:v>
                </c:pt>
                <c:pt idx="7">
                  <c:v>11912.375</c:v>
                </c:pt>
                <c:pt idx="15">
                  <c:v>-8947.375</c:v>
                </c:pt>
                <c:pt idx="16">
                  <c:v>-27983.5</c:v>
                </c:pt>
                <c:pt idx="19">
                  <c:v>-20825.125</c:v>
                </c:pt>
                <c:pt idx="36">
                  <c:v>-6430.75</c:v>
                </c:pt>
                <c:pt idx="45">
                  <c:v>15179.375</c:v>
                </c:pt>
              </c:numCache>
            </c:numRef>
          </c:xVal>
          <c:yVal>
            <c:numRef>
              <c:f>CATEGORIZATION!$AB$4:$AB$49</c:f>
              <c:numCache>
                <c:formatCode>0</c:formatCode>
                <c:ptCount val="46"/>
                <c:pt idx="0">
                  <c:v>14</c:v>
                </c:pt>
                <c:pt idx="1">
                  <c:v>14</c:v>
                </c:pt>
                <c:pt idx="2">
                  <c:v>14</c:v>
                </c:pt>
                <c:pt idx="3">
                  <c:v>13</c:v>
                </c:pt>
                <c:pt idx="4">
                  <c:v>21</c:v>
                </c:pt>
                <c:pt idx="5">
                  <c:v>13</c:v>
                </c:pt>
                <c:pt idx="6">
                  <c:v>15</c:v>
                </c:pt>
                <c:pt idx="7">
                  <c:v>15</c:v>
                </c:pt>
                <c:pt idx="8">
                  <c:v>19</c:v>
                </c:pt>
                <c:pt idx="9">
                  <c:v>15</c:v>
                </c:pt>
                <c:pt idx="10">
                  <c:v>18</c:v>
                </c:pt>
                <c:pt idx="11">
                  <c:v>14</c:v>
                </c:pt>
                <c:pt idx="12">
                  <c:v>10</c:v>
                </c:pt>
                <c:pt idx="13">
                  <c:v>17</c:v>
                </c:pt>
                <c:pt idx="14">
                  <c:v>12</c:v>
                </c:pt>
                <c:pt idx="15">
                  <c:v>18</c:v>
                </c:pt>
                <c:pt idx="16">
                  <c:v>17</c:v>
                </c:pt>
                <c:pt idx="17">
                  <c:v>14</c:v>
                </c:pt>
                <c:pt idx="18">
                  <c:v>14</c:v>
                </c:pt>
                <c:pt idx="19">
                  <c:v>16</c:v>
                </c:pt>
                <c:pt idx="20">
                  <c:v>15</c:v>
                </c:pt>
                <c:pt idx="21">
                  <c:v>16</c:v>
                </c:pt>
                <c:pt idx="22">
                  <c:v>14</c:v>
                </c:pt>
                <c:pt idx="23">
                  <c:v>12</c:v>
                </c:pt>
                <c:pt idx="24">
                  <c:v>15</c:v>
                </c:pt>
                <c:pt idx="25">
                  <c:v>13</c:v>
                </c:pt>
                <c:pt idx="26">
                  <c:v>17</c:v>
                </c:pt>
                <c:pt idx="27">
                  <c:v>16</c:v>
                </c:pt>
                <c:pt idx="28">
                  <c:v>15</c:v>
                </c:pt>
                <c:pt idx="29">
                  <c:v>17</c:v>
                </c:pt>
                <c:pt idx="30">
                  <c:v>16</c:v>
                </c:pt>
                <c:pt idx="31">
                  <c:v>13</c:v>
                </c:pt>
                <c:pt idx="32">
                  <c:v>15</c:v>
                </c:pt>
                <c:pt idx="33">
                  <c:v>15</c:v>
                </c:pt>
                <c:pt idx="34">
                  <c:v>11</c:v>
                </c:pt>
                <c:pt idx="35">
                  <c:v>13</c:v>
                </c:pt>
                <c:pt idx="36">
                  <c:v>16</c:v>
                </c:pt>
                <c:pt idx="37">
                  <c:v>16</c:v>
                </c:pt>
                <c:pt idx="38">
                  <c:v>17</c:v>
                </c:pt>
                <c:pt idx="39">
                  <c:v>16</c:v>
                </c:pt>
                <c:pt idx="40">
                  <c:v>15</c:v>
                </c:pt>
                <c:pt idx="41">
                  <c:v>15</c:v>
                </c:pt>
                <c:pt idx="42">
                  <c:v>15</c:v>
                </c:pt>
                <c:pt idx="43">
                  <c:v>14</c:v>
                </c:pt>
                <c:pt idx="44">
                  <c:v>16</c:v>
                </c:pt>
                <c:pt idx="45">
                  <c:v>15</c:v>
                </c:pt>
              </c:numCache>
            </c:numRef>
          </c:yVal>
          <c:smooth val="0"/>
          <c:extLst>
            <c:ext xmlns:c16="http://schemas.microsoft.com/office/drawing/2014/chart" uri="{C3380CC4-5D6E-409C-BE32-E72D297353CC}">
              <c16:uniqueId val="{00000000-2EB0-4E30-B9C6-82763CD9CD93}"/>
            </c:ext>
          </c:extLst>
        </c:ser>
        <c:dLbls>
          <c:showLegendKey val="0"/>
          <c:showVal val="0"/>
          <c:showCatName val="0"/>
          <c:showSerName val="0"/>
          <c:showPercent val="0"/>
          <c:showBubbleSize val="0"/>
        </c:dLbls>
        <c:axId val="227280960"/>
        <c:axId val="227282592"/>
      </c:scatterChart>
      <c:valAx>
        <c:axId val="227280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Cumulated mass balance difference (mm w.e.)</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82592"/>
        <c:crosses val="autoZero"/>
        <c:crossBetween val="midCat"/>
      </c:valAx>
      <c:valAx>
        <c:axId val="227282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GVI</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80960"/>
        <c:crossesAt val="-40000"/>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200" b="1"/>
              <a:t>Only elevation change pattern</a:t>
            </a:r>
          </a:p>
        </c:rich>
      </c:tx>
      <c:overlay val="0"/>
      <c:spPr>
        <a:noFill/>
        <a:ln>
          <a:noFill/>
        </a:ln>
        <a:effectLst/>
      </c:spPr>
    </c:title>
    <c:autoTitleDeleted val="0"/>
    <c:plotArea>
      <c:layout/>
      <c:scatterChart>
        <c:scatterStyle val="lineMarker"/>
        <c:varyColors val="0"/>
        <c:ser>
          <c:idx val="0"/>
          <c:order val="0"/>
          <c:spPr>
            <a:ln w="19050">
              <a:noFill/>
            </a:ln>
          </c:spPr>
          <c:marker>
            <c:symbol val="circle"/>
            <c:size val="5"/>
            <c:spPr>
              <a:noFill/>
              <a:ln w="9525">
                <a:solidFill>
                  <a:schemeClr val="tx1"/>
                </a:solidFill>
              </a:ln>
              <a:effectLst/>
            </c:spPr>
          </c:marker>
          <c:trendline>
            <c:spPr>
              <a:ln w="19050" cap="rnd">
                <a:solidFill>
                  <a:schemeClr val="tx1"/>
                </a:solidFill>
                <a:prstDash val="sysDot"/>
              </a:ln>
              <a:effectLst/>
            </c:spPr>
            <c:trendlineType val="linear"/>
            <c:dispRSqr val="1"/>
            <c:dispEq val="0"/>
            <c:trendlineLbl>
              <c:layout>
                <c:manualLayout>
                  <c:x val="1.5919607271313307E-2"/>
                  <c:y val="-0.4642691012400719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CATEGORIZATION!$E$4:$E$49</c:f>
              <c:numCache>
                <c:formatCode>0</c:formatCode>
                <c:ptCount val="46"/>
                <c:pt idx="2">
                  <c:v>-844</c:v>
                </c:pt>
                <c:pt idx="3">
                  <c:v>26988.5</c:v>
                </c:pt>
                <c:pt idx="6">
                  <c:v>10950.5</c:v>
                </c:pt>
                <c:pt idx="7">
                  <c:v>11912.375</c:v>
                </c:pt>
                <c:pt idx="15">
                  <c:v>-8947.375</c:v>
                </c:pt>
                <c:pt idx="16">
                  <c:v>-27983.5</c:v>
                </c:pt>
                <c:pt idx="19">
                  <c:v>-20825.125</c:v>
                </c:pt>
                <c:pt idx="36">
                  <c:v>-6430.75</c:v>
                </c:pt>
                <c:pt idx="45">
                  <c:v>15179.375</c:v>
                </c:pt>
              </c:numCache>
            </c:numRef>
          </c:xVal>
          <c:yVal>
            <c:numRef>
              <c:f>CATEGORIZATION!$S$4:$S$49</c:f>
              <c:numCache>
                <c:formatCode>0</c:formatCode>
                <c:ptCount val="46"/>
                <c:pt idx="0">
                  <c:v>4</c:v>
                </c:pt>
                <c:pt idx="1">
                  <c:v>2</c:v>
                </c:pt>
                <c:pt idx="2">
                  <c:v>3</c:v>
                </c:pt>
                <c:pt idx="3">
                  <c:v>1</c:v>
                </c:pt>
                <c:pt idx="4">
                  <c:v>4</c:v>
                </c:pt>
                <c:pt idx="5">
                  <c:v>3</c:v>
                </c:pt>
                <c:pt idx="6">
                  <c:v>2</c:v>
                </c:pt>
                <c:pt idx="7">
                  <c:v>2</c:v>
                </c:pt>
                <c:pt idx="8">
                  <c:v>4</c:v>
                </c:pt>
                <c:pt idx="9">
                  <c:v>3</c:v>
                </c:pt>
                <c:pt idx="10">
                  <c:v>3</c:v>
                </c:pt>
                <c:pt idx="11">
                  <c:v>2</c:v>
                </c:pt>
                <c:pt idx="12">
                  <c:v>4</c:v>
                </c:pt>
                <c:pt idx="13">
                  <c:v>3</c:v>
                </c:pt>
                <c:pt idx="14">
                  <c:v>2</c:v>
                </c:pt>
                <c:pt idx="15">
                  <c:v>4</c:v>
                </c:pt>
                <c:pt idx="16">
                  <c:v>4</c:v>
                </c:pt>
                <c:pt idx="17">
                  <c:v>3</c:v>
                </c:pt>
                <c:pt idx="18">
                  <c:v>3</c:v>
                </c:pt>
                <c:pt idx="19">
                  <c:v>4</c:v>
                </c:pt>
                <c:pt idx="20">
                  <c:v>4</c:v>
                </c:pt>
                <c:pt idx="21">
                  <c:v>3</c:v>
                </c:pt>
                <c:pt idx="22">
                  <c:v>2</c:v>
                </c:pt>
                <c:pt idx="23">
                  <c:v>3</c:v>
                </c:pt>
                <c:pt idx="24">
                  <c:v>2</c:v>
                </c:pt>
                <c:pt idx="25">
                  <c:v>3</c:v>
                </c:pt>
                <c:pt idx="26">
                  <c:v>4</c:v>
                </c:pt>
                <c:pt idx="27">
                  <c:v>2</c:v>
                </c:pt>
                <c:pt idx="28">
                  <c:v>4</c:v>
                </c:pt>
                <c:pt idx="29">
                  <c:v>4</c:v>
                </c:pt>
                <c:pt idx="30">
                  <c:v>1</c:v>
                </c:pt>
                <c:pt idx="31">
                  <c:v>3</c:v>
                </c:pt>
                <c:pt idx="32">
                  <c:v>1</c:v>
                </c:pt>
                <c:pt idx="33">
                  <c:v>3</c:v>
                </c:pt>
                <c:pt idx="34">
                  <c:v>3</c:v>
                </c:pt>
                <c:pt idx="35">
                  <c:v>2</c:v>
                </c:pt>
                <c:pt idx="36">
                  <c:v>3</c:v>
                </c:pt>
                <c:pt idx="37">
                  <c:v>3</c:v>
                </c:pt>
                <c:pt idx="38">
                  <c:v>4</c:v>
                </c:pt>
                <c:pt idx="39">
                  <c:v>4</c:v>
                </c:pt>
                <c:pt idx="40">
                  <c:v>3</c:v>
                </c:pt>
                <c:pt idx="41">
                  <c:v>4</c:v>
                </c:pt>
                <c:pt idx="42">
                  <c:v>3</c:v>
                </c:pt>
                <c:pt idx="43">
                  <c:v>3</c:v>
                </c:pt>
                <c:pt idx="44">
                  <c:v>3</c:v>
                </c:pt>
                <c:pt idx="45">
                  <c:v>3</c:v>
                </c:pt>
              </c:numCache>
            </c:numRef>
          </c:yVal>
          <c:smooth val="0"/>
          <c:extLst>
            <c:ext xmlns:c16="http://schemas.microsoft.com/office/drawing/2014/chart" uri="{C3380CC4-5D6E-409C-BE32-E72D297353CC}">
              <c16:uniqueId val="{00000000-7CF2-46A6-B9DA-D677BF4B5921}"/>
            </c:ext>
          </c:extLst>
        </c:ser>
        <c:dLbls>
          <c:showLegendKey val="0"/>
          <c:showVal val="0"/>
          <c:showCatName val="0"/>
          <c:showSerName val="0"/>
          <c:showPercent val="0"/>
          <c:showBubbleSize val="0"/>
        </c:dLbls>
        <c:axId val="227283136"/>
        <c:axId val="227284224"/>
      </c:scatterChart>
      <c:valAx>
        <c:axId val="22728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Cumulated mass balance difference (mm w.e.)</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84224"/>
        <c:crosses val="autoZero"/>
        <c:crossBetween val="midCat"/>
      </c:valAx>
      <c:valAx>
        <c:axId val="2272842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Score</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83136"/>
        <c:crossesAt val="-40000"/>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200" b="1"/>
              <a:t>Only AAR sensitivity in the accumulation area</a:t>
            </a:r>
          </a:p>
        </c:rich>
      </c:tx>
      <c:overlay val="0"/>
      <c:spPr>
        <a:noFill/>
        <a:ln>
          <a:noFill/>
        </a:ln>
        <a:effectLst/>
      </c:spPr>
    </c:title>
    <c:autoTitleDeleted val="0"/>
    <c:plotArea>
      <c:layout/>
      <c:scatterChart>
        <c:scatterStyle val="lineMarker"/>
        <c:varyColors val="0"/>
        <c:ser>
          <c:idx val="0"/>
          <c:order val="0"/>
          <c:spPr>
            <a:ln w="19050">
              <a:noFill/>
            </a:ln>
          </c:spPr>
          <c:marker>
            <c:symbol val="circle"/>
            <c:size val="5"/>
            <c:spPr>
              <a:noFill/>
              <a:ln w="9525">
                <a:solidFill>
                  <a:schemeClr val="tx1"/>
                </a:solidFill>
              </a:ln>
              <a:effectLst/>
            </c:spPr>
          </c:marker>
          <c:trendline>
            <c:spPr>
              <a:ln w="19050" cap="rnd">
                <a:solidFill>
                  <a:schemeClr val="tx1"/>
                </a:solidFill>
                <a:prstDash val="sysDot"/>
              </a:ln>
              <a:effectLst/>
            </c:spPr>
            <c:trendlineType val="linear"/>
            <c:dispRSqr val="1"/>
            <c:dispEq val="0"/>
            <c:trendlineLbl>
              <c:layout>
                <c:manualLayout>
                  <c:x val="3.2709730728103431E-2"/>
                  <c:y val="-0.4304019903493838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CATEGORIZATION!$E$4:$E$49</c:f>
              <c:numCache>
                <c:formatCode>0</c:formatCode>
                <c:ptCount val="46"/>
                <c:pt idx="2">
                  <c:v>-844</c:v>
                </c:pt>
                <c:pt idx="3">
                  <c:v>26988.5</c:v>
                </c:pt>
                <c:pt idx="6">
                  <c:v>10950.5</c:v>
                </c:pt>
                <c:pt idx="7">
                  <c:v>11912.375</c:v>
                </c:pt>
                <c:pt idx="15">
                  <c:v>-8947.375</c:v>
                </c:pt>
                <c:pt idx="16">
                  <c:v>-27983.5</c:v>
                </c:pt>
                <c:pt idx="19">
                  <c:v>-20825.125</c:v>
                </c:pt>
                <c:pt idx="36">
                  <c:v>-6430.75</c:v>
                </c:pt>
                <c:pt idx="45">
                  <c:v>15179.375</c:v>
                </c:pt>
              </c:numCache>
            </c:numRef>
          </c:xVal>
          <c:yVal>
            <c:numRef>
              <c:f>CATEGORIZATION!$X$4:$X$49</c:f>
              <c:numCache>
                <c:formatCode>0</c:formatCode>
                <c:ptCount val="46"/>
                <c:pt idx="0">
                  <c:v>2</c:v>
                </c:pt>
                <c:pt idx="1">
                  <c:v>2</c:v>
                </c:pt>
                <c:pt idx="2">
                  <c:v>2</c:v>
                </c:pt>
                <c:pt idx="3">
                  <c:v>2</c:v>
                </c:pt>
                <c:pt idx="4">
                  <c:v>3</c:v>
                </c:pt>
                <c:pt idx="5">
                  <c:v>2</c:v>
                </c:pt>
                <c:pt idx="6">
                  <c:v>2</c:v>
                </c:pt>
                <c:pt idx="7">
                  <c:v>2</c:v>
                </c:pt>
                <c:pt idx="8">
                  <c:v>2</c:v>
                </c:pt>
                <c:pt idx="9">
                  <c:v>2</c:v>
                </c:pt>
                <c:pt idx="10">
                  <c:v>2</c:v>
                </c:pt>
                <c:pt idx="11">
                  <c:v>2</c:v>
                </c:pt>
                <c:pt idx="12">
                  <c:v>1</c:v>
                </c:pt>
                <c:pt idx="13">
                  <c:v>2</c:v>
                </c:pt>
                <c:pt idx="14">
                  <c:v>1</c:v>
                </c:pt>
                <c:pt idx="15">
                  <c:v>2</c:v>
                </c:pt>
                <c:pt idx="16">
                  <c:v>4</c:v>
                </c:pt>
                <c:pt idx="17">
                  <c:v>1</c:v>
                </c:pt>
                <c:pt idx="18">
                  <c:v>3</c:v>
                </c:pt>
                <c:pt idx="19">
                  <c:v>3</c:v>
                </c:pt>
                <c:pt idx="20">
                  <c:v>3</c:v>
                </c:pt>
                <c:pt idx="21">
                  <c:v>2</c:v>
                </c:pt>
                <c:pt idx="22">
                  <c:v>2</c:v>
                </c:pt>
                <c:pt idx="23">
                  <c:v>2</c:v>
                </c:pt>
                <c:pt idx="24">
                  <c:v>3</c:v>
                </c:pt>
                <c:pt idx="25">
                  <c:v>2</c:v>
                </c:pt>
                <c:pt idx="26">
                  <c:v>2</c:v>
                </c:pt>
                <c:pt idx="27">
                  <c:v>2</c:v>
                </c:pt>
                <c:pt idx="28">
                  <c:v>3</c:v>
                </c:pt>
                <c:pt idx="29">
                  <c:v>4</c:v>
                </c:pt>
                <c:pt idx="30">
                  <c:v>3</c:v>
                </c:pt>
                <c:pt idx="31">
                  <c:v>3</c:v>
                </c:pt>
                <c:pt idx="32">
                  <c:v>2</c:v>
                </c:pt>
                <c:pt idx="33">
                  <c:v>2</c:v>
                </c:pt>
                <c:pt idx="34">
                  <c:v>2</c:v>
                </c:pt>
                <c:pt idx="35">
                  <c:v>2</c:v>
                </c:pt>
                <c:pt idx="36">
                  <c:v>2</c:v>
                </c:pt>
                <c:pt idx="37">
                  <c:v>4</c:v>
                </c:pt>
                <c:pt idx="38">
                  <c:v>4</c:v>
                </c:pt>
                <c:pt idx="39">
                  <c:v>4</c:v>
                </c:pt>
                <c:pt idx="40">
                  <c:v>1</c:v>
                </c:pt>
                <c:pt idx="41">
                  <c:v>3</c:v>
                </c:pt>
                <c:pt idx="42">
                  <c:v>4</c:v>
                </c:pt>
                <c:pt idx="43">
                  <c:v>4</c:v>
                </c:pt>
                <c:pt idx="44">
                  <c:v>3</c:v>
                </c:pt>
                <c:pt idx="45">
                  <c:v>2</c:v>
                </c:pt>
              </c:numCache>
            </c:numRef>
          </c:yVal>
          <c:smooth val="0"/>
          <c:extLst>
            <c:ext xmlns:c16="http://schemas.microsoft.com/office/drawing/2014/chart" uri="{C3380CC4-5D6E-409C-BE32-E72D297353CC}">
              <c16:uniqueId val="{00000000-EFA4-4303-AC3F-9B99EA3B5FA7}"/>
            </c:ext>
          </c:extLst>
        </c:ser>
        <c:dLbls>
          <c:showLegendKey val="0"/>
          <c:showVal val="0"/>
          <c:showCatName val="0"/>
          <c:showSerName val="0"/>
          <c:showPercent val="0"/>
          <c:showBubbleSize val="0"/>
        </c:dLbls>
        <c:axId val="227278240"/>
        <c:axId val="227278784"/>
      </c:scatterChart>
      <c:valAx>
        <c:axId val="227278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Cumulated mass balance difference (mm w.e.)</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78784"/>
        <c:crosses val="autoZero"/>
        <c:crossBetween val="midCat"/>
      </c:valAx>
      <c:valAx>
        <c:axId val="227278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Score</a:t>
                </a:r>
              </a:p>
            </c:rich>
          </c:tx>
          <c:overlay val="0"/>
          <c:spPr>
            <a:noFill/>
            <a:ln>
              <a:noFill/>
            </a:ln>
            <a:effectLst/>
          </c:sp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78240"/>
        <c:crossesAt val="-40000"/>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638175</xdr:colOff>
      <xdr:row>8</xdr:row>
      <xdr:rowOff>104775</xdr:rowOff>
    </xdr:from>
    <xdr:to>
      <xdr:col>9</xdr:col>
      <xdr:colOff>657225</xdr:colOff>
      <xdr:row>8</xdr:row>
      <xdr:rowOff>104775</xdr:rowOff>
    </xdr:to>
    <xdr:cxnSp macro="">
      <xdr:nvCxnSpPr>
        <xdr:cNvPr id="3" name="Connettore 2 2"/>
        <xdr:cNvCxnSpPr/>
      </xdr:nvCxnSpPr>
      <xdr:spPr>
        <a:xfrm>
          <a:off x="15544800" y="3248025"/>
          <a:ext cx="7429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12</xdr:row>
      <xdr:rowOff>247650</xdr:rowOff>
    </xdr:from>
    <xdr:to>
      <xdr:col>9</xdr:col>
      <xdr:colOff>666750</xdr:colOff>
      <xdr:row>12</xdr:row>
      <xdr:rowOff>247650</xdr:rowOff>
    </xdr:to>
    <xdr:cxnSp macro="">
      <xdr:nvCxnSpPr>
        <xdr:cNvPr id="4" name="Connettore 2 3"/>
        <xdr:cNvCxnSpPr/>
      </xdr:nvCxnSpPr>
      <xdr:spPr>
        <a:xfrm>
          <a:off x="15554325" y="4591050"/>
          <a:ext cx="762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660587</xdr:colOff>
      <xdr:row>16</xdr:row>
      <xdr:rowOff>112059</xdr:rowOff>
    </xdr:from>
    <xdr:to>
      <xdr:col>9</xdr:col>
      <xdr:colOff>543485</xdr:colOff>
      <xdr:row>16</xdr:row>
      <xdr:rowOff>112059</xdr:rowOff>
    </xdr:to>
    <xdr:cxnSp macro="">
      <xdr:nvCxnSpPr>
        <xdr:cNvPr id="5" name="Connettore 2 4"/>
        <xdr:cNvCxnSpPr/>
      </xdr:nvCxnSpPr>
      <xdr:spPr>
        <a:xfrm>
          <a:off x="14729012" y="3160059"/>
          <a:ext cx="5972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647140</xdr:colOff>
      <xdr:row>19</xdr:row>
      <xdr:rowOff>108697</xdr:rowOff>
    </xdr:from>
    <xdr:to>
      <xdr:col>9</xdr:col>
      <xdr:colOff>530038</xdr:colOff>
      <xdr:row>19</xdr:row>
      <xdr:rowOff>108697</xdr:rowOff>
    </xdr:to>
    <xdr:cxnSp macro="">
      <xdr:nvCxnSpPr>
        <xdr:cNvPr id="7" name="Connettore 2 6"/>
        <xdr:cNvCxnSpPr/>
      </xdr:nvCxnSpPr>
      <xdr:spPr>
        <a:xfrm>
          <a:off x="14715565" y="3728197"/>
          <a:ext cx="5972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571500</xdr:colOff>
      <xdr:row>23</xdr:row>
      <xdr:rowOff>157162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7</xdr:col>
      <xdr:colOff>571500</xdr:colOff>
      <xdr:row>45</xdr:row>
      <xdr:rowOff>157162</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19050</xdr:colOff>
      <xdr:row>2</xdr:row>
      <xdr:rowOff>19050</xdr:rowOff>
    </xdr:from>
    <xdr:to>
      <xdr:col>18</xdr:col>
      <xdr:colOff>0</xdr:colOff>
      <xdr:row>23</xdr:row>
      <xdr:rowOff>176212</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24</xdr:row>
      <xdr:rowOff>0</xdr:rowOff>
    </xdr:from>
    <xdr:to>
      <xdr:col>17</xdr:col>
      <xdr:colOff>571500</xdr:colOff>
      <xdr:row>45</xdr:row>
      <xdr:rowOff>157162</xdr:rowOff>
    </xdr:to>
    <xdr:graphicFrame macro="">
      <xdr:nvGraphicFramePr>
        <xdr:cNvPr id="12" name="Gra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zoomScale="70" zoomScaleNormal="70" zoomScalePageLayoutView="125" workbookViewId="0">
      <pane xSplit="2" ySplit="3" topLeftCell="C4" activePane="bottomRight" state="frozen"/>
      <selection pane="topRight" activeCell="C1" sqref="C1"/>
      <selection pane="bottomLeft" activeCell="A4" sqref="A4"/>
      <selection pane="bottomRight" activeCell="AB24" sqref="AB24"/>
    </sheetView>
  </sheetViews>
  <sheetFormatPr defaultColWidth="8.85546875" defaultRowHeight="15" x14ac:dyDescent="0.25"/>
  <cols>
    <col min="1" max="1" width="3" bestFit="1" customWidth="1"/>
    <col min="2" max="2" width="19" bestFit="1" customWidth="1"/>
    <col min="3" max="3" width="5" style="1" bestFit="1" customWidth="1"/>
    <col min="4" max="4" width="3.7109375" style="1" bestFit="1" customWidth="1"/>
    <col min="5" max="5" width="6.7109375" style="1" bestFit="1" customWidth="1"/>
    <col min="6" max="6" width="11.42578125" style="1" bestFit="1" customWidth="1"/>
    <col min="7" max="7" width="7.85546875" bestFit="1" customWidth="1"/>
    <col min="8" max="8" width="6.28515625" bestFit="1" customWidth="1"/>
    <col min="9" max="9" width="7.28515625" style="20" customWidth="1"/>
    <col min="10" max="11" width="7.5703125" bestFit="1" customWidth="1"/>
    <col min="12" max="12" width="5.28515625" bestFit="1" customWidth="1"/>
    <col min="13" max="15" width="4.5703125" bestFit="1" customWidth="1"/>
    <col min="16" max="16" width="4.5703125" style="1" bestFit="1" customWidth="1"/>
    <col min="17" max="17" width="22.42578125" style="14" bestFit="1" customWidth="1"/>
    <col min="18" max="18" width="3.7109375" style="1" customWidth="1"/>
    <col min="19" max="21" width="3.7109375" bestFit="1" customWidth="1"/>
    <col min="22" max="25" width="3.7109375" style="1" bestFit="1" customWidth="1"/>
    <col min="26" max="26" width="3.7109375" bestFit="1" customWidth="1"/>
    <col min="27" max="27" width="4.28515625" bestFit="1" customWidth="1"/>
    <col min="28" max="28" width="9.85546875" style="15" bestFit="1" customWidth="1"/>
  </cols>
  <sheetData>
    <row r="1" spans="1:28" x14ac:dyDescent="0.25">
      <c r="B1" s="6" t="s">
        <v>156</v>
      </c>
      <c r="G1" s="19" t="s">
        <v>144</v>
      </c>
      <c r="L1" s="4"/>
      <c r="M1" s="4"/>
      <c r="Q1" s="30"/>
      <c r="R1" s="21" t="s">
        <v>64</v>
      </c>
      <c r="S1" s="8"/>
      <c r="T1" s="8"/>
      <c r="U1" s="8"/>
      <c r="V1" s="2"/>
      <c r="W1" s="2"/>
      <c r="X1" s="2"/>
      <c r="Y1" s="2"/>
      <c r="Z1" s="2"/>
      <c r="AB1" s="15" t="s">
        <v>153</v>
      </c>
    </row>
    <row r="2" spans="1:28" x14ac:dyDescent="0.25">
      <c r="F2" s="32" t="s">
        <v>147</v>
      </c>
      <c r="G2" s="24" t="s">
        <v>154</v>
      </c>
      <c r="H2" s="24" t="s">
        <v>155</v>
      </c>
      <c r="I2" s="25">
        <v>1</v>
      </c>
      <c r="J2" s="24">
        <v>5</v>
      </c>
      <c r="K2" s="24"/>
      <c r="L2" s="26">
        <v>6</v>
      </c>
      <c r="M2" s="26" t="s">
        <v>163</v>
      </c>
      <c r="N2" s="24">
        <v>7</v>
      </c>
      <c r="O2" s="23">
        <v>8</v>
      </c>
      <c r="P2" s="27">
        <v>3</v>
      </c>
      <c r="Q2" s="31"/>
      <c r="R2" s="22">
        <v>1</v>
      </c>
      <c r="S2" s="2">
        <v>2</v>
      </c>
      <c r="T2" s="2">
        <v>3</v>
      </c>
      <c r="U2" s="2">
        <v>4</v>
      </c>
      <c r="V2" s="2">
        <v>5</v>
      </c>
      <c r="W2" s="2">
        <v>6</v>
      </c>
      <c r="X2" s="2">
        <v>7</v>
      </c>
      <c r="Y2" s="2">
        <v>8</v>
      </c>
      <c r="Z2" s="2">
        <v>9</v>
      </c>
      <c r="AB2" s="15" t="s">
        <v>150</v>
      </c>
    </row>
    <row r="3" spans="1:28" s="18" customFormat="1" ht="142.5" customHeight="1" x14ac:dyDescent="0.25">
      <c r="A3" s="16" t="s">
        <v>11</v>
      </c>
      <c r="B3" s="16" t="s">
        <v>142</v>
      </c>
      <c r="C3" s="91" t="s">
        <v>0</v>
      </c>
      <c r="D3" s="91" t="s">
        <v>1</v>
      </c>
      <c r="E3" s="91" t="s">
        <v>164</v>
      </c>
      <c r="F3" s="91" t="s">
        <v>2</v>
      </c>
      <c r="G3" s="92" t="s">
        <v>4</v>
      </c>
      <c r="H3" s="93" t="s">
        <v>5</v>
      </c>
      <c r="I3" s="93" t="s">
        <v>131</v>
      </c>
      <c r="J3" s="93" t="s">
        <v>6</v>
      </c>
      <c r="K3" s="92" t="s">
        <v>7</v>
      </c>
      <c r="L3" s="93" t="s">
        <v>8</v>
      </c>
      <c r="M3" s="93" t="s">
        <v>9</v>
      </c>
      <c r="N3" s="92" t="s">
        <v>10</v>
      </c>
      <c r="O3" s="92" t="s">
        <v>3</v>
      </c>
      <c r="P3" s="92" t="s">
        <v>143</v>
      </c>
      <c r="Q3" s="94" t="s">
        <v>109</v>
      </c>
      <c r="R3" s="93" t="s">
        <v>131</v>
      </c>
      <c r="S3" s="95" t="s">
        <v>165</v>
      </c>
      <c r="T3" s="92" t="s">
        <v>146</v>
      </c>
      <c r="U3" s="96" t="s">
        <v>145</v>
      </c>
      <c r="V3" s="92" t="s">
        <v>6</v>
      </c>
      <c r="W3" s="92" t="s">
        <v>8</v>
      </c>
      <c r="X3" s="92" t="s">
        <v>10</v>
      </c>
      <c r="Y3" s="93" t="s">
        <v>149</v>
      </c>
      <c r="Z3" s="91" t="s">
        <v>148</v>
      </c>
      <c r="AA3" s="17" t="s">
        <v>151</v>
      </c>
      <c r="AB3" s="17" t="s">
        <v>152</v>
      </c>
    </row>
    <row r="4" spans="1:28" x14ac:dyDescent="0.25">
      <c r="A4" s="2">
        <v>1</v>
      </c>
      <c r="B4" s="7" t="s">
        <v>13</v>
      </c>
      <c r="C4" s="2">
        <v>661</v>
      </c>
      <c r="D4" s="2">
        <v>1</v>
      </c>
      <c r="E4" s="2"/>
      <c r="F4" s="2" t="s">
        <v>12</v>
      </c>
      <c r="G4" s="97">
        <v>-17.82150776053215</v>
      </c>
      <c r="H4" s="97">
        <v>-23.018292682926834</v>
      </c>
      <c r="I4" s="98">
        <f>(G4*0.55)/(H4-(G4*0.55))*H4</f>
        <v>-17.071236672574337</v>
      </c>
      <c r="J4" s="97">
        <v>629</v>
      </c>
      <c r="K4" s="97">
        <v>359</v>
      </c>
      <c r="L4" s="99">
        <v>1.3296296296296297</v>
      </c>
      <c r="M4" s="99">
        <v>0.31614303685718903</v>
      </c>
      <c r="N4" s="97">
        <v>0.22092721358824008</v>
      </c>
      <c r="O4" s="97">
        <v>0.24099999999999996</v>
      </c>
      <c r="P4" s="97">
        <v>0.72081920916657105</v>
      </c>
      <c r="Q4" s="100" t="s">
        <v>101</v>
      </c>
      <c r="R4" s="28">
        <f t="shared" ref="R4:R49" si="0">IF(I4&lt;-30,4,IF(I4&lt;-15,3,IF(I4&lt;-5,2,1)))</f>
        <v>3</v>
      </c>
      <c r="S4" s="2">
        <v>4</v>
      </c>
      <c r="T4" s="2">
        <f>IF(P4&lt;0.9,1,IF(P4&lt;1,2,IF(P4&lt;1.1,3,4)))</f>
        <v>1</v>
      </c>
      <c r="U4" s="2">
        <v>3</v>
      </c>
      <c r="V4" s="2">
        <f t="shared" ref="V4:V49" si="1">IF(J4&lt;300,4,IF(J4&lt;600,3,IF(J4&lt;900,2,1)))</f>
        <v>2</v>
      </c>
      <c r="W4" s="7">
        <f t="shared" ref="W4:W49" si="2">IF(L4&lt;-1.5,1,IF(L4&lt;0,2,IF(L4&lt;1.5,3,4)))</f>
        <v>3</v>
      </c>
      <c r="X4" s="2">
        <f t="shared" ref="X4:X49" si="3">IF(N4&lt;0.1,1,IF(N4&lt;0.3,2,IF(N4&lt;0.5,3,4)))</f>
        <v>2</v>
      </c>
      <c r="Y4" s="2">
        <f>IF(O4&lt;0.1,4,IF(O4&lt;0.3,3,IF(O4&lt;0.5,2,1)))</f>
        <v>3</v>
      </c>
      <c r="Z4" s="2">
        <v>3</v>
      </c>
      <c r="AA4" s="9">
        <f t="shared" ref="AA4:AA49" si="4">SUM(R4:Z4)</f>
        <v>24</v>
      </c>
      <c r="AB4" s="9">
        <f>AA4-R4-S4-Y4</f>
        <v>14</v>
      </c>
    </row>
    <row r="5" spans="1:28" x14ac:dyDescent="0.25">
      <c r="A5" s="2">
        <v>2</v>
      </c>
      <c r="B5" s="7" t="s">
        <v>14</v>
      </c>
      <c r="C5" s="2">
        <v>2</v>
      </c>
      <c r="D5" s="2">
        <v>1</v>
      </c>
      <c r="E5" s="2"/>
      <c r="F5" s="2" t="s">
        <v>12</v>
      </c>
      <c r="G5" s="97">
        <v>-3.0926700418225983</v>
      </c>
      <c r="H5" s="97">
        <v>-8.2627118644067803</v>
      </c>
      <c r="I5" s="98">
        <f t="shared" ref="I5:I49" si="5">(G5*0.55)/(H5-(G5*0.55))*H5</f>
        <v>-2.141902245293652</v>
      </c>
      <c r="J5" s="97">
        <v>484</v>
      </c>
      <c r="K5" s="97">
        <v>205</v>
      </c>
      <c r="L5" s="99">
        <v>-1.3609756097560974</v>
      </c>
      <c r="M5" s="99">
        <v>0.22329493846086185</v>
      </c>
      <c r="N5" s="97">
        <v>0.25889518490869345</v>
      </c>
      <c r="O5" s="97">
        <v>0.41129999999999994</v>
      </c>
      <c r="P5" s="97">
        <v>0.65995243444902363</v>
      </c>
      <c r="Q5" s="100" t="s">
        <v>101</v>
      </c>
      <c r="R5" s="28">
        <f t="shared" si="0"/>
        <v>1</v>
      </c>
      <c r="S5" s="2">
        <v>2</v>
      </c>
      <c r="T5" s="2">
        <f t="shared" ref="T5:T49" si="6">IF(P5&lt;0.9,1,IF(P5&lt;1,2,IF(P5&lt;1.1,3,4)))</f>
        <v>1</v>
      </c>
      <c r="U5" s="2">
        <v>3</v>
      </c>
      <c r="V5" s="2">
        <f t="shared" si="1"/>
        <v>3</v>
      </c>
      <c r="W5" s="7">
        <f t="shared" si="2"/>
        <v>2</v>
      </c>
      <c r="X5" s="2">
        <f t="shared" si="3"/>
        <v>2</v>
      </c>
      <c r="Y5" s="2">
        <f t="shared" ref="Y5:Y49" si="7">IF(O5&lt;0.1,4,IF(O5&lt;0.3,3,IF(O5&lt;0.5,2,1)))</f>
        <v>2</v>
      </c>
      <c r="Z5" s="2">
        <v>3</v>
      </c>
      <c r="AA5" s="9">
        <f t="shared" si="4"/>
        <v>19</v>
      </c>
      <c r="AB5" s="9">
        <f t="shared" ref="AB5:AB49" si="8">AA5-R5-S5-Y5</f>
        <v>14</v>
      </c>
    </row>
    <row r="6" spans="1:28" s="4" customFormat="1" x14ac:dyDescent="0.25">
      <c r="A6" s="5">
        <v>3</v>
      </c>
      <c r="B6" s="5" t="s">
        <v>15</v>
      </c>
      <c r="C6" s="5">
        <v>1883</v>
      </c>
      <c r="D6" s="5">
        <v>1</v>
      </c>
      <c r="E6" s="5">
        <v>-844</v>
      </c>
      <c r="F6" s="5" t="s">
        <v>12</v>
      </c>
      <c r="G6" s="101">
        <v>-13.487133984028398</v>
      </c>
      <c r="H6" s="101">
        <v>-16.592724046140194</v>
      </c>
      <c r="I6" s="102">
        <f t="shared" si="5"/>
        <v>-13.415393909645276</v>
      </c>
      <c r="J6" s="101">
        <v>984</v>
      </c>
      <c r="K6" s="101">
        <v>450</v>
      </c>
      <c r="L6" s="101">
        <v>-1.1866666666666668</v>
      </c>
      <c r="M6" s="101">
        <v>0.10126625204500439</v>
      </c>
      <c r="N6" s="101">
        <v>0.10905313669759299</v>
      </c>
      <c r="O6" s="101">
        <v>0.24000000000000005</v>
      </c>
      <c r="P6" s="101">
        <v>1.0620181040064935</v>
      </c>
      <c r="Q6" s="103" t="s">
        <v>103</v>
      </c>
      <c r="R6" s="29">
        <f t="shared" si="0"/>
        <v>2</v>
      </c>
      <c r="S6" s="5">
        <v>3</v>
      </c>
      <c r="T6" s="5">
        <f t="shared" si="6"/>
        <v>3</v>
      </c>
      <c r="U6" s="5">
        <v>3</v>
      </c>
      <c r="V6" s="5">
        <f t="shared" si="1"/>
        <v>1</v>
      </c>
      <c r="W6" s="5">
        <f t="shared" si="2"/>
        <v>2</v>
      </c>
      <c r="X6" s="5">
        <f t="shared" si="3"/>
        <v>2</v>
      </c>
      <c r="Y6" s="5">
        <f t="shared" si="7"/>
        <v>3</v>
      </c>
      <c r="Z6" s="5">
        <v>3</v>
      </c>
      <c r="AA6" s="10">
        <f t="shared" si="4"/>
        <v>22</v>
      </c>
      <c r="AB6" s="10">
        <f t="shared" si="8"/>
        <v>14</v>
      </c>
    </row>
    <row r="7" spans="1:28" s="4" customFormat="1" x14ac:dyDescent="0.25">
      <c r="A7" s="5">
        <v>4</v>
      </c>
      <c r="B7" s="5" t="s">
        <v>16</v>
      </c>
      <c r="C7" s="5">
        <v>1616</v>
      </c>
      <c r="D7" s="5">
        <v>1</v>
      </c>
      <c r="E7" s="5">
        <v>26988.5</v>
      </c>
      <c r="F7" s="5" t="s">
        <v>12</v>
      </c>
      <c r="G7" s="101">
        <v>-3.8548557391885341</v>
      </c>
      <c r="H7" s="101">
        <v>-10.381607015880546</v>
      </c>
      <c r="I7" s="102">
        <f t="shared" si="5"/>
        <v>-2.6642798667924801</v>
      </c>
      <c r="J7" s="101">
        <v>554</v>
      </c>
      <c r="K7" s="101">
        <v>177</v>
      </c>
      <c r="L7" s="101">
        <v>-2.1299435028248586</v>
      </c>
      <c r="M7" s="101">
        <v>0.22611263139777366</v>
      </c>
      <c r="N7" s="101">
        <v>0.25079292055149077</v>
      </c>
      <c r="O7" s="101">
        <v>0.42749999999999999</v>
      </c>
      <c r="P7" s="101">
        <v>0.85266384431148168</v>
      </c>
      <c r="Q7" s="103" t="s">
        <v>101</v>
      </c>
      <c r="R7" s="29">
        <f t="shared" si="0"/>
        <v>1</v>
      </c>
      <c r="S7" s="5">
        <v>1</v>
      </c>
      <c r="T7" s="5">
        <f t="shared" si="6"/>
        <v>1</v>
      </c>
      <c r="U7" s="5">
        <v>2</v>
      </c>
      <c r="V7" s="5">
        <f t="shared" si="1"/>
        <v>3</v>
      </c>
      <c r="W7" s="5">
        <f t="shared" si="2"/>
        <v>1</v>
      </c>
      <c r="X7" s="5">
        <f t="shared" si="3"/>
        <v>2</v>
      </c>
      <c r="Y7" s="5">
        <f t="shared" si="7"/>
        <v>2</v>
      </c>
      <c r="Z7" s="5">
        <v>4</v>
      </c>
      <c r="AA7" s="10">
        <f t="shared" si="4"/>
        <v>17</v>
      </c>
      <c r="AB7" s="10">
        <f t="shared" si="8"/>
        <v>13</v>
      </c>
    </row>
    <row r="8" spans="1:28" x14ac:dyDescent="0.25">
      <c r="A8" s="2">
        <v>5</v>
      </c>
      <c r="B8" s="7" t="s">
        <v>17</v>
      </c>
      <c r="C8" s="2">
        <v>594</v>
      </c>
      <c r="D8" s="2">
        <v>1</v>
      </c>
      <c r="E8" s="2"/>
      <c r="F8" s="2" t="s">
        <v>12</v>
      </c>
      <c r="G8" s="97">
        <v>-5.1210797935688834</v>
      </c>
      <c r="H8" s="97">
        <v>-6.441048034934493</v>
      </c>
      <c r="I8" s="98">
        <f t="shared" si="5"/>
        <v>-5.0053927500394755</v>
      </c>
      <c r="J8" s="97">
        <v>265</v>
      </c>
      <c r="K8" s="97">
        <v>150</v>
      </c>
      <c r="L8" s="99">
        <v>1.3043478260869565</v>
      </c>
      <c r="M8" s="99">
        <v>0.40141407553886643</v>
      </c>
      <c r="N8" s="97">
        <v>0.34852602348933043</v>
      </c>
      <c r="O8" s="97">
        <v>0.32900000000000001</v>
      </c>
      <c r="P8" s="97">
        <v>1.3879567806347175</v>
      </c>
      <c r="Q8" s="100" t="s">
        <v>106</v>
      </c>
      <c r="R8" s="28">
        <f t="shared" si="0"/>
        <v>2</v>
      </c>
      <c r="S8" s="2">
        <v>4</v>
      </c>
      <c r="T8" s="2">
        <f t="shared" si="6"/>
        <v>4</v>
      </c>
      <c r="U8" s="2">
        <v>3</v>
      </c>
      <c r="V8" s="2">
        <f t="shared" si="1"/>
        <v>4</v>
      </c>
      <c r="W8" s="7">
        <f t="shared" si="2"/>
        <v>3</v>
      </c>
      <c r="X8" s="2">
        <f t="shared" si="3"/>
        <v>3</v>
      </c>
      <c r="Y8" s="2">
        <f t="shared" si="7"/>
        <v>2</v>
      </c>
      <c r="Z8" s="2">
        <v>4</v>
      </c>
      <c r="AA8" s="11">
        <f t="shared" si="4"/>
        <v>29</v>
      </c>
      <c r="AB8" s="9">
        <f t="shared" si="8"/>
        <v>21</v>
      </c>
    </row>
    <row r="9" spans="1:28" x14ac:dyDescent="0.25">
      <c r="A9" s="2">
        <v>6</v>
      </c>
      <c r="B9" s="7" t="s">
        <v>18</v>
      </c>
      <c r="C9" s="2">
        <v>205</v>
      </c>
      <c r="D9" s="2">
        <v>1</v>
      </c>
      <c r="E9" s="2"/>
      <c r="F9" s="2" t="s">
        <v>12</v>
      </c>
      <c r="G9" s="97">
        <v>-1.9000904804990726</v>
      </c>
      <c r="H9" s="97">
        <v>-8.5961236249345152</v>
      </c>
      <c r="I9" s="98">
        <f t="shared" si="5"/>
        <v>-1.1896820417443208</v>
      </c>
      <c r="J9" s="97">
        <v>1240</v>
      </c>
      <c r="K9" s="97">
        <v>381</v>
      </c>
      <c r="L9" s="99">
        <v>-2.2545931758530187</v>
      </c>
      <c r="M9" s="99">
        <v>9.2780984372021161E-2</v>
      </c>
      <c r="N9" s="97">
        <v>0.11602631924348158</v>
      </c>
      <c r="O9" s="97">
        <v>0.43490250000000003</v>
      </c>
      <c r="P9" s="97">
        <v>1.0269232950146283</v>
      </c>
      <c r="Q9" s="100" t="s">
        <v>105</v>
      </c>
      <c r="R9" s="28">
        <f t="shared" si="0"/>
        <v>1</v>
      </c>
      <c r="S9" s="2">
        <v>3</v>
      </c>
      <c r="T9" s="2">
        <f t="shared" si="6"/>
        <v>3</v>
      </c>
      <c r="U9" s="2">
        <v>3</v>
      </c>
      <c r="V9" s="2">
        <f t="shared" si="1"/>
        <v>1</v>
      </c>
      <c r="W9" s="7">
        <f t="shared" si="2"/>
        <v>1</v>
      </c>
      <c r="X9" s="2">
        <f t="shared" si="3"/>
        <v>2</v>
      </c>
      <c r="Y9" s="2">
        <f t="shared" si="7"/>
        <v>2</v>
      </c>
      <c r="Z9" s="2">
        <v>3</v>
      </c>
      <c r="AA9" s="9">
        <f t="shared" si="4"/>
        <v>19</v>
      </c>
      <c r="AB9" s="9">
        <f t="shared" si="8"/>
        <v>13</v>
      </c>
    </row>
    <row r="10" spans="1:28" s="4" customFormat="1" x14ac:dyDescent="0.25">
      <c r="A10" s="5">
        <v>7</v>
      </c>
      <c r="B10" s="5" t="s">
        <v>19</v>
      </c>
      <c r="C10" s="5">
        <v>138</v>
      </c>
      <c r="D10" s="5">
        <v>1</v>
      </c>
      <c r="E10" s="5">
        <v>10950.5</v>
      </c>
      <c r="F10" s="5" t="s">
        <v>12</v>
      </c>
      <c r="G10" s="101">
        <v>-4.4323173166511349</v>
      </c>
      <c r="H10" s="101">
        <v>-18.448023426061489</v>
      </c>
      <c r="I10" s="102">
        <f t="shared" si="5"/>
        <v>-2.8089582994414601</v>
      </c>
      <c r="J10" s="101">
        <v>462</v>
      </c>
      <c r="K10" s="101">
        <v>190</v>
      </c>
      <c r="L10" s="101">
        <v>-1.4315789473684211</v>
      </c>
      <c r="M10" s="101">
        <v>0.25325364074092005</v>
      </c>
      <c r="N10" s="101">
        <v>0.25164327503807438</v>
      </c>
      <c r="O10" s="101">
        <v>0.307</v>
      </c>
      <c r="P10" s="101">
        <v>0.81538303704016868</v>
      </c>
      <c r="Q10" s="103" t="s">
        <v>101</v>
      </c>
      <c r="R10" s="29">
        <f t="shared" si="0"/>
        <v>1</v>
      </c>
      <c r="S10" s="5">
        <v>2</v>
      </c>
      <c r="T10" s="5">
        <f t="shared" si="6"/>
        <v>1</v>
      </c>
      <c r="U10" s="5">
        <v>3</v>
      </c>
      <c r="V10" s="5">
        <f t="shared" si="1"/>
        <v>3</v>
      </c>
      <c r="W10" s="5">
        <f t="shared" si="2"/>
        <v>2</v>
      </c>
      <c r="X10" s="5">
        <f t="shared" si="3"/>
        <v>2</v>
      </c>
      <c r="Y10" s="5">
        <f t="shared" si="7"/>
        <v>2</v>
      </c>
      <c r="Z10" s="5">
        <v>4</v>
      </c>
      <c r="AA10" s="10">
        <f t="shared" si="4"/>
        <v>20</v>
      </c>
      <c r="AB10" s="10">
        <f t="shared" si="8"/>
        <v>15</v>
      </c>
    </row>
    <row r="11" spans="1:28" s="4" customFormat="1" x14ac:dyDescent="0.25">
      <c r="A11" s="5">
        <v>8</v>
      </c>
      <c r="B11" s="5" t="s">
        <v>20</v>
      </c>
      <c r="C11" s="5">
        <v>1462</v>
      </c>
      <c r="D11" s="5">
        <v>1</v>
      </c>
      <c r="E11" s="5">
        <v>11912.375</v>
      </c>
      <c r="F11" s="5" t="s">
        <v>12</v>
      </c>
      <c r="G11" s="101">
        <v>-10.851304031687103</v>
      </c>
      <c r="H11" s="101">
        <v>-14.986318669753739</v>
      </c>
      <c r="I11" s="102">
        <f t="shared" si="5"/>
        <v>-9.9180083062403295</v>
      </c>
      <c r="J11" s="101">
        <v>568</v>
      </c>
      <c r="K11" s="101">
        <v>309</v>
      </c>
      <c r="L11" s="101">
        <v>1.1930501930501931</v>
      </c>
      <c r="M11" s="101">
        <v>0.17087148930606894</v>
      </c>
      <c r="N11" s="101">
        <v>0.16427910893018466</v>
      </c>
      <c r="O11" s="101">
        <v>0.24099999999999996</v>
      </c>
      <c r="P11" s="101">
        <v>1.0537416591295676</v>
      </c>
      <c r="Q11" s="103" t="s">
        <v>103</v>
      </c>
      <c r="R11" s="29">
        <f t="shared" si="0"/>
        <v>2</v>
      </c>
      <c r="S11" s="5">
        <v>2</v>
      </c>
      <c r="T11" s="5">
        <f t="shared" si="6"/>
        <v>3</v>
      </c>
      <c r="U11" s="5">
        <v>1</v>
      </c>
      <c r="V11" s="5">
        <f t="shared" si="1"/>
        <v>3</v>
      </c>
      <c r="W11" s="5">
        <f t="shared" si="2"/>
        <v>3</v>
      </c>
      <c r="X11" s="5">
        <f t="shared" si="3"/>
        <v>2</v>
      </c>
      <c r="Y11" s="5">
        <f t="shared" si="7"/>
        <v>3</v>
      </c>
      <c r="Z11" s="5">
        <v>3</v>
      </c>
      <c r="AA11" s="10">
        <f t="shared" si="4"/>
        <v>22</v>
      </c>
      <c r="AB11" s="10">
        <f t="shared" si="8"/>
        <v>15</v>
      </c>
    </row>
    <row r="12" spans="1:28" x14ac:dyDescent="0.25">
      <c r="A12" s="2">
        <v>9</v>
      </c>
      <c r="B12" s="7" t="s">
        <v>21</v>
      </c>
      <c r="C12" s="2">
        <v>673</v>
      </c>
      <c r="D12" s="2">
        <v>1</v>
      </c>
      <c r="E12" s="2"/>
      <c r="F12" s="2" t="s">
        <v>12</v>
      </c>
      <c r="G12" s="97">
        <v>-19.145848450295443</v>
      </c>
      <c r="H12" s="97">
        <v>-21.208665906499434</v>
      </c>
      <c r="I12" s="98">
        <f t="shared" si="5"/>
        <v>-20.914258371225039</v>
      </c>
      <c r="J12" s="97">
        <v>547</v>
      </c>
      <c r="K12" s="97">
        <v>355</v>
      </c>
      <c r="L12" s="99">
        <v>1.8489583333333333</v>
      </c>
      <c r="M12" s="99">
        <v>0.21330838966227414</v>
      </c>
      <c r="N12" s="99">
        <v>0.14439360355553482</v>
      </c>
      <c r="O12" s="97">
        <v>0.16</v>
      </c>
      <c r="P12" s="97">
        <v>9.8980253860665979</v>
      </c>
      <c r="Q12" s="100" t="s">
        <v>107</v>
      </c>
      <c r="R12" s="28">
        <f t="shared" si="0"/>
        <v>3</v>
      </c>
      <c r="S12" s="2">
        <v>4</v>
      </c>
      <c r="T12" s="2">
        <f t="shared" si="6"/>
        <v>4</v>
      </c>
      <c r="U12" s="2">
        <v>3</v>
      </c>
      <c r="V12" s="2">
        <f t="shared" si="1"/>
        <v>3</v>
      </c>
      <c r="W12" s="7">
        <f t="shared" si="2"/>
        <v>4</v>
      </c>
      <c r="X12" s="7">
        <f t="shared" si="3"/>
        <v>2</v>
      </c>
      <c r="Y12" s="2">
        <f t="shared" si="7"/>
        <v>3</v>
      </c>
      <c r="Z12" s="2">
        <v>3</v>
      </c>
      <c r="AA12" s="9">
        <f t="shared" si="4"/>
        <v>29</v>
      </c>
      <c r="AB12" s="9">
        <f t="shared" si="8"/>
        <v>19</v>
      </c>
    </row>
    <row r="13" spans="1:28" x14ac:dyDescent="0.25">
      <c r="A13" s="2">
        <v>10</v>
      </c>
      <c r="B13" s="7" t="s">
        <v>22</v>
      </c>
      <c r="C13" s="2">
        <v>445</v>
      </c>
      <c r="D13" s="2">
        <v>1</v>
      </c>
      <c r="E13" s="2"/>
      <c r="F13" s="2" t="s">
        <v>12</v>
      </c>
      <c r="G13" s="97">
        <v>-3.4295046271094365</v>
      </c>
      <c r="H13" s="97">
        <v>-8.8922155688622713</v>
      </c>
      <c r="I13" s="98">
        <f t="shared" si="5"/>
        <v>-2.3940580377706295</v>
      </c>
      <c r="J13" s="97">
        <v>640</v>
      </c>
      <c r="K13" s="97">
        <v>286</v>
      </c>
      <c r="L13" s="99">
        <v>-1.2377622377622377</v>
      </c>
      <c r="M13" s="99">
        <v>0.15148696626944913</v>
      </c>
      <c r="N13" s="99">
        <v>0.16180055880744593</v>
      </c>
      <c r="O13" s="97">
        <v>0.38809047513998518</v>
      </c>
      <c r="P13" s="97">
        <v>1.1718864601431958</v>
      </c>
      <c r="Q13" s="100" t="s">
        <v>103</v>
      </c>
      <c r="R13" s="28">
        <f t="shared" si="0"/>
        <v>1</v>
      </c>
      <c r="S13" s="2">
        <v>3</v>
      </c>
      <c r="T13" s="2">
        <f t="shared" si="6"/>
        <v>4</v>
      </c>
      <c r="U13" s="2">
        <v>1</v>
      </c>
      <c r="V13" s="2">
        <f t="shared" si="1"/>
        <v>2</v>
      </c>
      <c r="W13" s="7">
        <f t="shared" si="2"/>
        <v>2</v>
      </c>
      <c r="X13" s="7">
        <f t="shared" si="3"/>
        <v>2</v>
      </c>
      <c r="Y13" s="2">
        <f t="shared" si="7"/>
        <v>2</v>
      </c>
      <c r="Z13" s="2">
        <v>4</v>
      </c>
      <c r="AA13" s="9">
        <f t="shared" si="4"/>
        <v>21</v>
      </c>
      <c r="AB13" s="9">
        <f t="shared" si="8"/>
        <v>15</v>
      </c>
    </row>
    <row r="14" spans="1:28" x14ac:dyDescent="0.25">
      <c r="A14" s="2">
        <v>45</v>
      </c>
      <c r="B14" s="7" t="s">
        <v>23</v>
      </c>
      <c r="C14" s="2">
        <v>0</v>
      </c>
      <c r="D14" s="2">
        <v>1</v>
      </c>
      <c r="E14" s="2"/>
      <c r="F14" s="2" t="s">
        <v>12</v>
      </c>
      <c r="G14" s="97">
        <v>-9.3881595243993203</v>
      </c>
      <c r="H14" s="97">
        <v>-15.885558583106263</v>
      </c>
      <c r="I14" s="98">
        <f t="shared" si="5"/>
        <v>-7.6500974625124396</v>
      </c>
      <c r="J14" s="97">
        <v>580</v>
      </c>
      <c r="K14" s="97">
        <v>260</v>
      </c>
      <c r="L14" s="99">
        <v>-1.2307692307692308</v>
      </c>
      <c r="M14" s="99">
        <v>0.163800763995465</v>
      </c>
      <c r="N14" s="99">
        <v>0.17759079240294151</v>
      </c>
      <c r="O14" s="97">
        <v>0.13499999999999998</v>
      </c>
      <c r="P14" s="97">
        <v>1.169309057450119</v>
      </c>
      <c r="Q14" s="100" t="s">
        <v>106</v>
      </c>
      <c r="R14" s="28">
        <f t="shared" si="0"/>
        <v>2</v>
      </c>
      <c r="S14" s="2">
        <v>3</v>
      </c>
      <c r="T14" s="2">
        <f t="shared" si="6"/>
        <v>4</v>
      </c>
      <c r="U14" s="2">
        <v>4</v>
      </c>
      <c r="V14" s="2">
        <f t="shared" si="1"/>
        <v>3</v>
      </c>
      <c r="W14" s="7">
        <f t="shared" si="2"/>
        <v>2</v>
      </c>
      <c r="X14" s="7">
        <f t="shared" si="3"/>
        <v>2</v>
      </c>
      <c r="Y14" s="2">
        <f t="shared" si="7"/>
        <v>3</v>
      </c>
      <c r="Z14" s="2">
        <v>3</v>
      </c>
      <c r="AA14" s="9">
        <f t="shared" si="4"/>
        <v>26</v>
      </c>
      <c r="AB14" s="9">
        <f t="shared" si="8"/>
        <v>18</v>
      </c>
    </row>
    <row r="15" spans="1:28" x14ac:dyDescent="0.25">
      <c r="A15" s="2">
        <v>46</v>
      </c>
      <c r="B15" s="7" t="s">
        <v>24</v>
      </c>
      <c r="C15" s="2">
        <v>0</v>
      </c>
      <c r="D15" s="2">
        <v>1</v>
      </c>
      <c r="E15" s="2"/>
      <c r="F15" s="2" t="s">
        <v>12</v>
      </c>
      <c r="G15" s="97">
        <v>-7.9589367266481919</v>
      </c>
      <c r="H15" s="97">
        <v>-11.764705882352944</v>
      </c>
      <c r="I15" s="98">
        <f t="shared" si="5"/>
        <v>-6.9712976733849601</v>
      </c>
      <c r="J15" s="97">
        <v>824</v>
      </c>
      <c r="K15" s="97">
        <v>439</v>
      </c>
      <c r="L15" s="99">
        <v>1.1402597402597403</v>
      </c>
      <c r="M15" s="99">
        <v>0.13955997044622304</v>
      </c>
      <c r="N15" s="99">
        <v>0.12523293534072275</v>
      </c>
      <c r="O15" s="97">
        <v>0.48806755555555559</v>
      </c>
      <c r="P15" s="97">
        <v>0.8181025665605568</v>
      </c>
      <c r="Q15" s="100" t="s">
        <v>101</v>
      </c>
      <c r="R15" s="28">
        <f t="shared" si="0"/>
        <v>2</v>
      </c>
      <c r="S15" s="2">
        <v>2</v>
      </c>
      <c r="T15" s="2">
        <f t="shared" si="6"/>
        <v>1</v>
      </c>
      <c r="U15" s="2">
        <v>3</v>
      </c>
      <c r="V15" s="2">
        <f t="shared" si="1"/>
        <v>2</v>
      </c>
      <c r="W15" s="7">
        <f t="shared" si="2"/>
        <v>3</v>
      </c>
      <c r="X15" s="7">
        <f t="shared" si="3"/>
        <v>2</v>
      </c>
      <c r="Y15" s="2">
        <f t="shared" si="7"/>
        <v>2</v>
      </c>
      <c r="Z15" s="2">
        <v>3</v>
      </c>
      <c r="AA15" s="9">
        <f t="shared" si="4"/>
        <v>20</v>
      </c>
      <c r="AB15" s="9">
        <f t="shared" si="8"/>
        <v>14</v>
      </c>
    </row>
    <row r="16" spans="1:28" x14ac:dyDescent="0.25">
      <c r="A16" s="2">
        <v>11</v>
      </c>
      <c r="B16" s="7" t="s">
        <v>26</v>
      </c>
      <c r="C16" s="2">
        <v>6869</v>
      </c>
      <c r="D16" s="2">
        <v>3</v>
      </c>
      <c r="E16" s="2"/>
      <c r="F16" s="2" t="s">
        <v>25</v>
      </c>
      <c r="G16" s="97">
        <v>-6.2872171496625722</v>
      </c>
      <c r="H16" s="97">
        <v>-7.8193231441048061</v>
      </c>
      <c r="I16" s="98">
        <f t="shared" si="5"/>
        <v>-6.1996761098753472</v>
      </c>
      <c r="J16" s="97">
        <v>1602</v>
      </c>
      <c r="K16" s="97">
        <v>663</v>
      </c>
      <c r="L16" s="99">
        <v>-1.4162895927601811</v>
      </c>
      <c r="M16" s="99">
        <v>8.8299431541045276E-2</v>
      </c>
      <c r="N16" s="99">
        <v>8.9803511471601691E-2</v>
      </c>
      <c r="O16" s="97">
        <v>0.40141297038597129</v>
      </c>
      <c r="P16" s="97">
        <v>0.88638398574665012</v>
      </c>
      <c r="Q16" s="100" t="s">
        <v>104</v>
      </c>
      <c r="R16" s="28">
        <f t="shared" si="0"/>
        <v>2</v>
      </c>
      <c r="S16" s="2">
        <v>4</v>
      </c>
      <c r="T16" s="2">
        <f t="shared" si="6"/>
        <v>1</v>
      </c>
      <c r="U16" s="2">
        <v>3</v>
      </c>
      <c r="V16" s="2">
        <f t="shared" si="1"/>
        <v>1</v>
      </c>
      <c r="W16" s="7">
        <f t="shared" si="2"/>
        <v>2</v>
      </c>
      <c r="X16" s="7">
        <f t="shared" si="3"/>
        <v>1</v>
      </c>
      <c r="Y16" s="2">
        <f t="shared" si="7"/>
        <v>2</v>
      </c>
      <c r="Z16" s="2">
        <v>2</v>
      </c>
      <c r="AA16" s="9">
        <f t="shared" si="4"/>
        <v>18</v>
      </c>
      <c r="AB16" s="9">
        <f t="shared" si="8"/>
        <v>10</v>
      </c>
    </row>
    <row r="17" spans="1:28" x14ac:dyDescent="0.25">
      <c r="A17" s="2">
        <v>12</v>
      </c>
      <c r="B17" s="7" t="s">
        <v>27</v>
      </c>
      <c r="C17" s="2">
        <v>8209</v>
      </c>
      <c r="D17" s="2">
        <v>3</v>
      </c>
      <c r="E17" s="2"/>
      <c r="F17" s="2" t="s">
        <v>25</v>
      </c>
      <c r="G17" s="97">
        <v>-2.6851011583836182</v>
      </c>
      <c r="H17" s="97">
        <v>-6.6940692894891356</v>
      </c>
      <c r="I17" s="98">
        <f t="shared" si="5"/>
        <v>-1.8948322186905255</v>
      </c>
      <c r="J17" s="97">
        <v>796</v>
      </c>
      <c r="K17" s="97">
        <v>426</v>
      </c>
      <c r="L17" s="99">
        <v>1.1513513513513514</v>
      </c>
      <c r="M17" s="99">
        <v>0.12270795801864919</v>
      </c>
      <c r="N17" s="99">
        <v>0.11359724932453734</v>
      </c>
      <c r="O17" s="97">
        <v>0.33206893146616789</v>
      </c>
      <c r="P17" s="97">
        <v>1.1942802495589886</v>
      </c>
      <c r="Q17" s="100" t="s">
        <v>106</v>
      </c>
      <c r="R17" s="28">
        <f t="shared" si="0"/>
        <v>1</v>
      </c>
      <c r="S17" s="2">
        <v>3</v>
      </c>
      <c r="T17" s="2">
        <f t="shared" si="6"/>
        <v>4</v>
      </c>
      <c r="U17" s="2">
        <v>3</v>
      </c>
      <c r="V17" s="2">
        <f t="shared" si="1"/>
        <v>2</v>
      </c>
      <c r="W17" s="7">
        <f t="shared" si="2"/>
        <v>3</v>
      </c>
      <c r="X17" s="7">
        <f t="shared" si="3"/>
        <v>2</v>
      </c>
      <c r="Y17" s="2">
        <f t="shared" si="7"/>
        <v>2</v>
      </c>
      <c r="Z17" s="2">
        <v>3</v>
      </c>
      <c r="AA17" s="9">
        <f t="shared" si="4"/>
        <v>23</v>
      </c>
      <c r="AB17" s="9">
        <f t="shared" si="8"/>
        <v>17</v>
      </c>
    </row>
    <row r="18" spans="1:28" x14ac:dyDescent="0.25">
      <c r="A18" s="2">
        <v>13</v>
      </c>
      <c r="B18" s="7" t="s">
        <v>28</v>
      </c>
      <c r="C18" s="2">
        <v>7564</v>
      </c>
      <c r="D18" s="2">
        <v>3</v>
      </c>
      <c r="E18" s="2"/>
      <c r="F18" s="2" t="s">
        <v>25</v>
      </c>
      <c r="G18" s="97">
        <v>0</v>
      </c>
      <c r="H18" s="97">
        <v>-6.0989913206662028</v>
      </c>
      <c r="I18" s="98">
        <f t="shared" si="5"/>
        <v>0</v>
      </c>
      <c r="J18" s="97">
        <v>2169</v>
      </c>
      <c r="K18" s="97">
        <v>1034</v>
      </c>
      <c r="L18" s="99">
        <v>-1.0976789168278529</v>
      </c>
      <c r="M18" s="99">
        <v>6.1243369297205051E-2</v>
      </c>
      <c r="N18" s="99">
        <v>6.1302980764293656E-2</v>
      </c>
      <c r="O18" s="97">
        <v>0.49044150075635579</v>
      </c>
      <c r="P18" s="97">
        <v>1.00146385950395</v>
      </c>
      <c r="Q18" s="100" t="s">
        <v>100</v>
      </c>
      <c r="R18" s="28">
        <f t="shared" si="0"/>
        <v>1</v>
      </c>
      <c r="S18" s="2">
        <v>2</v>
      </c>
      <c r="T18" s="2">
        <f t="shared" si="6"/>
        <v>3</v>
      </c>
      <c r="U18" s="2">
        <v>3</v>
      </c>
      <c r="V18" s="2">
        <f t="shared" si="1"/>
        <v>1</v>
      </c>
      <c r="W18" s="7">
        <f t="shared" si="2"/>
        <v>2</v>
      </c>
      <c r="X18" s="7">
        <f t="shared" si="3"/>
        <v>1</v>
      </c>
      <c r="Y18" s="2">
        <f t="shared" si="7"/>
        <v>2</v>
      </c>
      <c r="Z18" s="2">
        <v>2</v>
      </c>
      <c r="AA18" s="9">
        <f t="shared" si="4"/>
        <v>17</v>
      </c>
      <c r="AB18" s="9">
        <f t="shared" si="8"/>
        <v>12</v>
      </c>
    </row>
    <row r="19" spans="1:28" s="4" customFormat="1" x14ac:dyDescent="0.25">
      <c r="A19" s="5">
        <v>14</v>
      </c>
      <c r="B19" s="5" t="s">
        <v>29</v>
      </c>
      <c r="C19" s="5">
        <v>8327</v>
      </c>
      <c r="D19" s="5">
        <v>3</v>
      </c>
      <c r="E19" s="5">
        <v>-8947.375</v>
      </c>
      <c r="F19" s="5" t="s">
        <v>25</v>
      </c>
      <c r="G19" s="101">
        <v>-20.290066961022269</v>
      </c>
      <c r="H19" s="101">
        <v>-25.024123512383401</v>
      </c>
      <c r="I19" s="102">
        <f t="shared" si="5"/>
        <v>-20.14179248955211</v>
      </c>
      <c r="J19" s="101">
        <v>651</v>
      </c>
      <c r="K19" s="101">
        <v>437</v>
      </c>
      <c r="L19" s="101">
        <v>2.042056074766355</v>
      </c>
      <c r="M19" s="101">
        <v>0.16941689209575492</v>
      </c>
      <c r="N19" s="101">
        <v>0.13562651081083321</v>
      </c>
      <c r="O19" s="101">
        <v>0.16908592338451889</v>
      </c>
      <c r="P19" s="101">
        <v>1.4078350807648927</v>
      </c>
      <c r="Q19" s="103" t="s">
        <v>106</v>
      </c>
      <c r="R19" s="29">
        <f t="shared" si="0"/>
        <v>3</v>
      </c>
      <c r="S19" s="5">
        <v>4</v>
      </c>
      <c r="T19" s="5">
        <f t="shared" si="6"/>
        <v>4</v>
      </c>
      <c r="U19" s="5">
        <v>3</v>
      </c>
      <c r="V19" s="5">
        <f t="shared" si="1"/>
        <v>2</v>
      </c>
      <c r="W19" s="5">
        <f t="shared" si="2"/>
        <v>4</v>
      </c>
      <c r="X19" s="5">
        <f t="shared" si="3"/>
        <v>2</v>
      </c>
      <c r="Y19" s="5">
        <f t="shared" si="7"/>
        <v>3</v>
      </c>
      <c r="Z19" s="5">
        <v>3</v>
      </c>
      <c r="AA19" s="10">
        <f t="shared" si="4"/>
        <v>28</v>
      </c>
      <c r="AB19" s="10">
        <f t="shared" si="8"/>
        <v>18</v>
      </c>
    </row>
    <row r="20" spans="1:28" s="4" customFormat="1" x14ac:dyDescent="0.25">
      <c r="A20" s="5">
        <v>15</v>
      </c>
      <c r="B20" s="5" t="s">
        <v>30</v>
      </c>
      <c r="C20" s="5">
        <v>8364</v>
      </c>
      <c r="D20" s="5">
        <v>3</v>
      </c>
      <c r="E20" s="5">
        <v>-27983.5</v>
      </c>
      <c r="F20" s="5" t="s">
        <v>25</v>
      </c>
      <c r="G20" s="101">
        <v>-79.672501411631842</v>
      </c>
      <c r="H20" s="101">
        <v>-77.950310559006212</v>
      </c>
      <c r="I20" s="102">
        <f t="shared" si="5"/>
        <v>-100.07997106347385</v>
      </c>
      <c r="J20" s="101">
        <v>164</v>
      </c>
      <c r="K20" s="101">
        <v>92</v>
      </c>
      <c r="L20" s="101">
        <v>1.2777777777777777</v>
      </c>
      <c r="M20" s="101">
        <v>0.70084827300888863</v>
      </c>
      <c r="N20" s="101">
        <v>0.61805012001089521</v>
      </c>
      <c r="O20" s="101">
        <v>2.5686893922127255E-2</v>
      </c>
      <c r="P20" s="101">
        <v>0.89941144781144755</v>
      </c>
      <c r="Q20" s="103" t="s">
        <v>104</v>
      </c>
      <c r="R20" s="29">
        <f t="shared" si="0"/>
        <v>4</v>
      </c>
      <c r="S20" s="5">
        <v>4</v>
      </c>
      <c r="T20" s="5">
        <f t="shared" si="6"/>
        <v>1</v>
      </c>
      <c r="U20" s="5">
        <v>1</v>
      </c>
      <c r="V20" s="5">
        <f t="shared" si="1"/>
        <v>4</v>
      </c>
      <c r="W20" s="5">
        <f t="shared" si="2"/>
        <v>3</v>
      </c>
      <c r="X20" s="5">
        <f t="shared" si="3"/>
        <v>4</v>
      </c>
      <c r="Y20" s="5">
        <f t="shared" si="7"/>
        <v>4</v>
      </c>
      <c r="Z20" s="5">
        <v>4</v>
      </c>
      <c r="AA20" s="10">
        <f t="shared" si="4"/>
        <v>29</v>
      </c>
      <c r="AB20" s="10">
        <f t="shared" si="8"/>
        <v>17</v>
      </c>
    </row>
    <row r="21" spans="1:28" x14ac:dyDescent="0.25">
      <c r="A21" s="2">
        <v>16</v>
      </c>
      <c r="B21" s="7" t="s">
        <v>31</v>
      </c>
      <c r="C21" s="2">
        <v>7680</v>
      </c>
      <c r="D21" s="2">
        <v>3</v>
      </c>
      <c r="E21" s="2"/>
      <c r="F21" s="2" t="s">
        <v>25</v>
      </c>
      <c r="G21" s="97">
        <v>-7.3486806044945618</v>
      </c>
      <c r="H21" s="97">
        <v>-11.057278208441002</v>
      </c>
      <c r="I21" s="98">
        <f t="shared" si="5"/>
        <v>-6.3703226510877142</v>
      </c>
      <c r="J21" s="97">
        <v>1504</v>
      </c>
      <c r="K21" s="97">
        <v>627</v>
      </c>
      <c r="L21" s="99">
        <v>-1.398724082934609</v>
      </c>
      <c r="M21" s="99">
        <v>6.4099944709266693E-2</v>
      </c>
      <c r="N21" s="97">
        <v>6.8906752398346732E-2</v>
      </c>
      <c r="O21" s="97">
        <v>0.3535308441170496</v>
      </c>
      <c r="P21" s="97">
        <v>1.0590769428351072</v>
      </c>
      <c r="Q21" s="100" t="s">
        <v>103</v>
      </c>
      <c r="R21" s="28">
        <f t="shared" si="0"/>
        <v>2</v>
      </c>
      <c r="S21" s="2">
        <v>3</v>
      </c>
      <c r="T21" s="2">
        <f t="shared" si="6"/>
        <v>3</v>
      </c>
      <c r="U21" s="2">
        <v>4</v>
      </c>
      <c r="V21" s="2">
        <f t="shared" si="1"/>
        <v>1</v>
      </c>
      <c r="W21" s="7">
        <f t="shared" si="2"/>
        <v>2</v>
      </c>
      <c r="X21" s="2">
        <f t="shared" si="3"/>
        <v>1</v>
      </c>
      <c r="Y21" s="2">
        <f t="shared" si="7"/>
        <v>2</v>
      </c>
      <c r="Z21" s="2">
        <v>3</v>
      </c>
      <c r="AA21" s="9">
        <f t="shared" si="4"/>
        <v>21</v>
      </c>
      <c r="AB21" s="9">
        <f t="shared" si="8"/>
        <v>14</v>
      </c>
    </row>
    <row r="22" spans="1:28" x14ac:dyDescent="0.25">
      <c r="A22" s="2">
        <v>17</v>
      </c>
      <c r="B22" s="7" t="s">
        <v>33</v>
      </c>
      <c r="C22" s="2">
        <v>4900</v>
      </c>
      <c r="D22" s="2">
        <v>4</v>
      </c>
      <c r="E22" s="2"/>
      <c r="F22" s="2" t="s">
        <v>32</v>
      </c>
      <c r="G22" s="97">
        <v>-8.0863887493721762</v>
      </c>
      <c r="H22" s="97">
        <v>-22.375690607734811</v>
      </c>
      <c r="I22" s="98">
        <f t="shared" si="5"/>
        <v>-5.5508261754164945</v>
      </c>
      <c r="J22" s="97">
        <v>295</v>
      </c>
      <c r="K22" s="97">
        <v>138</v>
      </c>
      <c r="L22" s="99">
        <v>-1.1376811594202898</v>
      </c>
      <c r="M22" s="99">
        <v>0.34975593814774353</v>
      </c>
      <c r="N22" s="97">
        <v>0.3567409832686006</v>
      </c>
      <c r="O22" s="97">
        <v>0.14907740641227832</v>
      </c>
      <c r="P22" s="97">
        <v>0.90073558327733683</v>
      </c>
      <c r="Q22" s="100" t="s">
        <v>100</v>
      </c>
      <c r="R22" s="28">
        <f t="shared" si="0"/>
        <v>2</v>
      </c>
      <c r="S22" s="2">
        <v>3</v>
      </c>
      <c r="T22" s="2">
        <f t="shared" si="6"/>
        <v>2</v>
      </c>
      <c r="U22" s="2">
        <v>1</v>
      </c>
      <c r="V22" s="2">
        <f t="shared" si="1"/>
        <v>4</v>
      </c>
      <c r="W22" s="7">
        <f t="shared" si="2"/>
        <v>2</v>
      </c>
      <c r="X22" s="2">
        <f t="shared" si="3"/>
        <v>3</v>
      </c>
      <c r="Y22" s="2">
        <f t="shared" si="7"/>
        <v>3</v>
      </c>
      <c r="Z22" s="2">
        <v>2</v>
      </c>
      <c r="AA22" s="9">
        <f t="shared" si="4"/>
        <v>22</v>
      </c>
      <c r="AB22" s="9">
        <f t="shared" si="8"/>
        <v>14</v>
      </c>
    </row>
    <row r="23" spans="1:28" s="4" customFormat="1" x14ac:dyDescent="0.25">
      <c r="A23" s="5">
        <v>18</v>
      </c>
      <c r="B23" s="5" t="s">
        <v>34</v>
      </c>
      <c r="C23" s="5">
        <v>4668</v>
      </c>
      <c r="D23" s="5">
        <v>4</v>
      </c>
      <c r="E23" s="5">
        <v>-20825.125</v>
      </c>
      <c r="F23" s="5" t="s">
        <v>32</v>
      </c>
      <c r="G23" s="101">
        <v>-37.133662797379621</v>
      </c>
      <c r="H23" s="101">
        <v>-52.876106194690266</v>
      </c>
      <c r="I23" s="102">
        <f t="shared" si="5"/>
        <v>-33.276723629732054</v>
      </c>
      <c r="J23" s="101">
        <v>350</v>
      </c>
      <c r="K23" s="101">
        <v>167</v>
      </c>
      <c r="L23" s="101">
        <v>-1.095808383233533</v>
      </c>
      <c r="M23" s="101">
        <v>0.34334902024172981</v>
      </c>
      <c r="N23" s="101">
        <v>0.38338014237438089</v>
      </c>
      <c r="O23" s="101">
        <v>1.0999999999999999E-2</v>
      </c>
      <c r="P23" s="101">
        <v>0.58779510085123843</v>
      </c>
      <c r="Q23" s="103" t="s">
        <v>101</v>
      </c>
      <c r="R23" s="29">
        <f t="shared" si="0"/>
        <v>4</v>
      </c>
      <c r="S23" s="5">
        <v>4</v>
      </c>
      <c r="T23" s="5">
        <f t="shared" si="6"/>
        <v>1</v>
      </c>
      <c r="U23" s="5">
        <v>3</v>
      </c>
      <c r="V23" s="5">
        <f t="shared" si="1"/>
        <v>3</v>
      </c>
      <c r="W23" s="5">
        <f t="shared" si="2"/>
        <v>2</v>
      </c>
      <c r="X23" s="5">
        <f t="shared" si="3"/>
        <v>3</v>
      </c>
      <c r="Y23" s="5">
        <f t="shared" si="7"/>
        <v>4</v>
      </c>
      <c r="Z23" s="5">
        <v>4</v>
      </c>
      <c r="AA23" s="10">
        <f t="shared" si="4"/>
        <v>28</v>
      </c>
      <c r="AB23" s="10">
        <f t="shared" si="8"/>
        <v>16</v>
      </c>
    </row>
    <row r="24" spans="1:28" x14ac:dyDescent="0.25">
      <c r="A24" s="2">
        <v>19</v>
      </c>
      <c r="B24" s="7" t="s">
        <v>35</v>
      </c>
      <c r="C24" s="2">
        <v>4274</v>
      </c>
      <c r="D24" s="2">
        <v>4</v>
      </c>
      <c r="E24" s="2"/>
      <c r="F24" s="2" t="s">
        <v>32</v>
      </c>
      <c r="G24" s="97">
        <v>-41.290998951624978</v>
      </c>
      <c r="H24" s="97">
        <v>-33.607907742998357</v>
      </c>
      <c r="I24" s="98">
        <f t="shared" si="5"/>
        <v>-70.035526566475014</v>
      </c>
      <c r="J24" s="97">
        <v>335</v>
      </c>
      <c r="K24" s="97">
        <v>143</v>
      </c>
      <c r="L24" s="99">
        <v>-1.3426573426573427</v>
      </c>
      <c r="M24" s="99">
        <v>0.31236444206208286</v>
      </c>
      <c r="N24" s="99">
        <v>0.33527390903258569</v>
      </c>
      <c r="O24" s="97">
        <v>0.11200000000000002</v>
      </c>
      <c r="P24" s="97">
        <v>1.0267743553121815</v>
      </c>
      <c r="Q24" s="100" t="s">
        <v>100</v>
      </c>
      <c r="R24" s="28">
        <f t="shared" si="0"/>
        <v>4</v>
      </c>
      <c r="S24" s="2">
        <v>4</v>
      </c>
      <c r="T24" s="2">
        <f t="shared" si="6"/>
        <v>3</v>
      </c>
      <c r="U24" s="2">
        <v>1</v>
      </c>
      <c r="V24" s="2">
        <f t="shared" si="1"/>
        <v>3</v>
      </c>
      <c r="W24" s="7">
        <f t="shared" si="2"/>
        <v>2</v>
      </c>
      <c r="X24" s="7">
        <f t="shared" si="3"/>
        <v>3</v>
      </c>
      <c r="Y24" s="2">
        <f t="shared" si="7"/>
        <v>3</v>
      </c>
      <c r="Z24" s="2">
        <v>3</v>
      </c>
      <c r="AA24" s="9">
        <f t="shared" si="4"/>
        <v>26</v>
      </c>
      <c r="AB24" s="9">
        <f t="shared" si="8"/>
        <v>15</v>
      </c>
    </row>
    <row r="25" spans="1:28" x14ac:dyDescent="0.25">
      <c r="A25" s="2">
        <v>20</v>
      </c>
      <c r="B25" s="7" t="s">
        <v>36</v>
      </c>
      <c r="C25" s="2">
        <v>7994</v>
      </c>
      <c r="D25" s="2">
        <v>4</v>
      </c>
      <c r="E25" s="2"/>
      <c r="F25" s="2" t="s">
        <v>32</v>
      </c>
      <c r="G25" s="97">
        <v>-17.154150197628461</v>
      </c>
      <c r="H25" s="97">
        <v>-21.739130434782606</v>
      </c>
      <c r="I25" s="98">
        <f t="shared" si="5"/>
        <v>-16.669227223843915</v>
      </c>
      <c r="J25" s="97">
        <v>450</v>
      </c>
      <c r="K25" s="97">
        <v>179</v>
      </c>
      <c r="L25" s="99">
        <v>-1.5139664804469273</v>
      </c>
      <c r="M25" s="99">
        <v>0.23994081727856342</v>
      </c>
      <c r="N25" s="99">
        <v>0.27086634565524637</v>
      </c>
      <c r="O25" s="97">
        <v>0.238956375</v>
      </c>
      <c r="P25" s="97">
        <v>1.125576211908522</v>
      </c>
      <c r="Q25" s="100" t="s">
        <v>103</v>
      </c>
      <c r="R25" s="28">
        <f t="shared" si="0"/>
        <v>3</v>
      </c>
      <c r="S25" s="2">
        <v>3</v>
      </c>
      <c r="T25" s="2">
        <f t="shared" si="6"/>
        <v>4</v>
      </c>
      <c r="U25" s="2">
        <v>3</v>
      </c>
      <c r="V25" s="2">
        <f t="shared" si="1"/>
        <v>3</v>
      </c>
      <c r="W25" s="7">
        <f t="shared" si="2"/>
        <v>1</v>
      </c>
      <c r="X25" s="7">
        <f t="shared" si="3"/>
        <v>2</v>
      </c>
      <c r="Y25" s="2">
        <f t="shared" si="7"/>
        <v>3</v>
      </c>
      <c r="Z25" s="2">
        <v>3</v>
      </c>
      <c r="AA25" s="9">
        <f t="shared" si="4"/>
        <v>25</v>
      </c>
      <c r="AB25" s="9">
        <f t="shared" si="8"/>
        <v>16</v>
      </c>
    </row>
    <row r="26" spans="1:28" x14ac:dyDescent="0.25">
      <c r="A26" s="2">
        <v>21</v>
      </c>
      <c r="B26" s="7" t="s">
        <v>37</v>
      </c>
      <c r="C26" s="2">
        <v>4770</v>
      </c>
      <c r="D26" s="2">
        <v>4</v>
      </c>
      <c r="E26" s="2"/>
      <c r="F26" s="2" t="s">
        <v>32</v>
      </c>
      <c r="G26" s="97">
        <v>-8.275848358944792</v>
      </c>
      <c r="H26" s="97">
        <v>-13.645309424885198</v>
      </c>
      <c r="I26" s="98">
        <f t="shared" si="5"/>
        <v>-6.8300376500898219</v>
      </c>
      <c r="J26" s="97">
        <v>842</v>
      </c>
      <c r="K26" s="97">
        <v>395</v>
      </c>
      <c r="L26" s="99">
        <v>-1.1316455696202532</v>
      </c>
      <c r="M26" s="99">
        <v>0.13934731481310939</v>
      </c>
      <c r="N26" s="99">
        <v>0.13136872204321928</v>
      </c>
      <c r="O26" s="97">
        <v>0.255</v>
      </c>
      <c r="P26" s="97">
        <v>0.71166025234724217</v>
      </c>
      <c r="Q26" s="100" t="s">
        <v>101</v>
      </c>
      <c r="R26" s="28">
        <f t="shared" si="0"/>
        <v>2</v>
      </c>
      <c r="S26" s="2">
        <v>2</v>
      </c>
      <c r="T26" s="2">
        <f t="shared" si="6"/>
        <v>1</v>
      </c>
      <c r="U26" s="2">
        <v>3</v>
      </c>
      <c r="V26" s="2">
        <f t="shared" si="1"/>
        <v>2</v>
      </c>
      <c r="W26" s="7">
        <f t="shared" si="2"/>
        <v>2</v>
      </c>
      <c r="X26" s="7">
        <f t="shared" si="3"/>
        <v>2</v>
      </c>
      <c r="Y26" s="2">
        <f t="shared" si="7"/>
        <v>3</v>
      </c>
      <c r="Z26" s="2">
        <v>4</v>
      </c>
      <c r="AA26" s="9">
        <f t="shared" si="4"/>
        <v>21</v>
      </c>
      <c r="AB26" s="9">
        <f t="shared" si="8"/>
        <v>14</v>
      </c>
    </row>
    <row r="27" spans="1:28" x14ac:dyDescent="0.25">
      <c r="A27" s="2">
        <v>22</v>
      </c>
      <c r="B27" s="7" t="s">
        <v>38</v>
      </c>
      <c r="C27" s="2">
        <v>4465</v>
      </c>
      <c r="D27" s="2">
        <v>4</v>
      </c>
      <c r="E27" s="2"/>
      <c r="F27" s="2" t="s">
        <v>32</v>
      </c>
      <c r="G27" s="97">
        <v>-9.7408400357462011</v>
      </c>
      <c r="H27" s="97">
        <v>-18.096514745308312</v>
      </c>
      <c r="I27" s="98">
        <f t="shared" si="5"/>
        <v>-7.6105651278936035</v>
      </c>
      <c r="J27" s="97">
        <v>626</v>
      </c>
      <c r="K27" s="97">
        <v>202</v>
      </c>
      <c r="L27" s="99">
        <v>-2.0990099009900991</v>
      </c>
      <c r="M27" s="99">
        <v>0.19280217657803039</v>
      </c>
      <c r="N27" s="99">
        <v>0.24870088665685822</v>
      </c>
      <c r="O27" s="97">
        <v>0.121</v>
      </c>
      <c r="P27" s="97">
        <v>0.83842889016708311</v>
      </c>
      <c r="Q27" s="100" t="s">
        <v>104</v>
      </c>
      <c r="R27" s="28">
        <f t="shared" si="0"/>
        <v>2</v>
      </c>
      <c r="S27" s="2">
        <v>3</v>
      </c>
      <c r="T27" s="2">
        <f t="shared" si="6"/>
        <v>1</v>
      </c>
      <c r="U27" s="2">
        <v>2</v>
      </c>
      <c r="V27" s="2">
        <f t="shared" si="1"/>
        <v>2</v>
      </c>
      <c r="W27" s="7">
        <f t="shared" si="2"/>
        <v>1</v>
      </c>
      <c r="X27" s="7">
        <f t="shared" si="3"/>
        <v>2</v>
      </c>
      <c r="Y27" s="2">
        <f t="shared" si="7"/>
        <v>3</v>
      </c>
      <c r="Z27" s="2">
        <v>4</v>
      </c>
      <c r="AA27" s="9">
        <f t="shared" si="4"/>
        <v>20</v>
      </c>
      <c r="AB27" s="9">
        <f t="shared" si="8"/>
        <v>12</v>
      </c>
    </row>
    <row r="28" spans="1:28" x14ac:dyDescent="0.25">
      <c r="A28" s="2">
        <v>23</v>
      </c>
      <c r="B28" s="7" t="s">
        <v>39</v>
      </c>
      <c r="C28" s="2">
        <v>6395</v>
      </c>
      <c r="D28" s="2">
        <v>4</v>
      </c>
      <c r="E28" s="2"/>
      <c r="F28" s="2" t="s">
        <v>32</v>
      </c>
      <c r="G28" s="97">
        <v>-9.4589620905410463</v>
      </c>
      <c r="H28" s="97">
        <v>-10.526315789473683</v>
      </c>
      <c r="I28" s="98">
        <f t="shared" si="5"/>
        <v>-10.286171703021834</v>
      </c>
      <c r="J28" s="97">
        <v>285</v>
      </c>
      <c r="K28" s="97">
        <v>161</v>
      </c>
      <c r="L28" s="99">
        <v>1.2983870967741935</v>
      </c>
      <c r="M28" s="99">
        <v>0.46898037046018431</v>
      </c>
      <c r="N28" s="99">
        <v>0.46641110300148719</v>
      </c>
      <c r="O28" s="97">
        <v>0.30689699359986716</v>
      </c>
      <c r="P28" s="97">
        <v>1.0647314208430918</v>
      </c>
      <c r="Q28" s="100" t="s">
        <v>103</v>
      </c>
      <c r="R28" s="28">
        <f t="shared" si="0"/>
        <v>2</v>
      </c>
      <c r="S28" s="2">
        <v>2</v>
      </c>
      <c r="T28" s="2">
        <f t="shared" si="6"/>
        <v>3</v>
      </c>
      <c r="U28" s="2">
        <v>1</v>
      </c>
      <c r="V28" s="2">
        <f t="shared" si="1"/>
        <v>4</v>
      </c>
      <c r="W28" s="7">
        <f t="shared" si="2"/>
        <v>3</v>
      </c>
      <c r="X28" s="7">
        <f t="shared" si="3"/>
        <v>3</v>
      </c>
      <c r="Y28" s="2">
        <f t="shared" si="7"/>
        <v>2</v>
      </c>
      <c r="Z28" s="2">
        <v>1</v>
      </c>
      <c r="AA28" s="9">
        <f t="shared" si="4"/>
        <v>21</v>
      </c>
      <c r="AB28" s="9">
        <f t="shared" si="8"/>
        <v>15</v>
      </c>
    </row>
    <row r="29" spans="1:28" x14ac:dyDescent="0.25">
      <c r="A29" s="2">
        <v>24</v>
      </c>
      <c r="B29" s="7" t="s">
        <v>40</v>
      </c>
      <c r="C29" s="2">
        <v>1242</v>
      </c>
      <c r="D29" s="2">
        <v>4</v>
      </c>
      <c r="E29" s="2"/>
      <c r="F29" s="2" t="s">
        <v>32</v>
      </c>
      <c r="G29" s="97">
        <v>-2.6279522881718531</v>
      </c>
      <c r="H29" s="97">
        <v>-8.8604286461055892</v>
      </c>
      <c r="I29" s="98">
        <f t="shared" si="5"/>
        <v>-1.7271121047925369</v>
      </c>
      <c r="J29" s="97">
        <v>806</v>
      </c>
      <c r="K29" s="97">
        <v>399</v>
      </c>
      <c r="L29" s="99">
        <v>-1.0200501253132832</v>
      </c>
      <c r="M29" s="99">
        <v>0.13435924968786905</v>
      </c>
      <c r="N29" s="99">
        <v>0.13363337022124028</v>
      </c>
      <c r="O29" s="97">
        <v>0.22700000000000001</v>
      </c>
      <c r="P29" s="97">
        <v>0.85290946621552277</v>
      </c>
      <c r="Q29" s="100" t="s">
        <v>101</v>
      </c>
      <c r="R29" s="28">
        <f t="shared" si="0"/>
        <v>1</v>
      </c>
      <c r="S29" s="2">
        <v>3</v>
      </c>
      <c r="T29" s="2">
        <f t="shared" si="6"/>
        <v>1</v>
      </c>
      <c r="U29" s="2">
        <v>3</v>
      </c>
      <c r="V29" s="2">
        <f t="shared" si="1"/>
        <v>2</v>
      </c>
      <c r="W29" s="7">
        <f t="shared" si="2"/>
        <v>2</v>
      </c>
      <c r="X29" s="7">
        <f t="shared" si="3"/>
        <v>2</v>
      </c>
      <c r="Y29" s="2">
        <f t="shared" si="7"/>
        <v>3</v>
      </c>
      <c r="Z29" s="2">
        <v>3</v>
      </c>
      <c r="AA29" s="9">
        <f t="shared" si="4"/>
        <v>20</v>
      </c>
      <c r="AB29" s="9">
        <f t="shared" si="8"/>
        <v>13</v>
      </c>
    </row>
    <row r="30" spans="1:28" x14ac:dyDescent="0.25">
      <c r="A30" s="2">
        <v>25</v>
      </c>
      <c r="B30" s="7" t="s">
        <v>41</v>
      </c>
      <c r="C30" s="2">
        <v>1252</v>
      </c>
      <c r="D30" s="2">
        <v>4</v>
      </c>
      <c r="E30" s="2"/>
      <c r="F30" s="2" t="s">
        <v>32</v>
      </c>
      <c r="G30" s="97">
        <v>-21.904761904761916</v>
      </c>
      <c r="H30" s="97">
        <v>-16.380952380952387</v>
      </c>
      <c r="I30" s="98">
        <f t="shared" si="5"/>
        <v>-45.542647828362171</v>
      </c>
      <c r="J30" s="97">
        <v>301</v>
      </c>
      <c r="K30" s="97">
        <v>173</v>
      </c>
      <c r="L30" s="99">
        <v>1.3515625</v>
      </c>
      <c r="M30" s="99">
        <v>0.33464345289381303</v>
      </c>
      <c r="N30" s="99">
        <v>0.29837185586438603</v>
      </c>
      <c r="O30" s="97">
        <v>4.1999999999999996E-2</v>
      </c>
      <c r="P30" s="97">
        <v>0.96452804230495848</v>
      </c>
      <c r="Q30" s="100" t="s">
        <v>105</v>
      </c>
      <c r="R30" s="28">
        <f t="shared" si="0"/>
        <v>4</v>
      </c>
      <c r="S30" s="2">
        <v>4</v>
      </c>
      <c r="T30" s="2">
        <f t="shared" si="6"/>
        <v>2</v>
      </c>
      <c r="U30" s="2">
        <v>3</v>
      </c>
      <c r="V30" s="2">
        <f t="shared" si="1"/>
        <v>3</v>
      </c>
      <c r="W30" s="7">
        <f t="shared" si="2"/>
        <v>3</v>
      </c>
      <c r="X30" s="7">
        <f t="shared" si="3"/>
        <v>2</v>
      </c>
      <c r="Y30" s="2">
        <f t="shared" si="7"/>
        <v>4</v>
      </c>
      <c r="Z30" s="2">
        <v>4</v>
      </c>
      <c r="AA30" s="9">
        <f t="shared" si="4"/>
        <v>29</v>
      </c>
      <c r="AB30" s="9">
        <f t="shared" si="8"/>
        <v>17</v>
      </c>
    </row>
    <row r="31" spans="1:28" x14ac:dyDescent="0.25">
      <c r="A31" s="2">
        <v>26</v>
      </c>
      <c r="B31" s="7" t="s">
        <v>42</v>
      </c>
      <c r="C31" s="2">
        <v>1345</v>
      </c>
      <c r="D31" s="2">
        <v>4</v>
      </c>
      <c r="E31" s="2"/>
      <c r="F31" s="2" t="s">
        <v>32</v>
      </c>
      <c r="G31" s="97">
        <v>-0.60720899186083033</v>
      </c>
      <c r="H31" s="97">
        <v>-10.705826622453818</v>
      </c>
      <c r="I31" s="98">
        <f t="shared" si="5"/>
        <v>-0.34471832696186921</v>
      </c>
      <c r="J31" s="97">
        <v>507</v>
      </c>
      <c r="K31" s="97">
        <v>196</v>
      </c>
      <c r="L31" s="99">
        <v>-1.5867346938775508</v>
      </c>
      <c r="M31" s="99">
        <v>0.21054855255140292</v>
      </c>
      <c r="N31" s="99">
        <v>0.23293517642495065</v>
      </c>
      <c r="O31" s="97">
        <v>0.2794301111111111</v>
      </c>
      <c r="P31" s="97">
        <v>1.148810668920119</v>
      </c>
      <c r="Q31" s="100" t="s">
        <v>103</v>
      </c>
      <c r="R31" s="28">
        <f t="shared" si="0"/>
        <v>1</v>
      </c>
      <c r="S31" s="2">
        <v>2</v>
      </c>
      <c r="T31" s="2">
        <f t="shared" si="6"/>
        <v>4</v>
      </c>
      <c r="U31" s="2">
        <v>2</v>
      </c>
      <c r="V31" s="2">
        <f t="shared" si="1"/>
        <v>3</v>
      </c>
      <c r="W31" s="7">
        <f t="shared" si="2"/>
        <v>1</v>
      </c>
      <c r="X31" s="7">
        <f t="shared" si="3"/>
        <v>2</v>
      </c>
      <c r="Y31" s="2">
        <f t="shared" si="7"/>
        <v>3</v>
      </c>
      <c r="Z31" s="2">
        <v>4</v>
      </c>
      <c r="AA31" s="9">
        <f t="shared" si="4"/>
        <v>22</v>
      </c>
      <c r="AB31" s="9">
        <f t="shared" si="8"/>
        <v>16</v>
      </c>
    </row>
    <row r="32" spans="1:28" x14ac:dyDescent="0.25">
      <c r="A32" s="2">
        <v>27</v>
      </c>
      <c r="B32" s="7" t="s">
        <v>43</v>
      </c>
      <c r="C32" s="2">
        <v>5551</v>
      </c>
      <c r="D32" s="2">
        <v>4</v>
      </c>
      <c r="E32" s="2"/>
      <c r="F32" s="2" t="s">
        <v>32</v>
      </c>
      <c r="G32" s="97">
        <v>-5.6818181818181763</v>
      </c>
      <c r="H32" s="97">
        <v>-14.687499999999998</v>
      </c>
      <c r="I32" s="98">
        <f t="shared" si="5"/>
        <v>-3.9695945945945912</v>
      </c>
      <c r="J32" s="97">
        <v>232</v>
      </c>
      <c r="K32" s="97">
        <v>140</v>
      </c>
      <c r="L32" s="99">
        <v>1.5217391304347827</v>
      </c>
      <c r="M32" s="99">
        <v>0.4631369544985211</v>
      </c>
      <c r="N32" s="99">
        <v>0.41304550642932669</v>
      </c>
      <c r="O32" s="97">
        <v>0.27422283333333336</v>
      </c>
      <c r="P32" s="97">
        <v>0.88332059971077703</v>
      </c>
      <c r="Q32" s="100" t="s">
        <v>104</v>
      </c>
      <c r="R32" s="28">
        <f t="shared" si="0"/>
        <v>1</v>
      </c>
      <c r="S32" s="2">
        <v>4</v>
      </c>
      <c r="T32" s="2">
        <f t="shared" si="6"/>
        <v>1</v>
      </c>
      <c r="U32" s="2">
        <v>1</v>
      </c>
      <c r="V32" s="2">
        <f t="shared" si="1"/>
        <v>4</v>
      </c>
      <c r="W32" s="7">
        <f t="shared" si="2"/>
        <v>4</v>
      </c>
      <c r="X32" s="7">
        <f t="shared" si="3"/>
        <v>3</v>
      </c>
      <c r="Y32" s="2">
        <f t="shared" si="7"/>
        <v>3</v>
      </c>
      <c r="Z32" s="2">
        <v>2</v>
      </c>
      <c r="AA32" s="9">
        <f t="shared" si="4"/>
        <v>23</v>
      </c>
      <c r="AB32" s="9">
        <f t="shared" si="8"/>
        <v>15</v>
      </c>
    </row>
    <row r="33" spans="1:28" x14ac:dyDescent="0.25">
      <c r="A33" s="2">
        <v>28</v>
      </c>
      <c r="B33" s="7" t="s">
        <v>44</v>
      </c>
      <c r="C33" s="2">
        <v>4159</v>
      </c>
      <c r="D33" s="2">
        <v>4</v>
      </c>
      <c r="E33" s="2"/>
      <c r="F33" s="2" t="s">
        <v>32</v>
      </c>
      <c r="G33" s="97">
        <v>-24.825174825174834</v>
      </c>
      <c r="H33" s="97">
        <v>-28.846153846153843</v>
      </c>
      <c r="I33" s="98">
        <f t="shared" si="5"/>
        <v>-25.925024342745889</v>
      </c>
      <c r="J33" s="97">
        <v>203</v>
      </c>
      <c r="K33" s="97">
        <v>125</v>
      </c>
      <c r="L33" s="99">
        <v>1.6025641025641026</v>
      </c>
      <c r="M33" s="99">
        <v>0.63954019321331756</v>
      </c>
      <c r="N33" s="99">
        <v>0.56752812605133784</v>
      </c>
      <c r="O33" s="97">
        <v>0.22294434294005966</v>
      </c>
      <c r="P33" s="97">
        <v>0.64084714752389649</v>
      </c>
      <c r="Q33" s="100" t="s">
        <v>104</v>
      </c>
      <c r="R33" s="28">
        <f t="shared" si="0"/>
        <v>3</v>
      </c>
      <c r="S33" s="2">
        <v>4</v>
      </c>
      <c r="T33" s="2">
        <f t="shared" si="6"/>
        <v>1</v>
      </c>
      <c r="U33" s="2">
        <v>1</v>
      </c>
      <c r="V33" s="2">
        <f t="shared" si="1"/>
        <v>4</v>
      </c>
      <c r="W33" s="7">
        <f t="shared" si="2"/>
        <v>4</v>
      </c>
      <c r="X33" s="7">
        <f t="shared" si="3"/>
        <v>4</v>
      </c>
      <c r="Y33" s="2">
        <f t="shared" si="7"/>
        <v>3</v>
      </c>
      <c r="Z33" s="2">
        <v>3</v>
      </c>
      <c r="AA33" s="9">
        <f t="shared" si="4"/>
        <v>27</v>
      </c>
      <c r="AB33" s="9">
        <f t="shared" si="8"/>
        <v>17</v>
      </c>
    </row>
    <row r="34" spans="1:28" x14ac:dyDescent="0.25">
      <c r="A34" s="2">
        <v>29</v>
      </c>
      <c r="B34" s="7" t="s">
        <v>45</v>
      </c>
      <c r="C34" s="2">
        <v>7837</v>
      </c>
      <c r="D34" s="2">
        <v>4</v>
      </c>
      <c r="E34" s="2"/>
      <c r="F34" s="2" t="s">
        <v>32</v>
      </c>
      <c r="G34" s="97">
        <v>2.490877359987298</v>
      </c>
      <c r="H34" s="97">
        <v>-10.29668411867365</v>
      </c>
      <c r="I34" s="98">
        <f t="shared" si="5"/>
        <v>1.2091095038382624</v>
      </c>
      <c r="J34" s="97">
        <v>305</v>
      </c>
      <c r="K34" s="97">
        <v>169</v>
      </c>
      <c r="L34" s="99">
        <v>1.2426470588235294</v>
      </c>
      <c r="M34" s="99">
        <v>0.34994806616974766</v>
      </c>
      <c r="N34" s="99">
        <v>0.31322458774793438</v>
      </c>
      <c r="O34" s="97">
        <v>0.3047326666666666</v>
      </c>
      <c r="P34" s="97">
        <v>0.80496065050109156</v>
      </c>
      <c r="Q34" s="100" t="s">
        <v>104</v>
      </c>
      <c r="R34" s="28">
        <f t="shared" si="0"/>
        <v>1</v>
      </c>
      <c r="S34" s="2">
        <v>1</v>
      </c>
      <c r="T34" s="2">
        <f t="shared" si="6"/>
        <v>1</v>
      </c>
      <c r="U34" s="2">
        <v>2</v>
      </c>
      <c r="V34" s="2">
        <f t="shared" si="1"/>
        <v>3</v>
      </c>
      <c r="W34" s="7">
        <f t="shared" si="2"/>
        <v>3</v>
      </c>
      <c r="X34" s="7">
        <f t="shared" si="3"/>
        <v>3</v>
      </c>
      <c r="Y34" s="2">
        <f t="shared" si="7"/>
        <v>2</v>
      </c>
      <c r="Z34" s="2">
        <v>4</v>
      </c>
      <c r="AA34" s="9">
        <f t="shared" si="4"/>
        <v>20</v>
      </c>
      <c r="AB34" s="9">
        <f t="shared" si="8"/>
        <v>16</v>
      </c>
    </row>
    <row r="35" spans="1:28" x14ac:dyDescent="0.25">
      <c r="A35" s="2">
        <v>44</v>
      </c>
      <c r="B35" s="7" t="s">
        <v>46</v>
      </c>
      <c r="C35" s="2">
        <v>0</v>
      </c>
      <c r="D35" s="2">
        <v>4</v>
      </c>
      <c r="E35" s="2"/>
      <c r="F35" s="2" t="s">
        <v>32</v>
      </c>
      <c r="G35" s="97">
        <v>-8.6719731881022213</v>
      </c>
      <c r="H35" s="97">
        <v>-14.900153609831024</v>
      </c>
      <c r="I35" s="98">
        <f t="shared" si="5"/>
        <v>-7.0151595084951284</v>
      </c>
      <c r="J35" s="97">
        <v>289</v>
      </c>
      <c r="K35" s="97">
        <v>110</v>
      </c>
      <c r="L35" s="99">
        <v>-1.6272727272727272</v>
      </c>
      <c r="M35" s="99">
        <v>0.37782194551119663</v>
      </c>
      <c r="N35" s="99">
        <v>0.44844186674244424</v>
      </c>
      <c r="O35" s="97">
        <v>0.04</v>
      </c>
      <c r="P35" s="97">
        <v>0.65794179033288103</v>
      </c>
      <c r="Q35" s="100" t="s">
        <v>102</v>
      </c>
      <c r="R35" s="28">
        <f t="shared" si="0"/>
        <v>2</v>
      </c>
      <c r="S35" s="2">
        <v>3</v>
      </c>
      <c r="T35" s="2">
        <f t="shared" si="6"/>
        <v>1</v>
      </c>
      <c r="U35" s="2">
        <v>1</v>
      </c>
      <c r="V35" s="2">
        <f t="shared" si="1"/>
        <v>4</v>
      </c>
      <c r="W35" s="7">
        <f t="shared" si="2"/>
        <v>1</v>
      </c>
      <c r="X35" s="7">
        <f t="shared" si="3"/>
        <v>3</v>
      </c>
      <c r="Y35" s="2">
        <f t="shared" si="7"/>
        <v>4</v>
      </c>
      <c r="Z35" s="2">
        <v>3</v>
      </c>
      <c r="AA35" s="9">
        <f t="shared" si="4"/>
        <v>22</v>
      </c>
      <c r="AB35" s="9">
        <f t="shared" si="8"/>
        <v>13</v>
      </c>
    </row>
    <row r="36" spans="1:28" x14ac:dyDescent="0.25">
      <c r="A36" s="2">
        <v>30</v>
      </c>
      <c r="B36" s="7" t="s">
        <v>48</v>
      </c>
      <c r="C36" s="2">
        <v>6681</v>
      </c>
      <c r="D36" s="2">
        <v>2</v>
      </c>
      <c r="E36" s="2"/>
      <c r="F36" s="2" t="s">
        <v>47</v>
      </c>
      <c r="G36" s="97">
        <v>3.522534994616211</v>
      </c>
      <c r="H36" s="97">
        <v>-2.4111675126903598</v>
      </c>
      <c r="I36" s="98">
        <f t="shared" si="5"/>
        <v>1.0742361097394779</v>
      </c>
      <c r="J36" s="97">
        <v>906</v>
      </c>
      <c r="K36" s="97">
        <v>516</v>
      </c>
      <c r="L36" s="99">
        <v>1.323076923076923</v>
      </c>
      <c r="M36" s="99">
        <v>0.12586665825769908</v>
      </c>
      <c r="N36" s="99">
        <v>0.10622170150694889</v>
      </c>
      <c r="O36" s="97">
        <v>0.48053401482259567</v>
      </c>
      <c r="P36" s="97">
        <v>1.2324680560972456</v>
      </c>
      <c r="Q36" s="100" t="s">
        <v>106</v>
      </c>
      <c r="R36" s="28">
        <f t="shared" si="0"/>
        <v>1</v>
      </c>
      <c r="S36" s="2">
        <v>1</v>
      </c>
      <c r="T36" s="2">
        <f t="shared" si="6"/>
        <v>4</v>
      </c>
      <c r="U36" s="2">
        <v>2</v>
      </c>
      <c r="V36" s="2">
        <f t="shared" si="1"/>
        <v>1</v>
      </c>
      <c r="W36" s="7">
        <f t="shared" si="2"/>
        <v>3</v>
      </c>
      <c r="X36" s="7">
        <f t="shared" si="3"/>
        <v>2</v>
      </c>
      <c r="Y36" s="2">
        <f t="shared" si="7"/>
        <v>2</v>
      </c>
      <c r="Z36" s="2">
        <v>3</v>
      </c>
      <c r="AA36" s="9">
        <f t="shared" si="4"/>
        <v>19</v>
      </c>
      <c r="AB36" s="9">
        <f t="shared" si="8"/>
        <v>15</v>
      </c>
    </row>
    <row r="37" spans="1:28" x14ac:dyDescent="0.25">
      <c r="A37" s="2">
        <v>31</v>
      </c>
      <c r="B37" s="7" t="s">
        <v>49</v>
      </c>
      <c r="C37" s="2">
        <v>5008</v>
      </c>
      <c r="D37" s="2">
        <v>2</v>
      </c>
      <c r="E37" s="2"/>
      <c r="F37" s="2" t="s">
        <v>47</v>
      </c>
      <c r="G37" s="97">
        <v>-2.6337416350330711</v>
      </c>
      <c r="H37" s="97">
        <v>-18.897976754197153</v>
      </c>
      <c r="I37" s="98">
        <f t="shared" si="5"/>
        <v>-1.5688094678148148</v>
      </c>
      <c r="J37" s="97">
        <v>520</v>
      </c>
      <c r="K37" s="97">
        <v>251</v>
      </c>
      <c r="L37" s="99">
        <v>-1.0717131474103585</v>
      </c>
      <c r="M37" s="99">
        <v>0.18814892327959487</v>
      </c>
      <c r="N37" s="99">
        <v>0.19693318649185418</v>
      </c>
      <c r="O37" s="97">
        <v>0.20499999999999999</v>
      </c>
      <c r="P37" s="97">
        <v>0.92566451350505352</v>
      </c>
      <c r="Q37" s="100" t="s">
        <v>104</v>
      </c>
      <c r="R37" s="28">
        <f t="shared" si="0"/>
        <v>1</v>
      </c>
      <c r="S37" s="2">
        <v>3</v>
      </c>
      <c r="T37" s="2">
        <f t="shared" si="6"/>
        <v>2</v>
      </c>
      <c r="U37" s="2">
        <v>2</v>
      </c>
      <c r="V37" s="2">
        <f t="shared" si="1"/>
        <v>3</v>
      </c>
      <c r="W37" s="7">
        <f t="shared" si="2"/>
        <v>2</v>
      </c>
      <c r="X37" s="7">
        <f t="shared" si="3"/>
        <v>2</v>
      </c>
      <c r="Y37" s="2">
        <f t="shared" si="7"/>
        <v>3</v>
      </c>
      <c r="Z37" s="2">
        <v>4</v>
      </c>
      <c r="AA37" s="9">
        <f t="shared" si="4"/>
        <v>22</v>
      </c>
      <c r="AB37" s="9">
        <f t="shared" si="8"/>
        <v>15</v>
      </c>
    </row>
    <row r="38" spans="1:28" x14ac:dyDescent="0.25">
      <c r="A38" s="2">
        <v>32</v>
      </c>
      <c r="B38" s="7" t="s">
        <v>50</v>
      </c>
      <c r="C38" s="2">
        <v>6633</v>
      </c>
      <c r="D38" s="2">
        <v>2</v>
      </c>
      <c r="E38" s="2"/>
      <c r="F38" s="2" t="s">
        <v>47</v>
      </c>
      <c r="G38" s="97">
        <v>-17.378376668564556</v>
      </c>
      <c r="H38" s="97">
        <v>-23.451635351426582</v>
      </c>
      <c r="I38" s="98">
        <f t="shared" si="5"/>
        <v>-16.133644455389135</v>
      </c>
      <c r="J38" s="97">
        <v>776</v>
      </c>
      <c r="K38" s="97">
        <v>308</v>
      </c>
      <c r="L38" s="99">
        <v>-1.5194805194805194</v>
      </c>
      <c r="M38" s="99">
        <v>0.16228490545819957</v>
      </c>
      <c r="N38" s="99">
        <v>0.19803171944964265</v>
      </c>
      <c r="O38" s="97">
        <v>0.28817023618870269</v>
      </c>
      <c r="P38" s="97">
        <v>0.90875606879068016</v>
      </c>
      <c r="Q38" s="100" t="s">
        <v>104</v>
      </c>
      <c r="R38" s="28">
        <f t="shared" si="0"/>
        <v>3</v>
      </c>
      <c r="S38" s="2">
        <v>3</v>
      </c>
      <c r="T38" s="2">
        <f t="shared" si="6"/>
        <v>2</v>
      </c>
      <c r="U38" s="2">
        <v>2</v>
      </c>
      <c r="V38" s="2">
        <f t="shared" si="1"/>
        <v>2</v>
      </c>
      <c r="W38" s="7">
        <f t="shared" si="2"/>
        <v>1</v>
      </c>
      <c r="X38" s="7">
        <f t="shared" si="3"/>
        <v>2</v>
      </c>
      <c r="Y38" s="2">
        <f t="shared" si="7"/>
        <v>3</v>
      </c>
      <c r="Z38" s="2">
        <v>2</v>
      </c>
      <c r="AA38" s="9">
        <f t="shared" si="4"/>
        <v>20</v>
      </c>
      <c r="AB38" s="9">
        <f t="shared" si="8"/>
        <v>11</v>
      </c>
    </row>
    <row r="39" spans="1:28" x14ac:dyDescent="0.25">
      <c r="A39" s="2">
        <v>33</v>
      </c>
      <c r="B39" s="7" t="s">
        <v>51</v>
      </c>
      <c r="C39" s="2">
        <v>6732</v>
      </c>
      <c r="D39" s="2">
        <v>2</v>
      </c>
      <c r="E39" s="2"/>
      <c r="F39" s="2" t="s">
        <v>47</v>
      </c>
      <c r="G39" s="97">
        <v>-0.31148735210632106</v>
      </c>
      <c r="H39" s="97">
        <v>-5.1188173528599057</v>
      </c>
      <c r="I39" s="98">
        <f t="shared" si="5"/>
        <v>-0.17725030766675695</v>
      </c>
      <c r="J39" s="97">
        <v>1012</v>
      </c>
      <c r="K39" s="97">
        <v>332</v>
      </c>
      <c r="L39" s="99">
        <v>-2.0481927710843375</v>
      </c>
      <c r="M39" s="99">
        <v>0.10637547028489981</v>
      </c>
      <c r="N39" s="99">
        <v>0.12520886291158662</v>
      </c>
      <c r="O39" s="97">
        <v>0.55846390000000001</v>
      </c>
      <c r="P39" s="97">
        <v>1.1745513734590332</v>
      </c>
      <c r="Q39" s="100" t="s">
        <v>106</v>
      </c>
      <c r="R39" s="28">
        <f t="shared" si="0"/>
        <v>1</v>
      </c>
      <c r="S39" s="2">
        <v>2</v>
      </c>
      <c r="T39" s="2">
        <f t="shared" si="6"/>
        <v>4</v>
      </c>
      <c r="U39" s="2">
        <v>1</v>
      </c>
      <c r="V39" s="2">
        <f t="shared" si="1"/>
        <v>1</v>
      </c>
      <c r="W39" s="7">
        <f t="shared" si="2"/>
        <v>1</v>
      </c>
      <c r="X39" s="7">
        <f t="shared" si="3"/>
        <v>2</v>
      </c>
      <c r="Y39" s="2">
        <f t="shared" si="7"/>
        <v>1</v>
      </c>
      <c r="Z39" s="2">
        <v>4</v>
      </c>
      <c r="AA39" s="9">
        <f t="shared" si="4"/>
        <v>17</v>
      </c>
      <c r="AB39" s="9">
        <f t="shared" si="8"/>
        <v>13</v>
      </c>
    </row>
    <row r="40" spans="1:28" s="4" customFormat="1" x14ac:dyDescent="0.25">
      <c r="A40" s="5">
        <v>34</v>
      </c>
      <c r="B40" s="5" t="s">
        <v>52</v>
      </c>
      <c r="C40" s="5">
        <v>4790</v>
      </c>
      <c r="D40" s="5">
        <v>2</v>
      </c>
      <c r="E40" s="5">
        <v>-6430.75</v>
      </c>
      <c r="F40" s="5" t="s">
        <v>47</v>
      </c>
      <c r="G40" s="101">
        <v>-5.0646323373596207</v>
      </c>
      <c r="H40" s="101">
        <v>-15.517815517815514</v>
      </c>
      <c r="I40" s="102">
        <f t="shared" si="5"/>
        <v>-3.3949660469864562</v>
      </c>
      <c r="J40" s="101">
        <v>743</v>
      </c>
      <c r="K40" s="101">
        <v>281</v>
      </c>
      <c r="L40" s="101">
        <v>-1.6441281138790036</v>
      </c>
      <c r="M40" s="101">
        <v>0.1599861396797953</v>
      </c>
      <c r="N40" s="101">
        <v>0.19882459088172358</v>
      </c>
      <c r="O40" s="101">
        <v>7.1999999999999995E-2</v>
      </c>
      <c r="P40" s="101">
        <v>1.1514711914384212</v>
      </c>
      <c r="Q40" s="103" t="s">
        <v>108</v>
      </c>
      <c r="R40" s="29">
        <f t="shared" si="0"/>
        <v>1</v>
      </c>
      <c r="S40" s="5">
        <v>3</v>
      </c>
      <c r="T40" s="5">
        <f t="shared" si="6"/>
        <v>4</v>
      </c>
      <c r="U40" s="5">
        <v>3</v>
      </c>
      <c r="V40" s="5">
        <f t="shared" si="1"/>
        <v>2</v>
      </c>
      <c r="W40" s="5">
        <f t="shared" si="2"/>
        <v>1</v>
      </c>
      <c r="X40" s="5">
        <f t="shared" si="3"/>
        <v>2</v>
      </c>
      <c r="Y40" s="5">
        <f t="shared" si="7"/>
        <v>4</v>
      </c>
      <c r="Z40" s="5">
        <v>4</v>
      </c>
      <c r="AA40" s="10">
        <f t="shared" si="4"/>
        <v>24</v>
      </c>
      <c r="AB40" s="10">
        <f t="shared" si="8"/>
        <v>16</v>
      </c>
    </row>
    <row r="41" spans="1:28" x14ac:dyDescent="0.25">
      <c r="A41" s="2">
        <v>35</v>
      </c>
      <c r="B41" s="7" t="s">
        <v>53</v>
      </c>
      <c r="C41" s="2">
        <v>5079</v>
      </c>
      <c r="D41" s="2">
        <v>2</v>
      </c>
      <c r="E41" s="2"/>
      <c r="F41" s="2" t="s">
        <v>47</v>
      </c>
      <c r="G41" s="97">
        <v>-14.27926911797881</v>
      </c>
      <c r="H41" s="97">
        <v>-20.595533498759298</v>
      </c>
      <c r="I41" s="98">
        <f t="shared" si="5"/>
        <v>-12.694228534288868</v>
      </c>
      <c r="J41" s="97">
        <v>225</v>
      </c>
      <c r="K41" s="97">
        <v>108</v>
      </c>
      <c r="L41" s="99">
        <v>-1.0833333333333333</v>
      </c>
      <c r="M41" s="99">
        <v>0.48474826781755004</v>
      </c>
      <c r="N41" s="99">
        <v>0.54654869786926386</v>
      </c>
      <c r="O41" s="97">
        <v>0.30943533333333334</v>
      </c>
      <c r="P41" s="97">
        <v>0.73678667890915561</v>
      </c>
      <c r="Q41" s="100" t="s">
        <v>101</v>
      </c>
      <c r="R41" s="28">
        <f t="shared" si="0"/>
        <v>2</v>
      </c>
      <c r="S41" s="2">
        <v>3</v>
      </c>
      <c r="T41" s="2">
        <f t="shared" si="6"/>
        <v>1</v>
      </c>
      <c r="U41" s="2">
        <v>1</v>
      </c>
      <c r="V41" s="2">
        <f t="shared" si="1"/>
        <v>4</v>
      </c>
      <c r="W41" s="7">
        <f t="shared" si="2"/>
        <v>2</v>
      </c>
      <c r="X41" s="7">
        <f t="shared" si="3"/>
        <v>4</v>
      </c>
      <c r="Y41" s="2">
        <f t="shared" si="7"/>
        <v>2</v>
      </c>
      <c r="Z41" s="2">
        <v>4</v>
      </c>
      <c r="AA41" s="9">
        <f t="shared" si="4"/>
        <v>23</v>
      </c>
      <c r="AB41" s="9">
        <f t="shared" si="8"/>
        <v>16</v>
      </c>
    </row>
    <row r="42" spans="1:28" x14ac:dyDescent="0.25">
      <c r="A42" s="2">
        <v>36</v>
      </c>
      <c r="B42" s="7" t="s">
        <v>54</v>
      </c>
      <c r="C42" s="2">
        <v>1333</v>
      </c>
      <c r="D42" s="2">
        <v>2</v>
      </c>
      <c r="E42" s="2"/>
      <c r="F42" s="2" t="s">
        <v>47</v>
      </c>
      <c r="G42" s="97">
        <v>-41.818181818181834</v>
      </c>
      <c r="H42" s="97">
        <v>-52</v>
      </c>
      <c r="I42" s="98">
        <f t="shared" si="5"/>
        <v>-41.241379310344861</v>
      </c>
      <c r="J42" s="97">
        <v>161</v>
      </c>
      <c r="K42" s="97">
        <v>108</v>
      </c>
      <c r="L42" s="99">
        <v>2.0377358490566038</v>
      </c>
      <c r="M42" s="99">
        <v>0.76719910780496325</v>
      </c>
      <c r="N42" s="99">
        <v>0.57113142703416786</v>
      </c>
      <c r="O42" s="97">
        <v>0.12381630000000002</v>
      </c>
      <c r="P42" s="97">
        <v>0.38758022440127943</v>
      </c>
      <c r="Q42" s="100" t="s">
        <v>101</v>
      </c>
      <c r="R42" s="28">
        <f t="shared" si="0"/>
        <v>4</v>
      </c>
      <c r="S42" s="2">
        <v>4</v>
      </c>
      <c r="T42" s="2">
        <f t="shared" si="6"/>
        <v>1</v>
      </c>
      <c r="U42" s="2">
        <v>1</v>
      </c>
      <c r="V42" s="2">
        <f t="shared" si="1"/>
        <v>4</v>
      </c>
      <c r="W42" s="7">
        <f t="shared" si="2"/>
        <v>4</v>
      </c>
      <c r="X42" s="7">
        <f t="shared" si="3"/>
        <v>4</v>
      </c>
      <c r="Y42" s="2">
        <f t="shared" si="7"/>
        <v>3</v>
      </c>
      <c r="Z42" s="2">
        <v>3</v>
      </c>
      <c r="AA42" s="9">
        <f t="shared" si="4"/>
        <v>28</v>
      </c>
      <c r="AB42" s="9">
        <f t="shared" si="8"/>
        <v>17</v>
      </c>
    </row>
    <row r="43" spans="1:28" x14ac:dyDescent="0.25">
      <c r="A43" s="2">
        <v>37</v>
      </c>
      <c r="B43" s="7" t="s">
        <v>55</v>
      </c>
      <c r="C43" s="2">
        <v>5153</v>
      </c>
      <c r="D43" s="2">
        <v>2</v>
      </c>
      <c r="E43" s="2"/>
      <c r="F43" s="2" t="s">
        <v>47</v>
      </c>
      <c r="G43" s="97">
        <v>-11.102172164119061</v>
      </c>
      <c r="H43" s="97">
        <v>-10.188053097345129</v>
      </c>
      <c r="I43" s="98">
        <f t="shared" si="5"/>
        <v>-15.240664796028483</v>
      </c>
      <c r="J43" s="97">
        <v>232</v>
      </c>
      <c r="K43" s="97">
        <v>90</v>
      </c>
      <c r="L43" s="99">
        <v>-1.5777777777777777</v>
      </c>
      <c r="M43" s="99">
        <v>0.52487409852385891</v>
      </c>
      <c r="N43" s="99">
        <v>0.54950848033688715</v>
      </c>
      <c r="O43" s="97">
        <v>2.2242857142857141E-2</v>
      </c>
      <c r="P43" s="97">
        <v>0.54588388876926197</v>
      </c>
      <c r="Q43" s="100" t="s">
        <v>101</v>
      </c>
      <c r="R43" s="28">
        <f t="shared" si="0"/>
        <v>3</v>
      </c>
      <c r="S43" s="2">
        <v>4</v>
      </c>
      <c r="T43" s="2">
        <f t="shared" si="6"/>
        <v>1</v>
      </c>
      <c r="U43" s="2">
        <v>2</v>
      </c>
      <c r="V43" s="2">
        <f t="shared" si="1"/>
        <v>4</v>
      </c>
      <c r="W43" s="7">
        <f t="shared" si="2"/>
        <v>1</v>
      </c>
      <c r="X43" s="7">
        <f t="shared" si="3"/>
        <v>4</v>
      </c>
      <c r="Y43" s="2">
        <f t="shared" si="7"/>
        <v>4</v>
      </c>
      <c r="Z43" s="2">
        <v>4</v>
      </c>
      <c r="AA43" s="9">
        <f t="shared" si="4"/>
        <v>27</v>
      </c>
      <c r="AB43" s="9">
        <f t="shared" si="8"/>
        <v>16</v>
      </c>
    </row>
    <row r="44" spans="1:28" x14ac:dyDescent="0.25">
      <c r="A44" s="2">
        <v>38</v>
      </c>
      <c r="B44" s="7" t="s">
        <v>56</v>
      </c>
      <c r="C44" s="2">
        <v>2636</v>
      </c>
      <c r="D44" s="2">
        <v>2</v>
      </c>
      <c r="E44" s="2"/>
      <c r="F44" s="2" t="s">
        <v>47</v>
      </c>
      <c r="G44" s="97">
        <v>-3.6757746435165828</v>
      </c>
      <c r="H44" s="97">
        <v>-5.7916595551004146</v>
      </c>
      <c r="I44" s="98">
        <f t="shared" si="5"/>
        <v>-3.1058118507582222</v>
      </c>
      <c r="J44" s="97">
        <v>1175</v>
      </c>
      <c r="K44" s="97">
        <v>529</v>
      </c>
      <c r="L44" s="99">
        <v>-1.2211720226843099</v>
      </c>
      <c r="M44" s="99">
        <v>8.3712918775641507E-2</v>
      </c>
      <c r="N44" s="99">
        <v>8.6006276128631737E-2</v>
      </c>
      <c r="O44" s="97">
        <v>0.51343964037399514</v>
      </c>
      <c r="P44" s="97">
        <v>1.1444046448864771</v>
      </c>
      <c r="Q44" s="100" t="s">
        <v>106</v>
      </c>
      <c r="R44" s="28">
        <f t="shared" si="0"/>
        <v>1</v>
      </c>
      <c r="S44" s="2">
        <v>3</v>
      </c>
      <c r="T44" s="2">
        <f t="shared" si="6"/>
        <v>4</v>
      </c>
      <c r="U44" s="2">
        <v>3</v>
      </c>
      <c r="V44" s="2">
        <f t="shared" si="1"/>
        <v>1</v>
      </c>
      <c r="W44" s="7">
        <f t="shared" si="2"/>
        <v>2</v>
      </c>
      <c r="X44" s="7">
        <f t="shared" si="3"/>
        <v>1</v>
      </c>
      <c r="Y44" s="2">
        <f t="shared" si="7"/>
        <v>1</v>
      </c>
      <c r="Z44" s="2">
        <v>4</v>
      </c>
      <c r="AA44" s="9">
        <f t="shared" si="4"/>
        <v>20</v>
      </c>
      <c r="AB44" s="9">
        <f t="shared" si="8"/>
        <v>15</v>
      </c>
    </row>
    <row r="45" spans="1:28" x14ac:dyDescent="0.25">
      <c r="A45" s="2">
        <v>39</v>
      </c>
      <c r="B45" s="7" t="s">
        <v>57</v>
      </c>
      <c r="C45" s="2">
        <v>3016</v>
      </c>
      <c r="D45" s="2">
        <v>2</v>
      </c>
      <c r="E45" s="2"/>
      <c r="F45" s="2" t="s">
        <v>47</v>
      </c>
      <c r="G45" s="97">
        <v>-30.415263748597088</v>
      </c>
      <c r="H45" s="97">
        <v>-38.68312757201646</v>
      </c>
      <c r="I45" s="98">
        <f t="shared" si="5"/>
        <v>-29.474585488331208</v>
      </c>
      <c r="J45" s="97">
        <v>268</v>
      </c>
      <c r="K45" s="97">
        <v>148</v>
      </c>
      <c r="L45" s="99">
        <v>1.2333333333333334</v>
      </c>
      <c r="M45" s="99">
        <v>0.414674406545889</v>
      </c>
      <c r="N45" s="99">
        <v>0.37078052768776332</v>
      </c>
      <c r="O45" s="97">
        <v>0.18414522504553732</v>
      </c>
      <c r="P45" s="97">
        <v>0.7962038462527774</v>
      </c>
      <c r="Q45" s="100" t="s">
        <v>101</v>
      </c>
      <c r="R45" s="28">
        <f t="shared" si="0"/>
        <v>3</v>
      </c>
      <c r="S45" s="2">
        <v>4</v>
      </c>
      <c r="T45" s="2">
        <f t="shared" si="6"/>
        <v>1</v>
      </c>
      <c r="U45" s="2">
        <v>1</v>
      </c>
      <c r="V45" s="2">
        <f t="shared" si="1"/>
        <v>4</v>
      </c>
      <c r="W45" s="7">
        <f t="shared" si="2"/>
        <v>3</v>
      </c>
      <c r="X45" s="7">
        <f t="shared" si="3"/>
        <v>3</v>
      </c>
      <c r="Y45" s="2">
        <f t="shared" si="7"/>
        <v>3</v>
      </c>
      <c r="Z45" s="2">
        <v>3</v>
      </c>
      <c r="AA45" s="9">
        <f t="shared" si="4"/>
        <v>25</v>
      </c>
      <c r="AB45" s="9">
        <f t="shared" si="8"/>
        <v>15</v>
      </c>
    </row>
    <row r="46" spans="1:28" x14ac:dyDescent="0.25">
      <c r="A46" s="2">
        <v>40</v>
      </c>
      <c r="B46" s="7" t="s">
        <v>58</v>
      </c>
      <c r="C46" s="2">
        <v>3048</v>
      </c>
      <c r="D46" s="2">
        <v>2</v>
      </c>
      <c r="E46" s="2"/>
      <c r="F46" s="2" t="s">
        <v>47</v>
      </c>
      <c r="G46" s="97">
        <v>-19.191919191919194</v>
      </c>
      <c r="H46" s="97">
        <v>-45.833333333333336</v>
      </c>
      <c r="I46" s="98">
        <f t="shared" si="5"/>
        <v>-13.713910761154857</v>
      </c>
      <c r="J46" s="97">
        <v>128</v>
      </c>
      <c r="K46" s="97">
        <v>56</v>
      </c>
      <c r="L46" s="99">
        <v>-1.2857142857142856</v>
      </c>
      <c r="M46" s="99">
        <v>0.77820006493176908</v>
      </c>
      <c r="N46" s="99">
        <v>0.94316668298002682</v>
      </c>
      <c r="O46" s="97">
        <v>0.2519859682539683</v>
      </c>
      <c r="P46" s="97">
        <v>0.41797294558064502</v>
      </c>
      <c r="Q46" s="100" t="s">
        <v>101</v>
      </c>
      <c r="R46" s="28">
        <f t="shared" si="0"/>
        <v>2</v>
      </c>
      <c r="S46" s="2">
        <v>3</v>
      </c>
      <c r="T46" s="2">
        <f t="shared" si="6"/>
        <v>1</v>
      </c>
      <c r="U46" s="2">
        <v>1</v>
      </c>
      <c r="V46" s="2">
        <f t="shared" si="1"/>
        <v>4</v>
      </c>
      <c r="W46" s="7">
        <f t="shared" si="2"/>
        <v>2</v>
      </c>
      <c r="X46" s="7">
        <f t="shared" si="3"/>
        <v>4</v>
      </c>
      <c r="Y46" s="2">
        <f t="shared" si="7"/>
        <v>3</v>
      </c>
      <c r="Z46" s="2">
        <v>3</v>
      </c>
      <c r="AA46" s="9">
        <f t="shared" si="4"/>
        <v>23</v>
      </c>
      <c r="AB46" s="9">
        <f t="shared" si="8"/>
        <v>15</v>
      </c>
    </row>
    <row r="47" spans="1:28" x14ac:dyDescent="0.25">
      <c r="A47" s="2">
        <v>41</v>
      </c>
      <c r="B47" s="7" t="s">
        <v>59</v>
      </c>
      <c r="C47" s="2">
        <v>5619</v>
      </c>
      <c r="D47" s="2">
        <v>2</v>
      </c>
      <c r="E47" s="2"/>
      <c r="F47" s="2" t="s">
        <v>47</v>
      </c>
      <c r="G47" s="97">
        <v>-17.395104895104907</v>
      </c>
      <c r="H47" s="97">
        <v>-18.990384615384613</v>
      </c>
      <c r="I47" s="98">
        <f t="shared" si="5"/>
        <v>-19.281053767660946</v>
      </c>
      <c r="J47" s="97">
        <v>128</v>
      </c>
      <c r="K47" s="97">
        <v>50</v>
      </c>
      <c r="L47" s="99">
        <v>-1.5599999999999998</v>
      </c>
      <c r="M47" s="99">
        <v>1.2476654217726684</v>
      </c>
      <c r="N47" s="99">
        <v>1.3776499873611232</v>
      </c>
      <c r="O47" s="97">
        <v>8.0000000000000002E-3</v>
      </c>
      <c r="P47" s="97">
        <v>0.42223894726079514</v>
      </c>
      <c r="Q47" s="100" t="s">
        <v>101</v>
      </c>
      <c r="R47" s="28">
        <f t="shared" si="0"/>
        <v>3</v>
      </c>
      <c r="S47" s="2">
        <v>3</v>
      </c>
      <c r="T47" s="2">
        <f t="shared" si="6"/>
        <v>1</v>
      </c>
      <c r="U47" s="2">
        <v>1</v>
      </c>
      <c r="V47" s="2">
        <f t="shared" si="1"/>
        <v>4</v>
      </c>
      <c r="W47" s="7">
        <f t="shared" si="2"/>
        <v>1</v>
      </c>
      <c r="X47" s="7">
        <f t="shared" si="3"/>
        <v>4</v>
      </c>
      <c r="Y47" s="2">
        <f t="shared" si="7"/>
        <v>4</v>
      </c>
      <c r="Z47" s="2">
        <v>3</v>
      </c>
      <c r="AA47" s="9">
        <f t="shared" si="4"/>
        <v>24</v>
      </c>
      <c r="AB47" s="9">
        <f t="shared" si="8"/>
        <v>14</v>
      </c>
    </row>
    <row r="48" spans="1:28" x14ac:dyDescent="0.25">
      <c r="A48" s="2">
        <v>42</v>
      </c>
      <c r="B48" s="7" t="s">
        <v>60</v>
      </c>
      <c r="C48" s="2">
        <v>5629</v>
      </c>
      <c r="D48" s="2">
        <v>2</v>
      </c>
      <c r="E48" s="2"/>
      <c r="F48" s="2" t="s">
        <v>47</v>
      </c>
      <c r="G48" s="97">
        <v>-8.0160660745601788</v>
      </c>
      <c r="H48" s="97">
        <v>-15.556938394523955</v>
      </c>
      <c r="I48" s="98">
        <f t="shared" si="5"/>
        <v>-6.1524369815909896</v>
      </c>
      <c r="J48" s="97">
        <v>353</v>
      </c>
      <c r="K48" s="97">
        <v>156</v>
      </c>
      <c r="L48" s="99">
        <v>-1.2628205128205128</v>
      </c>
      <c r="M48" s="99">
        <v>0.34401013163110766</v>
      </c>
      <c r="N48" s="99">
        <v>0.38119070649742565</v>
      </c>
      <c r="O48" s="97">
        <v>0.11656</v>
      </c>
      <c r="P48" s="97">
        <v>0.875</v>
      </c>
      <c r="Q48" s="100" t="s">
        <v>105</v>
      </c>
      <c r="R48" s="28">
        <f t="shared" si="0"/>
        <v>2</v>
      </c>
      <c r="S48" s="2">
        <v>3</v>
      </c>
      <c r="T48" s="2">
        <f t="shared" si="6"/>
        <v>1</v>
      </c>
      <c r="U48" s="2">
        <v>3</v>
      </c>
      <c r="V48" s="2">
        <f t="shared" si="1"/>
        <v>3</v>
      </c>
      <c r="W48" s="7">
        <f t="shared" si="2"/>
        <v>2</v>
      </c>
      <c r="X48" s="7">
        <f t="shared" si="3"/>
        <v>3</v>
      </c>
      <c r="Y48" s="2">
        <f t="shared" si="7"/>
        <v>3</v>
      </c>
      <c r="Z48" s="2">
        <v>4</v>
      </c>
      <c r="AA48" s="11">
        <f t="shared" si="4"/>
        <v>24</v>
      </c>
      <c r="AB48" s="9">
        <f t="shared" si="8"/>
        <v>16</v>
      </c>
    </row>
    <row r="49" spans="1:28" s="4" customFormat="1" x14ac:dyDescent="0.25">
      <c r="A49" s="104">
        <v>43</v>
      </c>
      <c r="B49" s="104" t="s">
        <v>61</v>
      </c>
      <c r="C49" s="104">
        <v>1680</v>
      </c>
      <c r="D49" s="104">
        <v>2</v>
      </c>
      <c r="E49" s="104">
        <v>15179.375</v>
      </c>
      <c r="F49" s="104" t="s">
        <v>47</v>
      </c>
      <c r="G49" s="105">
        <v>-6.4674346983004565</v>
      </c>
      <c r="H49" s="105">
        <v>-9.033877038895854</v>
      </c>
      <c r="I49" s="106">
        <f t="shared" si="5"/>
        <v>-5.8673634376334132</v>
      </c>
      <c r="J49" s="105">
        <v>511</v>
      </c>
      <c r="K49" s="105">
        <v>247</v>
      </c>
      <c r="L49" s="105">
        <v>-1.0688259109311742</v>
      </c>
      <c r="M49" s="105">
        <v>0.1782960465880781</v>
      </c>
      <c r="N49" s="105">
        <v>0.1783237266805873</v>
      </c>
      <c r="O49" s="105">
        <v>0.23799999999999999</v>
      </c>
      <c r="P49" s="105">
        <v>0.996</v>
      </c>
      <c r="Q49" s="107" t="s">
        <v>101</v>
      </c>
      <c r="R49" s="108">
        <f t="shared" si="0"/>
        <v>2</v>
      </c>
      <c r="S49" s="104">
        <v>3</v>
      </c>
      <c r="T49" s="104">
        <f t="shared" si="6"/>
        <v>2</v>
      </c>
      <c r="U49" s="104">
        <v>3</v>
      </c>
      <c r="V49" s="104">
        <f t="shared" si="1"/>
        <v>3</v>
      </c>
      <c r="W49" s="104">
        <f t="shared" si="2"/>
        <v>2</v>
      </c>
      <c r="X49" s="104">
        <f t="shared" si="3"/>
        <v>2</v>
      </c>
      <c r="Y49" s="104">
        <f t="shared" si="7"/>
        <v>3</v>
      </c>
      <c r="Z49" s="120">
        <v>3</v>
      </c>
      <c r="AA49" s="12">
        <f t="shared" si="4"/>
        <v>23</v>
      </c>
      <c r="AB49" s="12">
        <f t="shared" si="8"/>
        <v>15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70" zoomScaleNormal="70" zoomScalePageLayoutView="125" workbookViewId="0">
      <pane ySplit="2" topLeftCell="A3" activePane="bottomLeft" state="frozen"/>
      <selection pane="bottomLeft" activeCell="K36" sqref="K36"/>
    </sheetView>
  </sheetViews>
  <sheetFormatPr defaultColWidth="8.85546875" defaultRowHeight="15" x14ac:dyDescent="0.25"/>
  <cols>
    <col min="1" max="1" width="40.140625" style="13" customWidth="1"/>
    <col min="2" max="2" width="87.140625" style="13" customWidth="1"/>
    <col min="3" max="3" width="23.7109375" style="13" customWidth="1"/>
    <col min="4" max="4" width="19" style="13" customWidth="1"/>
    <col min="5" max="5" width="8.85546875" style="13"/>
    <col min="6" max="9" width="10.7109375" style="13" customWidth="1"/>
    <col min="10" max="10" width="8.85546875" style="13"/>
    <col min="11" max="11" width="75" style="13" customWidth="1"/>
    <col min="12" max="12" width="76.5703125" style="13" customWidth="1"/>
    <col min="13" max="16384" width="8.85546875" style="13"/>
  </cols>
  <sheetData>
    <row r="1" spans="1:14" ht="15" customHeight="1" x14ac:dyDescent="0.25">
      <c r="A1" s="33"/>
    </row>
    <row r="2" spans="1:14" s="18" customFormat="1" ht="15" customHeight="1" x14ac:dyDescent="0.25">
      <c r="A2" s="89" t="s">
        <v>65</v>
      </c>
      <c r="B2" s="90" t="s">
        <v>66</v>
      </c>
      <c r="C2" s="90" t="s">
        <v>67</v>
      </c>
      <c r="D2" s="90" t="s">
        <v>167</v>
      </c>
      <c r="F2" s="127" t="s">
        <v>75</v>
      </c>
      <c r="G2" s="127"/>
      <c r="H2" s="127"/>
      <c r="I2" s="127"/>
    </row>
    <row r="3" spans="1:14" ht="15" customHeight="1" x14ac:dyDescent="0.25">
      <c r="A3" s="56" t="s">
        <v>3</v>
      </c>
      <c r="B3" s="3" t="s">
        <v>69</v>
      </c>
      <c r="C3" s="34" t="s">
        <v>129</v>
      </c>
      <c r="D3" s="3"/>
      <c r="E3" s="3"/>
      <c r="F3" s="34" t="s">
        <v>80</v>
      </c>
      <c r="G3" s="34" t="s">
        <v>79</v>
      </c>
      <c r="H3" s="34" t="s">
        <v>78</v>
      </c>
      <c r="I3" s="35" t="s">
        <v>77</v>
      </c>
    </row>
    <row r="4" spans="1:14" ht="15" customHeight="1" x14ac:dyDescent="0.25">
      <c r="A4" s="60"/>
      <c r="B4" s="36"/>
      <c r="C4" s="39"/>
      <c r="D4" s="36"/>
      <c r="E4" s="37" t="s">
        <v>76</v>
      </c>
      <c r="F4" s="38">
        <v>1</v>
      </c>
      <c r="G4" s="39">
        <v>2</v>
      </c>
      <c r="H4" s="39">
        <v>3</v>
      </c>
      <c r="I4" s="40">
        <v>4</v>
      </c>
    </row>
    <row r="5" spans="1:14" ht="15" customHeight="1" x14ac:dyDescent="0.25">
      <c r="A5" s="68" t="s">
        <v>137</v>
      </c>
      <c r="B5" s="121" t="s">
        <v>136</v>
      </c>
      <c r="C5" s="109" t="s">
        <v>70</v>
      </c>
      <c r="D5" s="42"/>
      <c r="E5" s="41"/>
      <c r="F5" s="43" t="s">
        <v>138</v>
      </c>
      <c r="G5" s="44" t="s">
        <v>139</v>
      </c>
      <c r="H5" s="44" t="s">
        <v>140</v>
      </c>
      <c r="I5" s="45" t="s">
        <v>141</v>
      </c>
      <c r="M5" s="54"/>
    </row>
    <row r="6" spans="1:14" ht="15" customHeight="1" x14ac:dyDescent="0.25">
      <c r="A6" s="48"/>
      <c r="B6" s="122"/>
      <c r="C6" s="110"/>
      <c r="D6" s="49"/>
      <c r="E6" s="50" t="s">
        <v>76</v>
      </c>
      <c r="F6" s="38">
        <v>1</v>
      </c>
      <c r="G6" s="51">
        <v>2</v>
      </c>
      <c r="H6" s="51">
        <v>3</v>
      </c>
      <c r="I6" s="52">
        <v>4</v>
      </c>
      <c r="K6" s="46" t="s">
        <v>85</v>
      </c>
      <c r="L6" s="47" t="s">
        <v>86</v>
      </c>
      <c r="M6" s="54"/>
    </row>
    <row r="7" spans="1:14" ht="15" customHeight="1" x14ac:dyDescent="0.25">
      <c r="A7" s="56" t="s">
        <v>6</v>
      </c>
      <c r="B7" s="3" t="s">
        <v>71</v>
      </c>
      <c r="C7" s="34" t="s">
        <v>68</v>
      </c>
      <c r="D7" s="3"/>
      <c r="E7" s="3"/>
      <c r="F7" s="44" t="s">
        <v>157</v>
      </c>
      <c r="G7" s="57" t="s">
        <v>158</v>
      </c>
      <c r="H7" s="57" t="s">
        <v>159</v>
      </c>
      <c r="I7" s="58" t="s">
        <v>160</v>
      </c>
      <c r="K7" s="53"/>
      <c r="L7" s="55" t="s">
        <v>87</v>
      </c>
      <c r="M7" s="54"/>
    </row>
    <row r="8" spans="1:14" ht="15" customHeight="1" x14ac:dyDescent="0.25">
      <c r="A8" s="60"/>
      <c r="B8" s="36"/>
      <c r="C8" s="39"/>
      <c r="D8" s="36"/>
      <c r="E8" s="37" t="s">
        <v>76</v>
      </c>
      <c r="F8" s="38">
        <v>1</v>
      </c>
      <c r="G8" s="39">
        <v>2</v>
      </c>
      <c r="H8" s="39">
        <v>3</v>
      </c>
      <c r="I8" s="40">
        <v>4</v>
      </c>
      <c r="K8" s="59" t="s">
        <v>88</v>
      </c>
      <c r="L8" s="55" t="s">
        <v>89</v>
      </c>
      <c r="M8" s="54"/>
    </row>
    <row r="9" spans="1:14" ht="15" customHeight="1" x14ac:dyDescent="0.25">
      <c r="A9" s="56" t="s">
        <v>8</v>
      </c>
      <c r="B9" s="3" t="s">
        <v>72</v>
      </c>
      <c r="C9" s="34" t="s">
        <v>129</v>
      </c>
      <c r="D9" s="3"/>
      <c r="E9" s="3"/>
      <c r="F9" s="44" t="s">
        <v>81</v>
      </c>
      <c r="G9" s="57" t="s">
        <v>82</v>
      </c>
      <c r="H9" s="57" t="s">
        <v>83</v>
      </c>
      <c r="I9" s="58" t="s">
        <v>84</v>
      </c>
      <c r="K9" s="53"/>
      <c r="L9" s="55" t="s">
        <v>90</v>
      </c>
      <c r="M9" s="54"/>
    </row>
    <row r="10" spans="1:14" ht="15" customHeight="1" x14ac:dyDescent="0.25">
      <c r="A10" s="60"/>
      <c r="B10" s="36"/>
      <c r="C10" s="39"/>
      <c r="D10" s="36"/>
      <c r="E10" s="37" t="s">
        <v>76</v>
      </c>
      <c r="F10" s="38">
        <v>1</v>
      </c>
      <c r="G10" s="39">
        <v>2</v>
      </c>
      <c r="H10" s="39">
        <v>3</v>
      </c>
      <c r="I10" s="40">
        <v>4</v>
      </c>
      <c r="K10" s="61" t="s">
        <v>91</v>
      </c>
      <c r="L10" s="62" t="s">
        <v>92</v>
      </c>
    </row>
    <row r="11" spans="1:14" ht="15" customHeight="1" x14ac:dyDescent="0.25">
      <c r="A11" s="63" t="s">
        <v>10</v>
      </c>
      <c r="B11" s="46" t="s">
        <v>74</v>
      </c>
      <c r="C11" s="34" t="s">
        <v>73</v>
      </c>
      <c r="D11" s="125" t="s">
        <v>168</v>
      </c>
      <c r="E11" s="3"/>
      <c r="F11" s="44" t="s">
        <v>94</v>
      </c>
      <c r="G11" s="57" t="s">
        <v>78</v>
      </c>
      <c r="H11" s="57" t="s">
        <v>79</v>
      </c>
      <c r="I11" s="58" t="s">
        <v>93</v>
      </c>
    </row>
    <row r="12" spans="1:14" ht="15" customHeight="1" x14ac:dyDescent="0.25">
      <c r="A12" s="63"/>
      <c r="B12" s="53"/>
      <c r="C12" s="66"/>
      <c r="D12" s="126"/>
      <c r="E12" s="64" t="s">
        <v>76</v>
      </c>
      <c r="F12" s="65">
        <v>1</v>
      </c>
      <c r="G12" s="66">
        <v>2</v>
      </c>
      <c r="H12" s="66">
        <v>3</v>
      </c>
      <c r="I12" s="67">
        <v>4</v>
      </c>
      <c r="K12" s="69" t="s">
        <v>114</v>
      </c>
      <c r="L12" s="111" t="s">
        <v>87</v>
      </c>
    </row>
    <row r="13" spans="1:14" ht="15" customHeight="1" x14ac:dyDescent="0.25">
      <c r="A13" s="68" t="s">
        <v>62</v>
      </c>
      <c r="B13" s="123" t="s">
        <v>126</v>
      </c>
      <c r="C13" s="34" t="s">
        <v>129</v>
      </c>
      <c r="D13" s="3"/>
      <c r="E13" s="3"/>
      <c r="F13" s="57" t="s">
        <v>113</v>
      </c>
      <c r="G13" s="57" t="s">
        <v>110</v>
      </c>
      <c r="H13" s="57" t="s">
        <v>111</v>
      </c>
      <c r="I13" s="58" t="s">
        <v>112</v>
      </c>
      <c r="K13" s="70" t="s">
        <v>115</v>
      </c>
      <c r="L13" s="55" t="s">
        <v>119</v>
      </c>
      <c r="M13" s="54"/>
      <c r="N13" s="54"/>
    </row>
    <row r="14" spans="1:14" ht="15" customHeight="1" x14ac:dyDescent="0.25">
      <c r="A14" s="60"/>
      <c r="B14" s="124"/>
      <c r="C14" s="39"/>
      <c r="D14" s="36"/>
      <c r="E14" s="37" t="s">
        <v>76</v>
      </c>
      <c r="F14" s="38">
        <v>1</v>
      </c>
      <c r="G14" s="39">
        <v>2</v>
      </c>
      <c r="H14" s="39">
        <v>3</v>
      </c>
      <c r="I14" s="40">
        <v>4</v>
      </c>
      <c r="K14" s="70" t="s">
        <v>116</v>
      </c>
      <c r="L14" s="112" t="s">
        <v>118</v>
      </c>
      <c r="M14" s="54"/>
      <c r="N14" s="54"/>
    </row>
    <row r="15" spans="1:14" ht="15" customHeight="1" x14ac:dyDescent="0.25">
      <c r="A15" s="71" t="s">
        <v>63</v>
      </c>
      <c r="B15" s="3" t="s">
        <v>95</v>
      </c>
      <c r="C15" s="34" t="s">
        <v>130</v>
      </c>
      <c r="D15" s="3"/>
      <c r="E15" s="3"/>
      <c r="F15" s="57" t="s">
        <v>96</v>
      </c>
      <c r="G15" s="57" t="s">
        <v>97</v>
      </c>
      <c r="H15" s="57" t="s">
        <v>98</v>
      </c>
      <c r="I15" s="58" t="s">
        <v>99</v>
      </c>
      <c r="K15" s="73" t="s">
        <v>117</v>
      </c>
      <c r="L15" s="62" t="s">
        <v>90</v>
      </c>
      <c r="M15" s="54"/>
      <c r="N15" s="54"/>
    </row>
    <row r="16" spans="1:14" ht="15" customHeight="1" x14ac:dyDescent="0.25">
      <c r="A16" s="72"/>
      <c r="B16" s="36"/>
      <c r="C16" s="39"/>
      <c r="D16" s="36"/>
      <c r="E16" s="37" t="s">
        <v>76</v>
      </c>
      <c r="F16" s="38">
        <v>1</v>
      </c>
      <c r="G16" s="39">
        <v>2</v>
      </c>
      <c r="H16" s="39">
        <v>3</v>
      </c>
      <c r="I16" s="40">
        <v>4</v>
      </c>
      <c r="M16" s="54"/>
      <c r="N16" s="54"/>
    </row>
    <row r="17" spans="1:20" ht="15" customHeight="1" x14ac:dyDescent="0.25">
      <c r="A17" s="74"/>
      <c r="B17" s="75"/>
      <c r="C17" s="76" t="s">
        <v>130</v>
      </c>
      <c r="D17" s="75"/>
      <c r="E17" s="75"/>
      <c r="F17" s="76" t="s">
        <v>125</v>
      </c>
      <c r="G17" s="76" t="s">
        <v>121</v>
      </c>
      <c r="H17" s="76" t="s">
        <v>120</v>
      </c>
      <c r="I17" s="77" t="s">
        <v>96</v>
      </c>
      <c r="K17" s="113" t="s">
        <v>123</v>
      </c>
    </row>
    <row r="18" spans="1:20" ht="15" customHeight="1" x14ac:dyDescent="0.25">
      <c r="A18" s="78" t="s">
        <v>122</v>
      </c>
      <c r="B18" s="79" t="s">
        <v>128</v>
      </c>
      <c r="C18" s="81"/>
      <c r="D18" s="79"/>
      <c r="E18" s="80" t="s">
        <v>76</v>
      </c>
      <c r="F18" s="81">
        <v>1</v>
      </c>
      <c r="G18" s="81">
        <v>2</v>
      </c>
      <c r="H18" s="81">
        <v>3</v>
      </c>
      <c r="I18" s="82">
        <v>4</v>
      </c>
      <c r="K18" s="114" t="s">
        <v>124</v>
      </c>
      <c r="L18" s="54"/>
      <c r="M18" s="54"/>
      <c r="N18" s="54"/>
      <c r="O18" s="54"/>
      <c r="P18" s="54"/>
      <c r="Q18" s="54"/>
    </row>
    <row r="19" spans="1:20" ht="15" customHeight="1" x14ac:dyDescent="0.25">
      <c r="A19" s="83"/>
      <c r="B19" s="84"/>
      <c r="C19" s="34" t="s">
        <v>68</v>
      </c>
      <c r="D19" s="3"/>
      <c r="E19" s="3"/>
      <c r="F19" s="34" t="s">
        <v>132</v>
      </c>
      <c r="G19" s="34" t="s">
        <v>133</v>
      </c>
      <c r="H19" s="34" t="s">
        <v>134</v>
      </c>
      <c r="I19" s="85" t="s">
        <v>135</v>
      </c>
      <c r="L19" s="54"/>
      <c r="M19" s="54"/>
      <c r="N19" s="54"/>
      <c r="O19" s="54"/>
      <c r="P19" s="54"/>
      <c r="Q19" s="54"/>
    </row>
    <row r="20" spans="1:20" ht="15" customHeight="1" x14ac:dyDescent="0.25">
      <c r="A20" s="88" t="s">
        <v>127</v>
      </c>
      <c r="B20" s="86" t="s">
        <v>166</v>
      </c>
      <c r="C20" s="39"/>
      <c r="D20" s="36"/>
      <c r="E20" s="37" t="s">
        <v>76</v>
      </c>
      <c r="F20" s="39">
        <v>1</v>
      </c>
      <c r="G20" s="39">
        <v>2</v>
      </c>
      <c r="H20" s="39">
        <v>3</v>
      </c>
      <c r="I20" s="40">
        <v>4</v>
      </c>
      <c r="K20" s="115" t="s">
        <v>169</v>
      </c>
      <c r="L20" s="54"/>
      <c r="M20" s="54"/>
      <c r="N20" s="54"/>
      <c r="O20" s="54"/>
      <c r="P20" s="54"/>
      <c r="Q20" s="54"/>
      <c r="R20" s="54"/>
      <c r="S20" s="54"/>
      <c r="T20" s="54"/>
    </row>
    <row r="21" spans="1:20" ht="15" customHeight="1" x14ac:dyDescent="0.25">
      <c r="A21" s="33"/>
      <c r="K21" s="116" t="s">
        <v>170</v>
      </c>
      <c r="L21" s="54"/>
      <c r="M21" s="54"/>
      <c r="N21" s="54"/>
      <c r="O21" s="54"/>
      <c r="P21" s="54"/>
      <c r="Q21" s="54"/>
      <c r="R21" s="54"/>
      <c r="S21" s="54"/>
      <c r="T21" s="54"/>
    </row>
    <row r="22" spans="1:20" ht="15" customHeight="1" x14ac:dyDescent="0.25">
      <c r="K22" s="117" t="s">
        <v>179</v>
      </c>
      <c r="L22" s="87"/>
      <c r="M22" s="54"/>
      <c r="N22" s="54"/>
      <c r="O22" s="54"/>
      <c r="P22" s="54"/>
      <c r="Q22" s="54"/>
      <c r="R22" s="54"/>
      <c r="S22" s="54"/>
      <c r="T22" s="54"/>
    </row>
    <row r="23" spans="1:20" ht="15" customHeight="1" x14ac:dyDescent="0.25">
      <c r="K23" s="118" t="s">
        <v>171</v>
      </c>
      <c r="L23" s="54"/>
      <c r="M23" s="54"/>
      <c r="N23" s="54"/>
      <c r="O23" s="54"/>
      <c r="P23" s="54"/>
      <c r="Q23" s="54"/>
      <c r="R23" s="54"/>
      <c r="S23" s="54"/>
      <c r="T23" s="54"/>
    </row>
    <row r="24" spans="1:20" ht="15" customHeight="1" x14ac:dyDescent="0.25">
      <c r="K24" s="116" t="s">
        <v>172</v>
      </c>
      <c r="L24" s="54"/>
      <c r="M24" s="54"/>
      <c r="N24" s="54"/>
      <c r="O24" s="54"/>
      <c r="P24" s="54"/>
      <c r="Q24" s="54"/>
      <c r="R24" s="54"/>
      <c r="S24" s="54"/>
      <c r="T24" s="54"/>
    </row>
    <row r="25" spans="1:20" ht="15" customHeight="1" x14ac:dyDescent="0.25">
      <c r="K25" s="117" t="s">
        <v>173</v>
      </c>
      <c r="L25" s="87"/>
      <c r="M25" s="54"/>
      <c r="N25" s="54"/>
      <c r="O25" s="54"/>
      <c r="P25" s="54"/>
      <c r="Q25" s="54"/>
      <c r="R25" s="54"/>
      <c r="S25" s="54"/>
      <c r="T25" s="54"/>
    </row>
    <row r="26" spans="1:20" ht="15" customHeight="1" x14ac:dyDescent="0.25">
      <c r="K26" s="118" t="s">
        <v>174</v>
      </c>
      <c r="L26" s="54"/>
      <c r="M26" s="54"/>
      <c r="N26" s="54"/>
      <c r="O26" s="54"/>
      <c r="P26" s="54"/>
      <c r="Q26" s="54"/>
      <c r="R26" s="54"/>
      <c r="S26" s="54"/>
      <c r="T26" s="54"/>
    </row>
    <row r="27" spans="1:20" ht="15" customHeight="1" x14ac:dyDescent="0.25">
      <c r="K27" s="116" t="s">
        <v>175</v>
      </c>
      <c r="L27" s="54"/>
      <c r="M27" s="54"/>
      <c r="N27" s="54"/>
      <c r="O27" s="54"/>
      <c r="P27" s="54"/>
      <c r="Q27" s="54"/>
      <c r="R27" s="54"/>
      <c r="S27" s="54"/>
      <c r="T27" s="54"/>
    </row>
    <row r="28" spans="1:20" ht="15" customHeight="1" x14ac:dyDescent="0.25">
      <c r="K28" s="117" t="s">
        <v>176</v>
      </c>
      <c r="L28" s="87"/>
      <c r="M28" s="54"/>
      <c r="N28" s="54"/>
      <c r="O28" s="54"/>
      <c r="P28" s="54"/>
      <c r="Q28" s="54"/>
      <c r="R28" s="54"/>
      <c r="S28" s="54"/>
      <c r="T28" s="54"/>
    </row>
    <row r="29" spans="1:20" ht="15" customHeight="1" x14ac:dyDescent="0.25">
      <c r="K29" s="118" t="s">
        <v>177</v>
      </c>
      <c r="L29" s="54"/>
      <c r="M29" s="54"/>
      <c r="N29" s="54"/>
      <c r="O29" s="54"/>
      <c r="P29" s="54"/>
      <c r="Q29" s="54"/>
      <c r="R29" s="54"/>
      <c r="S29" s="54"/>
      <c r="T29" s="54"/>
    </row>
    <row r="30" spans="1:20" ht="15" customHeight="1" x14ac:dyDescent="0.25">
      <c r="K30" s="116" t="s">
        <v>170</v>
      </c>
      <c r="L30" s="54"/>
      <c r="M30" s="54"/>
      <c r="N30" s="54"/>
      <c r="O30" s="54"/>
      <c r="P30" s="54"/>
      <c r="Q30" s="54"/>
      <c r="R30" s="54"/>
      <c r="S30" s="54"/>
      <c r="T30" s="54"/>
    </row>
    <row r="31" spans="1:20" ht="15" customHeight="1" x14ac:dyDescent="0.25">
      <c r="K31" s="119" t="s">
        <v>178</v>
      </c>
      <c r="L31" s="87"/>
      <c r="M31" s="54"/>
      <c r="N31" s="54"/>
      <c r="O31" s="54"/>
      <c r="P31" s="54"/>
      <c r="Q31" s="54"/>
      <c r="R31" s="54"/>
      <c r="S31" s="54"/>
      <c r="T31" s="54"/>
    </row>
    <row r="32" spans="1:20" ht="15" customHeight="1" x14ac:dyDescent="0.25"/>
    <row r="33" ht="15" customHeight="1" x14ac:dyDescent="0.25"/>
    <row r="34" ht="15" customHeight="1" x14ac:dyDescent="0.25"/>
    <row r="35" ht="15" customHeight="1" x14ac:dyDescent="0.25"/>
    <row r="36" ht="15" customHeight="1" x14ac:dyDescent="0.25"/>
  </sheetData>
  <mergeCells count="4">
    <mergeCell ref="B5:B6"/>
    <mergeCell ref="B13:B14"/>
    <mergeCell ref="D11:D12"/>
    <mergeCell ref="F2:I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
  <sheetViews>
    <sheetView zoomScale="25" zoomScaleNormal="25" workbookViewId="0">
      <selection activeCell="U19" sqref="U19"/>
    </sheetView>
  </sheetViews>
  <sheetFormatPr defaultColWidth="8.85546875" defaultRowHeight="15" x14ac:dyDescent="0.25"/>
  <sheetData>
    <row r="1" spans="2:18" ht="15" customHeight="1" x14ac:dyDescent="0.25">
      <c r="B1" s="128" t="s">
        <v>161</v>
      </c>
      <c r="C1" s="128"/>
      <c r="D1" s="128"/>
      <c r="E1" s="128"/>
      <c r="F1" s="128"/>
      <c r="G1" s="128"/>
      <c r="H1" s="128"/>
      <c r="L1" s="128" t="s">
        <v>162</v>
      </c>
      <c r="M1" s="128"/>
      <c r="N1" s="128"/>
      <c r="O1" s="128"/>
      <c r="P1" s="128"/>
      <c r="Q1" s="128"/>
      <c r="R1" s="128"/>
    </row>
    <row r="2" spans="2:18" ht="15" customHeight="1" x14ac:dyDescent="0.25">
      <c r="B2" s="128"/>
      <c r="C2" s="128"/>
      <c r="D2" s="128"/>
      <c r="E2" s="128"/>
      <c r="F2" s="128"/>
      <c r="G2" s="128"/>
      <c r="H2" s="128"/>
      <c r="L2" s="128"/>
      <c r="M2" s="128"/>
      <c r="N2" s="128"/>
      <c r="O2" s="128"/>
      <c r="P2" s="128"/>
      <c r="Q2" s="128"/>
      <c r="R2" s="128"/>
    </row>
  </sheetData>
  <mergeCells count="2">
    <mergeCell ref="B1:H2"/>
    <mergeCell ref="L1:R2"/>
  </mergeCell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56C8BC9638549AF746848A98456E2" ma:contentTypeVersion="12" ma:contentTypeDescription="Create a new document." ma:contentTypeScope="" ma:versionID="ab4616680ec24cd68d32a5af9f4ab00e">
  <xsd:schema xmlns:xsd="http://www.w3.org/2001/XMLSchema" xmlns:xs="http://www.w3.org/2001/XMLSchema" xmlns:p="http://schemas.microsoft.com/office/2006/metadata/properties" xmlns:ns1="http://schemas.microsoft.com/sharepoint/v3" xmlns:ns3="fb56b694-0f57-46a6-97ba-aadcd4eea2be" targetNamespace="http://schemas.microsoft.com/office/2006/metadata/properties" ma:root="true" ma:fieldsID="b3bc94f1588f4d69d04e339b55c9a957" ns1:_="" ns3:_="">
    <xsd:import namespace="http://schemas.microsoft.com/sharepoint/v3"/>
    <xsd:import namespace="fb56b694-0f57-46a6-97ba-aadcd4eea2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6b694-0f57-46a6-97ba-aadcd4eea2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102CFD6-8A0F-4D6B-A647-F16A5392C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56b694-0f57-46a6-97ba-aadcd4eea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A0E0FE-1EE9-4C4E-9E3A-505D04B31540}">
  <ds:schemaRefs>
    <ds:schemaRef ds:uri="http://schemas.microsoft.com/sharepoint/v3/contenttype/forms"/>
  </ds:schemaRefs>
</ds:datastoreItem>
</file>

<file path=customXml/itemProps3.xml><?xml version="1.0" encoding="utf-8"?>
<ds:datastoreItem xmlns:ds="http://schemas.openxmlformats.org/officeDocument/2006/customXml" ds:itemID="{D626B3A4-EFE0-4E45-8F62-E2152EB5DA5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fb56b694-0f57-46a6-97ba-aadcd4eea2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CATEGORIZATION</vt:lpstr>
      <vt:lpstr>Variables and categories</vt:lpstr>
      <vt:lpstr>Scatterplots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Carturan</dc:creator>
  <cp:lastModifiedBy>Kirk Stebbing</cp:lastModifiedBy>
  <cp:lastPrinted>2019-08-31T07:57:13Z</cp:lastPrinted>
  <dcterms:created xsi:type="dcterms:W3CDTF">2017-07-06T14:23:55Z</dcterms:created>
  <dcterms:modified xsi:type="dcterms:W3CDTF">2020-09-17T09:26:58Z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0x0101008E456C8BC9638549AF746848A98456E2</vt:lpwstr>
  </property>
</Properties>
</file>