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671a2489fb790e/Permian Australia/NCM Paper/"/>
    </mc:Choice>
  </mc:AlternateContent>
  <xr:revisionPtr revIDLastSave="1" documentId="8_{C0073F87-3E6D-49F2-885B-38A219F75C31}" xr6:coauthVersionLast="47" xr6:coauthVersionMax="47" xr10:uidLastSave="{2679E18D-1EC6-48CC-AE37-25F911AA3A66}"/>
  <bookViews>
    <workbookView xWindow="28680" yWindow="-120" windowWidth="29040" windowHeight="15720" xr2:uid="{666AD055-58B3-4441-B7C6-55D7B11D1D54}"/>
  </bookViews>
  <sheets>
    <sheet name="Tectonic setting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AF36" i="1" s="1"/>
  <c r="B51" i="1"/>
  <c r="D50" i="1"/>
  <c r="AF35" i="1" s="1"/>
  <c r="AG35" i="1" s="1"/>
  <c r="C50" i="1"/>
  <c r="B50" i="1"/>
  <c r="D49" i="1"/>
  <c r="C49" i="1"/>
  <c r="B49" i="1"/>
  <c r="D48" i="1"/>
  <c r="C48" i="1"/>
  <c r="B48" i="1"/>
  <c r="D47" i="1"/>
  <c r="C47" i="1"/>
  <c r="B47" i="1"/>
  <c r="D46" i="1"/>
  <c r="AI31" i="1" s="1"/>
  <c r="C46" i="1"/>
  <c r="AH31" i="1" s="1"/>
  <c r="AK31" i="1" s="1"/>
  <c r="B46" i="1"/>
  <c r="D45" i="1"/>
  <c r="C45" i="1"/>
  <c r="B45" i="1"/>
  <c r="D44" i="1"/>
  <c r="C44" i="1"/>
  <c r="AF29" i="1" s="1"/>
  <c r="AG29" i="1" s="1"/>
  <c r="B44" i="1"/>
  <c r="D43" i="1"/>
  <c r="C43" i="1"/>
  <c r="B43" i="1"/>
  <c r="D42" i="1"/>
  <c r="C42" i="1"/>
  <c r="AF27" i="1" s="1"/>
  <c r="B42" i="1"/>
  <c r="I36" i="1"/>
  <c r="Z36" i="1" s="1"/>
  <c r="AC36" i="1" s="1"/>
  <c r="H36" i="1"/>
  <c r="G36" i="1"/>
  <c r="Y36" i="1" s="1"/>
  <c r="AA36" i="1" s="1"/>
  <c r="AD36" i="1" s="1"/>
  <c r="F36" i="1"/>
  <c r="E36" i="1"/>
  <c r="D36" i="1"/>
  <c r="C36" i="1"/>
  <c r="B36" i="1"/>
  <c r="K36" i="1" s="1"/>
  <c r="R35" i="1"/>
  <c r="U35" i="1" s="1"/>
  <c r="I35" i="1"/>
  <c r="H35" i="1"/>
  <c r="G35" i="1"/>
  <c r="Y35" i="1" s="1"/>
  <c r="AB35" i="1" s="1"/>
  <c r="F35" i="1"/>
  <c r="E35" i="1"/>
  <c r="T35" i="1" s="1"/>
  <c r="W35" i="1" s="1"/>
  <c r="D35" i="1"/>
  <c r="L35" i="1" s="1"/>
  <c r="C35" i="1"/>
  <c r="B35" i="1"/>
  <c r="K35" i="1" s="1"/>
  <c r="N35" i="1" s="1"/>
  <c r="R34" i="1"/>
  <c r="M34" i="1"/>
  <c r="P34" i="1" s="1"/>
  <c r="K34" i="1"/>
  <c r="N34" i="1" s="1"/>
  <c r="I34" i="1"/>
  <c r="H34" i="1"/>
  <c r="G34" i="1"/>
  <c r="F34" i="1"/>
  <c r="S34" i="1" s="1"/>
  <c r="E34" i="1"/>
  <c r="T34" i="1" s="1"/>
  <c r="W34" i="1" s="1"/>
  <c r="D34" i="1"/>
  <c r="L34" i="1" s="1"/>
  <c r="O34" i="1" s="1"/>
  <c r="C34" i="1"/>
  <c r="U34" i="1" s="1"/>
  <c r="B34" i="1"/>
  <c r="I33" i="1"/>
  <c r="H33" i="1"/>
  <c r="G33" i="1"/>
  <c r="Y33" i="1" s="1"/>
  <c r="AA33" i="1" s="1"/>
  <c r="AD33" i="1" s="1"/>
  <c r="F33" i="1"/>
  <c r="E33" i="1"/>
  <c r="D33" i="1"/>
  <c r="C33" i="1"/>
  <c r="B33" i="1"/>
  <c r="K33" i="1" s="1"/>
  <c r="AF32" i="1"/>
  <c r="AI32" i="1" s="1"/>
  <c r="R32" i="1"/>
  <c r="U32" i="1" s="1"/>
  <c r="I32" i="1"/>
  <c r="Z32" i="1" s="1"/>
  <c r="H32" i="1"/>
  <c r="G32" i="1"/>
  <c r="Y32" i="1" s="1"/>
  <c r="AB32" i="1" s="1"/>
  <c r="F32" i="1"/>
  <c r="E32" i="1"/>
  <c r="T32" i="1" s="1"/>
  <c r="W32" i="1" s="1"/>
  <c r="D32" i="1"/>
  <c r="C32" i="1"/>
  <c r="B32" i="1"/>
  <c r="K32" i="1" s="1"/>
  <c r="N32" i="1" s="1"/>
  <c r="AF31" i="1"/>
  <c r="AG31" i="1" s="1"/>
  <c r="AJ31" i="1" s="1"/>
  <c r="R31" i="1"/>
  <c r="M31" i="1"/>
  <c r="P31" i="1" s="1"/>
  <c r="K31" i="1"/>
  <c r="N31" i="1" s="1"/>
  <c r="I31" i="1"/>
  <c r="H31" i="1"/>
  <c r="G31" i="1"/>
  <c r="F31" i="1"/>
  <c r="S31" i="1" s="1"/>
  <c r="E31" i="1"/>
  <c r="T31" i="1" s="1"/>
  <c r="W31" i="1" s="1"/>
  <c r="D31" i="1"/>
  <c r="L31" i="1" s="1"/>
  <c r="O31" i="1" s="1"/>
  <c r="C31" i="1"/>
  <c r="U31" i="1" s="1"/>
  <c r="B31" i="1"/>
  <c r="I30" i="1"/>
  <c r="H30" i="1"/>
  <c r="G30" i="1"/>
  <c r="Y30" i="1" s="1"/>
  <c r="AA30" i="1" s="1"/>
  <c r="AD30" i="1" s="1"/>
  <c r="F30" i="1"/>
  <c r="E30" i="1"/>
  <c r="D30" i="1"/>
  <c r="C30" i="1"/>
  <c r="B30" i="1"/>
  <c r="K30" i="1" s="1"/>
  <c r="R29" i="1"/>
  <c r="U29" i="1" s="1"/>
  <c r="I29" i="1"/>
  <c r="Z29" i="1" s="1"/>
  <c r="H29" i="1"/>
  <c r="G29" i="1"/>
  <c r="Y29" i="1" s="1"/>
  <c r="AB29" i="1" s="1"/>
  <c r="F29" i="1"/>
  <c r="E29" i="1"/>
  <c r="T29" i="1" s="1"/>
  <c r="W29" i="1" s="1"/>
  <c r="D29" i="1"/>
  <c r="C29" i="1"/>
  <c r="B29" i="1"/>
  <c r="K29" i="1" s="1"/>
  <c r="N29" i="1" s="1"/>
  <c r="AF28" i="1"/>
  <c r="AI28" i="1" s="1"/>
  <c r="R28" i="1"/>
  <c r="M28" i="1"/>
  <c r="P28" i="1" s="1"/>
  <c r="K28" i="1"/>
  <c r="N28" i="1" s="1"/>
  <c r="I28" i="1"/>
  <c r="H28" i="1"/>
  <c r="G28" i="1"/>
  <c r="F28" i="1"/>
  <c r="S28" i="1" s="1"/>
  <c r="E28" i="1"/>
  <c r="T28" i="1" s="1"/>
  <c r="W28" i="1" s="1"/>
  <c r="D28" i="1"/>
  <c r="L28" i="1" s="1"/>
  <c r="O28" i="1" s="1"/>
  <c r="C28" i="1"/>
  <c r="U28" i="1" s="1"/>
  <c r="B28" i="1"/>
  <c r="I27" i="1"/>
  <c r="H27" i="1"/>
  <c r="G27" i="1"/>
  <c r="Y27" i="1" s="1"/>
  <c r="AA27" i="1" s="1"/>
  <c r="AD27" i="1" s="1"/>
  <c r="F27" i="1"/>
  <c r="E27" i="1"/>
  <c r="D27" i="1"/>
  <c r="C27" i="1"/>
  <c r="B27" i="1"/>
  <c r="K27" i="1" s="1"/>
  <c r="K18" i="1"/>
  <c r="J18" i="1"/>
  <c r="I18" i="1"/>
  <c r="H18" i="1"/>
  <c r="G18" i="1"/>
  <c r="F18" i="1"/>
  <c r="E18" i="1"/>
  <c r="C18" i="1"/>
  <c r="B18" i="1"/>
  <c r="L30" i="1" l="1"/>
  <c r="M30" i="1"/>
  <c r="P30" i="1" s="1"/>
  <c r="V31" i="1"/>
  <c r="Z28" i="1"/>
  <c r="AB30" i="1"/>
  <c r="Z33" i="1"/>
  <c r="AC33" i="1" s="1"/>
  <c r="AH33" i="1"/>
  <c r="AK33" i="1" s="1"/>
  <c r="Z27" i="1"/>
  <c r="AC27" i="1" s="1"/>
  <c r="AI29" i="1"/>
  <c r="AH30" i="1"/>
  <c r="AK30" i="1" s="1"/>
  <c r="AH34" i="1"/>
  <c r="AK34" i="1" s="1"/>
  <c r="AI30" i="1"/>
  <c r="AI34" i="1"/>
  <c r="V34" i="1"/>
  <c r="AH35" i="1"/>
  <c r="AK35" i="1" s="1"/>
  <c r="L33" i="1"/>
  <c r="M33" i="1"/>
  <c r="P33" i="1" s="1"/>
  <c r="M27" i="1"/>
  <c r="P27" i="1" s="1"/>
  <c r="L27" i="1"/>
  <c r="O27" i="1" s="1"/>
  <c r="V28" i="1"/>
  <c r="Z30" i="1"/>
  <c r="AC30" i="1" s="1"/>
  <c r="Z35" i="1"/>
  <c r="AI27" i="1"/>
  <c r="L29" i="1"/>
  <c r="O29" i="1" s="1"/>
  <c r="AB33" i="1"/>
  <c r="AG27" i="1"/>
  <c r="AJ27" i="1" s="1"/>
  <c r="AH27" i="1"/>
  <c r="AK27" i="1" s="1"/>
  <c r="AB27" i="1"/>
  <c r="L32" i="1"/>
  <c r="M36" i="1"/>
  <c r="P36" i="1" s="1"/>
  <c r="L36" i="1"/>
  <c r="O36" i="1" s="1"/>
  <c r="AG36" i="1"/>
  <c r="AI36" i="1"/>
  <c r="AH36" i="1"/>
  <c r="AK36" i="1" s="1"/>
  <c r="AB36" i="1"/>
  <c r="R27" i="1"/>
  <c r="S27" i="1" s="1"/>
  <c r="M29" i="1"/>
  <c r="P29" i="1" s="1"/>
  <c r="AA29" i="1"/>
  <c r="AD29" i="1" s="1"/>
  <c r="R30" i="1"/>
  <c r="S30" i="1" s="1"/>
  <c r="AF30" i="1"/>
  <c r="AG30" i="1" s="1"/>
  <c r="M32" i="1"/>
  <c r="P32" i="1" s="1"/>
  <c r="AA32" i="1"/>
  <c r="AD32" i="1" s="1"/>
  <c r="R33" i="1"/>
  <c r="S33" i="1" s="1"/>
  <c r="AF33" i="1"/>
  <c r="AG33" i="1" s="1"/>
  <c r="M35" i="1"/>
  <c r="P35" i="1" s="1"/>
  <c r="AA35" i="1"/>
  <c r="AD35" i="1" s="1"/>
  <c r="R36" i="1"/>
  <c r="S36" i="1" s="1"/>
  <c r="Y31" i="1"/>
  <c r="Y34" i="1"/>
  <c r="Z34" i="1" s="1"/>
  <c r="Y28" i="1"/>
  <c r="U30" i="1"/>
  <c r="S29" i="1"/>
  <c r="V29" i="1" s="1"/>
  <c r="S32" i="1"/>
  <c r="V32" i="1" s="1"/>
  <c r="AG32" i="1"/>
  <c r="AH29" i="1"/>
  <c r="AK29" i="1" s="1"/>
  <c r="AH32" i="1"/>
  <c r="AK32" i="1" s="1"/>
  <c r="S35" i="1"/>
  <c r="V35" i="1" s="1"/>
  <c r="AI35" i="1"/>
  <c r="N27" i="1"/>
  <c r="AG28" i="1"/>
  <c r="N30" i="1"/>
  <c r="N33" i="1"/>
  <c r="N36" i="1"/>
  <c r="AF34" i="1"/>
  <c r="AG34" i="1" s="1"/>
  <c r="AH28" i="1"/>
  <c r="AK28" i="1" s="1"/>
  <c r="AA31" i="1" l="1"/>
  <c r="AD31" i="1" s="1"/>
  <c r="AB31" i="1"/>
  <c r="AJ32" i="1"/>
  <c r="AJ29" i="1"/>
  <c r="V27" i="1"/>
  <c r="AJ35" i="1"/>
  <c r="AJ33" i="1"/>
  <c r="AC35" i="1"/>
  <c r="O35" i="1"/>
  <c r="U33" i="1"/>
  <c r="O32" i="1"/>
  <c r="AC32" i="1"/>
  <c r="T27" i="1"/>
  <c r="W27" i="1" s="1"/>
  <c r="U36" i="1"/>
  <c r="AJ30" i="1"/>
  <c r="T33" i="1"/>
  <c r="W33" i="1" s="1"/>
  <c r="AJ36" i="1"/>
  <c r="AJ34" i="1"/>
  <c r="Z31" i="1"/>
  <c r="AC31" i="1" s="1"/>
  <c r="AJ28" i="1"/>
  <c r="U27" i="1"/>
  <c r="T30" i="1"/>
  <c r="W30" i="1" s="1"/>
  <c r="AB28" i="1"/>
  <c r="AA28" i="1"/>
  <c r="AD28" i="1" s="1"/>
  <c r="AI33" i="1"/>
  <c r="O30" i="1"/>
  <c r="T36" i="1"/>
  <c r="W36" i="1" s="1"/>
  <c r="AA34" i="1"/>
  <c r="AD34" i="1" s="1"/>
  <c r="AB34" i="1"/>
  <c r="O33" i="1"/>
  <c r="AC29" i="1"/>
  <c r="V36" i="1" l="1"/>
  <c r="V30" i="1"/>
  <c r="V33" i="1"/>
  <c r="AC28" i="1"/>
  <c r="AC34" i="1"/>
</calcChain>
</file>

<file path=xl/sharedStrings.xml><?xml version="1.0" encoding="utf-8"?>
<sst xmlns="http://schemas.openxmlformats.org/spreadsheetml/2006/main" count="91" uniqueCount="40">
  <si>
    <t>NCM1</t>
  </si>
  <si>
    <t>NCM2</t>
  </si>
  <si>
    <t>NCM3</t>
  </si>
  <si>
    <t>NCM4</t>
  </si>
  <si>
    <t>NCM5</t>
  </si>
  <si>
    <t>NCM6</t>
  </si>
  <si>
    <t>NCM7</t>
  </si>
  <si>
    <t>NCM8</t>
  </si>
  <si>
    <t>NCM9</t>
  </si>
  <si>
    <t>NCM10</t>
  </si>
  <si>
    <t>%</t>
  </si>
  <si>
    <t>Qm</t>
  </si>
  <si>
    <t>Qp</t>
  </si>
  <si>
    <t>Qt</t>
  </si>
  <si>
    <t>C</t>
  </si>
  <si>
    <t>P</t>
  </si>
  <si>
    <t>K</t>
  </si>
  <si>
    <t>Lvh</t>
  </si>
  <si>
    <t>Lm</t>
  </si>
  <si>
    <t>Ls</t>
  </si>
  <si>
    <t>Tqm</t>
  </si>
  <si>
    <t>Mp</t>
  </si>
  <si>
    <t>M</t>
  </si>
  <si>
    <t>Q</t>
  </si>
  <si>
    <t>F</t>
  </si>
  <si>
    <t>L</t>
  </si>
  <si>
    <t>Lt</t>
  </si>
  <si>
    <t>Qmp</t>
  </si>
  <si>
    <t>Ft</t>
  </si>
  <si>
    <t>R</t>
  </si>
  <si>
    <t>QFL</t>
  </si>
  <si>
    <t>QmFLt</t>
  </si>
  <si>
    <t>QmpFR</t>
  </si>
  <si>
    <t>LmLvLs</t>
  </si>
  <si>
    <t>sum</t>
  </si>
  <si>
    <t>x%</t>
  </si>
  <si>
    <t>y%</t>
  </si>
  <si>
    <t>z%</t>
  </si>
  <si>
    <t>x'</t>
  </si>
  <si>
    <t>y'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</si>
</sst>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  <charset val="161"/>
    </font>
    <font>
      <b/>
      <sz val="10"/>
      <color theme="1"/>
      <name val="Palatino Linotype"/>
      <family val="1"/>
      <charset val="16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91690938235098E-2"/>
          <c:y val="3.5390255352492933E-2"/>
          <c:w val="0.86916362524289803"/>
          <c:h val="0.90946362665555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DC-4CE8-A903-8834FE40EC96}"/>
            </c:ext>
          </c:extLst>
        </c:ser>
        <c:ser>
          <c:idx val="7"/>
          <c:order val="1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DC-4CE8-A903-8834FE40EC96}"/>
            </c:ext>
          </c:extLst>
        </c:ser>
        <c:ser>
          <c:idx val="8"/>
          <c:order val="2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DC-4CE8-A903-8834FE40EC96}"/>
            </c:ext>
          </c:extLst>
        </c:ser>
        <c:ser>
          <c:idx val="9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DC-4CE8-A903-8834FE40EC96}"/>
            </c:ext>
          </c:extLst>
        </c:ser>
        <c:ser>
          <c:idx val="10"/>
          <c:order val="4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DC-4CE8-A903-8834FE40EC96}"/>
            </c:ext>
          </c:extLst>
        </c:ser>
        <c:ser>
          <c:idx val="12"/>
          <c:order val="5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DC-4CE8-A903-8834FE40EC96}"/>
            </c:ext>
          </c:extLst>
        </c:ser>
        <c:ser>
          <c:idx val="14"/>
          <c:order val="7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DC-4CE8-A903-8834FE40EC96}"/>
            </c:ext>
          </c:extLst>
        </c:ser>
        <c:ser>
          <c:idx val="15"/>
          <c:order val="8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DC-4CE8-A903-8834FE40EC96}"/>
            </c:ext>
          </c:extLst>
        </c:ser>
        <c:ser>
          <c:idx val="16"/>
          <c:order val="9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0DC-4CE8-A903-8834FE40EC96}"/>
            </c:ext>
          </c:extLst>
        </c:ser>
        <c:ser>
          <c:idx val="17"/>
          <c:order val="10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DC-4CE8-A903-8834FE40EC96}"/>
            </c:ext>
          </c:extLst>
        </c:ser>
        <c:ser>
          <c:idx val="18"/>
          <c:order val="11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0DC-4CE8-A903-8834FE40EC96}"/>
            </c:ext>
          </c:extLst>
        </c:ser>
        <c:ser>
          <c:idx val="19"/>
          <c:order val="12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DC-4CE8-A903-8834FE40EC96}"/>
            </c:ext>
          </c:extLst>
        </c:ser>
        <c:ser>
          <c:idx val="1"/>
          <c:order val="13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'[1]300Ti-al15'!$Q$20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{2573A06B-617A-40CB-B42C-BFAAF5FD127E}</c15:txfldGUID>
                      <c15:f>'[1]300Ti-al15'!$Q$20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0DC-4CE8-A903-8834FE40EC96}"/>
                </c:ext>
              </c:extLst>
            </c:dLbl>
            <c:dLbl>
              <c:idx val="1"/>
              <c:tx>
                <c:strRef>
                  <c:f>'[1]300Ti-al15'!$Q$21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{46187FA1-7A81-4BBB-9906-1F70E5812475}</c15:txfldGUID>
                      <c15:f>'[1]300Ti-al15'!$Q$21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60DC-4CE8-A903-8834FE40EC96}"/>
                </c:ext>
              </c:extLst>
            </c:dLbl>
            <c:dLbl>
              <c:idx val="3"/>
              <c:tx>
                <c:strRef>
                  <c:f>'[1]300Ti-al15'!$Q$23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{9C85256B-4C33-4F51-861B-88E553AFF969}</c15:txfldGUID>
                      <c15:f>'[1]300Ti-al15'!$Q$23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60DC-4CE8-A903-8834FE40EC96}"/>
                </c:ext>
              </c:extLst>
            </c:dLbl>
            <c:dLbl>
              <c:idx val="4"/>
              <c:tx>
                <c:strRef>
                  <c:f>'[1]300Ti-al15'!$Q$24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{B6C6F001-CF23-47B6-B2E7-37AF7B1F7B8A}</c15:txfldGUID>
                      <c15:f>'[1]300Ti-al15'!$Q$24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60DC-4CE8-A903-8834FE40EC96}"/>
                </c:ext>
              </c:extLst>
            </c:dLbl>
            <c:dLbl>
              <c:idx val="6"/>
              <c:tx>
                <c:strRef>
                  <c:f>'[1]300Ti-al15'!$Q$26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{9647A366-5FCE-4A03-8ED9-7CE197538196}</c15:txfldGUID>
                      <c15:f>'[1]300Ti-al15'!$Q$26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60DC-4CE8-A903-8834FE40EC96}"/>
                </c:ext>
              </c:extLst>
            </c:dLbl>
            <c:dLbl>
              <c:idx val="7"/>
              <c:tx>
                <c:strRef>
                  <c:f>'[1]300Ti-al15'!$Q$27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{B53D46A7-1FD2-44A1-95A2-D76CBA11AE70}</c15:txfldGUID>
                      <c15:f>'[1]300Ti-al15'!$Q$27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60DC-4CE8-A903-8834FE40EC96}"/>
                </c:ext>
              </c:extLst>
            </c:dLbl>
            <c:dLbl>
              <c:idx val="9"/>
              <c:tx>
                <c:strRef>
                  <c:f>'[1]300Ti-al15'!$Q$29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{283A0B8A-6CE1-4069-B29F-8D7773936F2F}</c15:txfldGUID>
                      <c15:f>'[1]300Ti-al15'!$Q$29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60DC-4CE8-A903-8834FE40EC96}"/>
                </c:ext>
              </c:extLst>
            </c:dLbl>
            <c:dLbl>
              <c:idx val="10"/>
              <c:tx>
                <c:strRef>
                  <c:f>'[1]300Ti-al15'!$Q$30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{DBCB4394-8F57-4A18-B7D4-B14D7A5A21F9}</c15:txfldGUID>
                      <c15:f>'[1]300Ti-al15'!$Q$30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60DC-4CE8-A903-8834FE40EC96}"/>
                </c:ext>
              </c:extLst>
            </c:dLbl>
            <c:dLbl>
              <c:idx val="12"/>
              <c:tx>
                <c:strRef>
                  <c:f>'[1]300Ti-al15'!$Q$32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{9996E5C5-7C37-4FBF-B1DD-5D1D9452D719}</c15:txfldGUID>
                      <c15:f>'[1]300Ti-al15'!$Q$32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0DC-4CE8-A903-8834FE40EC96}"/>
                </c:ext>
              </c:extLst>
            </c:dLbl>
            <c:dLbl>
              <c:idx val="13"/>
              <c:tx>
                <c:strRef>
                  <c:f>'[1]300Ti-al15'!$Q$33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{14D62F38-8701-4E26-92B0-3058A8869C36}</c15:txfldGUID>
                      <c15:f>'[1]300Ti-al15'!$Q$33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60DC-4CE8-A903-8834FE40EC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0DC-4CE8-A903-8834FE40EC96}"/>
            </c:ext>
          </c:extLst>
        </c:ser>
        <c:ser>
          <c:idx val="2"/>
          <c:order val="14"/>
          <c:spPr>
            <a:ln w="6350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'[1]300Ti-al15'!$T$20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{C5D2C797-1F74-45CF-B525-C57A759070F0}</c15:txfldGUID>
                      <c15:f>'[1]300Ti-al15'!$T$20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60DC-4CE8-A903-8834FE40EC96}"/>
                </c:ext>
              </c:extLst>
            </c:dLbl>
            <c:dLbl>
              <c:idx val="1"/>
              <c:tx>
                <c:strRef>
                  <c:f>'[1]300Ti-al15'!$T$21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{E5637822-BCA1-4D85-8CF8-D76CC2E5E762}</c15:txfldGUID>
                      <c15:f>'[1]300Ti-al15'!$T$21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60DC-4CE8-A903-8834FE40EC96}"/>
                </c:ext>
              </c:extLst>
            </c:dLbl>
            <c:dLbl>
              <c:idx val="3"/>
              <c:tx>
                <c:strRef>
                  <c:f>'[1]300Ti-al15'!$T$23</c:f>
                  <c:strCache>
                    <c:ptCount val="1"/>
                    <c:pt idx="0">
                      <c:v>0.75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{B0758DC8-B15D-4DEB-9B3A-3A1160D8C1B6}</c15:txfldGUID>
                      <c15:f>'[1]300Ti-al15'!$T$23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60DC-4CE8-A903-8834FE40EC96}"/>
                </c:ext>
              </c:extLst>
            </c:dLbl>
            <c:dLbl>
              <c:idx val="4"/>
              <c:tx>
                <c:strRef>
                  <c:f>'[1]300Ti-al15'!$T$24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{33DFA2B3-A8B9-44FB-84C3-EA798A1DB98F}</c15:txfldGUID>
                      <c15:f>'[1]300Ti-al15'!$T$24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60DC-4CE8-A903-8834FE40EC96}"/>
                </c:ext>
              </c:extLst>
            </c:dLbl>
            <c:dLbl>
              <c:idx val="6"/>
              <c:tx>
                <c:strRef>
                  <c:f>'[1]300Ti-al15'!$T$26</c:f>
                  <c:strCache>
                    <c:ptCount val="1"/>
                    <c:pt idx="0">
                      <c:v>0.5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{BD7BA5DA-03BB-4FC0-A71A-6F31D359CCAB}</c15:txfldGUID>
                      <c15:f>'[1]300Ti-al15'!$T$26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60DC-4CE8-A903-8834FE40EC96}"/>
                </c:ext>
              </c:extLst>
            </c:dLbl>
            <c:dLbl>
              <c:idx val="7"/>
              <c:tx>
                <c:strRef>
                  <c:f>'[1]300Ti-al15'!$T$27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{D65E8F54-F13B-43CE-9164-1EA223424393}</c15:txfldGUID>
                      <c15:f>'[1]300Ti-al15'!$T$27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60DC-4CE8-A903-8834FE40EC96}"/>
                </c:ext>
              </c:extLst>
            </c:dLbl>
            <c:dLbl>
              <c:idx val="9"/>
              <c:tx>
                <c:strRef>
                  <c:f>'[1]300Ti-al15'!$T$29</c:f>
                  <c:strCache>
                    <c:ptCount val="1"/>
                    <c:pt idx="0">
                      <c:v>0.25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{2D92A9C9-1A24-49E1-8AF1-3314FD1B2B1F}</c15:txfldGUID>
                      <c15:f>'[1]300Ti-al15'!$T$29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60DC-4CE8-A903-8834FE40EC96}"/>
                </c:ext>
              </c:extLst>
            </c:dLbl>
            <c:dLbl>
              <c:idx val="10"/>
              <c:tx>
                <c:strRef>
                  <c:f>'[1]300Ti-al15'!$T$30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{A34CB986-DE94-476F-8CE5-B779140C8247}</c15:txfldGUID>
                      <c15:f>'[1]300Ti-al15'!$T$30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60DC-4CE8-A903-8834FE40EC96}"/>
                </c:ext>
              </c:extLst>
            </c:dLbl>
            <c:dLbl>
              <c:idx val="12"/>
              <c:tx>
                <c:strRef>
                  <c:f>'[1]300Ti-al15'!$T$32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{B4A2F814-A27B-4CC7-B849-D21EEEB0FD55}</c15:txfldGUID>
                      <c15:f>'[1]300Ti-al15'!$T$32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60DC-4CE8-A903-8834FE40EC96}"/>
                </c:ext>
              </c:extLst>
            </c:dLbl>
            <c:dLbl>
              <c:idx val="13"/>
              <c:layout>
                <c:manualLayout>
                  <c:x val="-2.7895405790811581E-2"/>
                  <c:y val="-2.2554664670572485E-2"/>
                </c:manualLayout>
              </c:layout>
              <c:tx>
                <c:strRef>
                  <c:f>'[1]300Ti-al15'!$T$33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{42876FDD-85BE-4990-A470-68380DD77EEB}</c15:txfldGUID>
                      <c15:f>'[1]300Ti-al15'!$T$33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60DC-4CE8-A903-8834FE40EC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DC-4CE8-A903-8834FE40EC96}"/>
            </c:ext>
          </c:extLst>
        </c:ser>
        <c:ser>
          <c:idx val="3"/>
          <c:order val="15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'[1]300Ti-al15'!$W$20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{F40103D4-31B4-4379-B34A-BFDDA1EE3FB2}</c15:txfldGUID>
                      <c15:f>'[1]300Ti-al15'!$W$20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60DC-4CE8-A903-8834FE40EC96}"/>
                </c:ext>
              </c:extLst>
            </c:dLbl>
            <c:dLbl>
              <c:idx val="1"/>
              <c:tx>
                <c:strRef>
                  <c:f>'[1]300Ti-al15'!$W$21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{3808175B-F8E9-4C4F-AA61-B21FEADAE63E}</c15:txfldGUID>
                      <c15:f>'[1]300Ti-al15'!$W$21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60DC-4CE8-A903-8834FE40EC96}"/>
                </c:ext>
              </c:extLst>
            </c:dLbl>
            <c:dLbl>
              <c:idx val="3"/>
              <c:tx>
                <c:strRef>
                  <c:f>'[1]300Ti-al15'!$W$23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{BDA7F6DA-24F1-4C11-9519-D607D1EF249B}</c15:txfldGUID>
                      <c15:f>'[1]300Ti-al15'!$W$23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60DC-4CE8-A903-8834FE40EC96}"/>
                </c:ext>
              </c:extLst>
            </c:dLbl>
            <c:dLbl>
              <c:idx val="4"/>
              <c:tx>
                <c:strRef>
                  <c:f>'[1]300Ti-al15'!$W$24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{1C0744A8-4CE9-49D4-B3AA-655F7D95F6E3}</c15:txfldGUID>
                      <c15:f>'[1]300Ti-al15'!$W$24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60DC-4CE8-A903-8834FE40EC96}"/>
                </c:ext>
              </c:extLst>
            </c:dLbl>
            <c:dLbl>
              <c:idx val="6"/>
              <c:tx>
                <c:strRef>
                  <c:f>'[1]300Ti-al15'!$W$26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{4D1B4170-4679-4F81-9451-2D73B60F9F53}</c15:txfldGUID>
                      <c15:f>'[1]300Ti-al15'!$W$26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60DC-4CE8-A903-8834FE40EC96}"/>
                </c:ext>
              </c:extLst>
            </c:dLbl>
            <c:dLbl>
              <c:idx val="7"/>
              <c:tx>
                <c:strRef>
                  <c:f>'[1]300Ti-al15'!$W$27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{03724BF7-A24B-4B62-B3CD-9788E95EEF7F}</c15:txfldGUID>
                      <c15:f>'[1]300Ti-al15'!$W$27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60DC-4CE8-A903-8834FE40EC96}"/>
                </c:ext>
              </c:extLst>
            </c:dLbl>
            <c:dLbl>
              <c:idx val="9"/>
              <c:tx>
                <c:strRef>
                  <c:f>'[1]300Ti-al15'!$W$29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{202DFEFC-39B1-4452-96AD-3E2B27A9AEA1}</c15:txfldGUID>
                      <c15:f>'[1]300Ti-al15'!$W$29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60DC-4CE8-A903-8834FE40EC96}"/>
                </c:ext>
              </c:extLst>
            </c:dLbl>
            <c:dLbl>
              <c:idx val="10"/>
              <c:tx>
                <c:strRef>
                  <c:f>'[1]300Ti-al15'!$W$30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{8EBE8FA9-085E-421D-A008-BD1627268211}</c15:txfldGUID>
                      <c15:f>'[1]300Ti-al15'!$W$30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60DC-4CE8-A903-8834FE40EC96}"/>
                </c:ext>
              </c:extLst>
            </c:dLbl>
            <c:dLbl>
              <c:idx val="12"/>
              <c:tx>
                <c:strRef>
                  <c:f>'[1]300Ti-al15'!$W$32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{D590DCD7-7D09-4EBF-B2A6-0285759A3741}</c15:txfldGUID>
                      <c15:f>'[1]300Ti-al15'!$W$32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60DC-4CE8-A903-8834FE40EC96}"/>
                </c:ext>
              </c:extLst>
            </c:dLbl>
            <c:dLbl>
              <c:idx val="13"/>
              <c:tx>
                <c:strRef>
                  <c:f>'[1]300Ti-al15'!$W$33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{91FEDCB3-2AAE-4C00-A8C1-DD624BF85855}</c15:txfldGUID>
                      <c15:f>'[1]300Ti-al15'!$W$33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60DC-4CE8-A903-8834FE40EC9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0DC-4CE8-A903-8834FE40EC96}"/>
            </c:ext>
          </c:extLst>
        </c:ser>
        <c:ser>
          <c:idx val="4"/>
          <c:order val="16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0DC-4CE8-A903-8834FE40EC96}"/>
            </c:ext>
          </c:extLst>
        </c:ser>
        <c:ser>
          <c:idx val="5"/>
          <c:order val="17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0DC-4CE8-A903-8834FE40EC96}"/>
            </c:ext>
          </c:extLst>
        </c:ser>
        <c:ser>
          <c:idx val="6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0DC-4CE8-A903-8834FE40EC96}"/>
            </c:ext>
          </c:extLst>
        </c:ser>
        <c:ser>
          <c:idx val="21"/>
          <c:order val="19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0DC-4CE8-A903-8834FE40EC96}"/>
            </c:ext>
          </c:extLst>
        </c:ser>
        <c:ser>
          <c:idx val="22"/>
          <c:order val="20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0DC-4CE8-A903-8834FE40EC96}"/>
            </c:ext>
          </c:extLst>
        </c:ser>
        <c:ser>
          <c:idx val="23"/>
          <c:order val="21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60DC-4CE8-A903-8834FE40EC96}"/>
            </c:ext>
          </c:extLst>
        </c:ser>
        <c:ser>
          <c:idx val="24"/>
          <c:order val="22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0DC-4CE8-A903-8834FE40EC96}"/>
            </c:ext>
          </c:extLst>
        </c:ser>
        <c:ser>
          <c:idx val="25"/>
          <c:order val="23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60DC-4CE8-A903-8834FE40EC96}"/>
            </c:ext>
          </c:extLst>
        </c:ser>
        <c:ser>
          <c:idx val="26"/>
          <c:order val="24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0DC-4CE8-A903-8834FE40EC96}"/>
            </c:ext>
          </c:extLst>
        </c:ser>
        <c:ser>
          <c:idx val="28"/>
          <c:order val="25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0DC-4CE8-A903-8834FE40EC96}"/>
            </c:ext>
          </c:extLst>
        </c:ser>
        <c:ser>
          <c:idx val="29"/>
          <c:order val="26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60DC-4CE8-A903-8834FE40EC96}"/>
            </c:ext>
          </c:extLst>
        </c:ser>
        <c:ser>
          <c:idx val="30"/>
          <c:order val="27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60DC-4CE8-A903-8834FE40EC96}"/>
            </c:ext>
          </c:extLst>
        </c:ser>
        <c:ser>
          <c:idx val="31"/>
          <c:order val="28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60DC-4CE8-A903-8834FE40EC96}"/>
            </c:ext>
          </c:extLst>
        </c:ser>
        <c:ser>
          <c:idx val="32"/>
          <c:order val="29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60DC-4CE8-A903-8834FE40EC96}"/>
            </c:ext>
          </c:extLst>
        </c:ser>
        <c:ser>
          <c:idx val="33"/>
          <c:order val="30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60DC-4CE8-A903-8834FE40EC96}"/>
            </c:ext>
          </c:extLst>
        </c:ser>
        <c:ser>
          <c:idx val="36"/>
          <c:order val="31"/>
          <c:tx>
            <c:v>Ainsa</c:v>
          </c:tx>
          <c:spPr>
            <a:ln w="19050">
              <a:noFill/>
            </a:ln>
          </c:spPr>
          <c:marker>
            <c:symbol val="diamond"/>
            <c:size val="1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tailEnd type="arrow"/>
              </a:ln>
            </c:spPr>
            <c:trendlineType val="linear"/>
            <c:dispRSqr val="0"/>
            <c:dispEq val="0"/>
          </c:trendline>
          <c:xVal>
            <c:numRef>
              <c:f>'Tectonic setting'!$V$27:$V$36</c:f>
              <c:numCache>
                <c:formatCode>General</c:formatCode>
                <c:ptCount val="10"/>
                <c:pt idx="0">
                  <c:v>0.86925795053003552</c:v>
                </c:pt>
                <c:pt idx="1">
                  <c:v>0.88086642599277987</c:v>
                </c:pt>
                <c:pt idx="2">
                  <c:v>0.87765957446808496</c:v>
                </c:pt>
                <c:pt idx="3">
                  <c:v>0.85789473684210527</c:v>
                </c:pt>
                <c:pt idx="4">
                  <c:v>0.8515358361774743</c:v>
                </c:pt>
                <c:pt idx="5">
                  <c:v>0.87326388888888906</c:v>
                </c:pt>
                <c:pt idx="6">
                  <c:v>0.89166666666666672</c:v>
                </c:pt>
                <c:pt idx="7">
                  <c:v>0.89316239316239332</c:v>
                </c:pt>
                <c:pt idx="8">
                  <c:v>0.87130801687763726</c:v>
                </c:pt>
                <c:pt idx="9">
                  <c:v>0.88675958188153325</c:v>
                </c:pt>
              </c:numCache>
            </c:numRef>
          </c:xVal>
          <c:yVal>
            <c:numRef>
              <c:f>'Tectonic setting'!$W$27:$W$36</c:f>
              <c:numCache>
                <c:formatCode>General</c:formatCode>
                <c:ptCount val="10"/>
                <c:pt idx="0">
                  <c:v>0.18360962624405056</c:v>
                </c:pt>
                <c:pt idx="1">
                  <c:v>0.15006938404928899</c:v>
                </c:pt>
                <c:pt idx="2">
                  <c:v>0.18118971213929744</c:v>
                </c:pt>
                <c:pt idx="3">
                  <c:v>0.24005616455779177</c:v>
                </c:pt>
                <c:pt idx="4">
                  <c:v>0.25123603864053679</c:v>
                </c:pt>
                <c:pt idx="5">
                  <c:v>0.19545712238190452</c:v>
                </c:pt>
                <c:pt idx="6">
                  <c:v>0.18763883748662838</c:v>
                </c:pt>
                <c:pt idx="7">
                  <c:v>0.18504816320180309</c:v>
                </c:pt>
                <c:pt idx="8">
                  <c:v>0.20828459078359907</c:v>
                </c:pt>
                <c:pt idx="9">
                  <c:v>0.1901031374160963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60DC-4CE8-A903-8834FE40E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175119"/>
        <c:axId val="1"/>
        <c:extLst>
          <c:ext xmlns:c15="http://schemas.microsoft.com/office/drawing/2012/chart" uri="{02D57815-91ED-43cb-92C2-25804820EDAC}">
            <c15:filteredScatterSeries>
              <c15:ser>
                <c:idx val="13"/>
                <c:order val="6"/>
                <c:tx>
                  <c:v>PFB</c:v>
                </c:tx>
                <c:spPr>
                  <a:ln>
                    <a:noFill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[2]Φύλλο1!$AH$6:$AH$45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0.65504691696801276</c:v>
                      </c:pt>
                      <c:pt idx="1">
                        <c:v>0.63984068782399806</c:v>
                      </c:pt>
                      <c:pt idx="2">
                        <c:v>0.64922266537983009</c:v>
                      </c:pt>
                      <c:pt idx="3">
                        <c:v>0.69145281987799323</c:v>
                      </c:pt>
                      <c:pt idx="4">
                        <c:v>0.63940624093859433</c:v>
                      </c:pt>
                      <c:pt idx="5">
                        <c:v>0.63085639955937856</c:v>
                      </c:pt>
                      <c:pt idx="6">
                        <c:v>0.6441966292134832</c:v>
                      </c:pt>
                      <c:pt idx="7">
                        <c:v>0.7401451612903226</c:v>
                      </c:pt>
                      <c:pt idx="8">
                        <c:v>0.75266905814276275</c:v>
                      </c:pt>
                      <c:pt idx="9">
                        <c:v>0.75709042553191497</c:v>
                      </c:pt>
                      <c:pt idx="10">
                        <c:v>0.77659574468085124</c:v>
                      </c:pt>
                      <c:pt idx="11">
                        <c:v>0.79609889466909223</c:v>
                      </c:pt>
                      <c:pt idx="12">
                        <c:v>0.84853942671951299</c:v>
                      </c:pt>
                      <c:pt idx="13">
                        <c:v>0.69730897888335841</c:v>
                      </c:pt>
                      <c:pt idx="14">
                        <c:v>0.70736954726767365</c:v>
                      </c:pt>
                      <c:pt idx="15">
                        <c:v>0.74721450798005828</c:v>
                      </c:pt>
                      <c:pt idx="16">
                        <c:v>0.63940624093859433</c:v>
                      </c:pt>
                      <c:pt idx="17">
                        <c:v>0.69018989575734757</c:v>
                      </c:pt>
                      <c:pt idx="18">
                        <c:v>0.70372222222222214</c:v>
                      </c:pt>
                      <c:pt idx="19">
                        <c:v>0.7401451612903226</c:v>
                      </c:pt>
                      <c:pt idx="20">
                        <c:v>0.75266905814276275</c:v>
                      </c:pt>
                      <c:pt idx="21">
                        <c:v>0.7131844237991698</c:v>
                      </c:pt>
                      <c:pt idx="22">
                        <c:v>0.69730897888335841</c:v>
                      </c:pt>
                      <c:pt idx="23">
                        <c:v>0.70734543424923546</c:v>
                      </c:pt>
                      <c:pt idx="24">
                        <c:v>0.74628059688225679</c:v>
                      </c:pt>
                      <c:pt idx="25">
                        <c:v>0.69515853808148287</c:v>
                      </c:pt>
                      <c:pt idx="26">
                        <c:v>0.66397868817049466</c:v>
                      </c:pt>
                      <c:pt idx="27">
                        <c:v>0.6441966292134832</c:v>
                      </c:pt>
                      <c:pt idx="28">
                        <c:v>0.7401451612903226</c:v>
                      </c:pt>
                      <c:pt idx="29">
                        <c:v>0.75266905814276275</c:v>
                      </c:pt>
                      <c:pt idx="30">
                        <c:v>0.65504691696801276</c:v>
                      </c:pt>
                      <c:pt idx="31">
                        <c:v>0.69730897888335841</c:v>
                      </c:pt>
                      <c:pt idx="32">
                        <c:v>0.70736954726767365</c:v>
                      </c:pt>
                      <c:pt idx="33">
                        <c:v>0.74721450798005828</c:v>
                      </c:pt>
                      <c:pt idx="34">
                        <c:v>0.75266905814276275</c:v>
                      </c:pt>
                      <c:pt idx="35">
                        <c:v>0.75709042553191497</c:v>
                      </c:pt>
                      <c:pt idx="36">
                        <c:v>0.77659574468085124</c:v>
                      </c:pt>
                      <c:pt idx="37">
                        <c:v>0.7401451612903226</c:v>
                      </c:pt>
                      <c:pt idx="38">
                        <c:v>0.75266905814276275</c:v>
                      </c:pt>
                      <c:pt idx="39">
                        <c:v>0.69145281987799323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[2]Φύλλο1!$AI$6:$AI$45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0.36250961636500806</c:v>
                      </c:pt>
                      <c:pt idx="1">
                        <c:v>0.37162871296778638</c:v>
                      </c:pt>
                      <c:pt idx="2">
                        <c:v>0.37931346741646349</c:v>
                      </c:pt>
                      <c:pt idx="3">
                        <c:v>0.32193811306664322</c:v>
                      </c:pt>
                      <c:pt idx="4">
                        <c:v>0.34770051676488062</c:v>
                      </c:pt>
                      <c:pt idx="5">
                        <c:v>0.36197211049264738</c:v>
                      </c:pt>
                      <c:pt idx="6">
                        <c:v>0.36327333033128589</c:v>
                      </c:pt>
                      <c:pt idx="7">
                        <c:v>0.20176529487954226</c:v>
                      </c:pt>
                      <c:pt idx="8">
                        <c:v>0.24347198511579041</c:v>
                      </c:pt>
                      <c:pt idx="9">
                        <c:v>0.21804492799325861</c:v>
                      </c:pt>
                      <c:pt idx="10">
                        <c:v>0.23953894147229154</c:v>
                      </c:pt>
                      <c:pt idx="11">
                        <c:v>0.22418319503704021</c:v>
                      </c:pt>
                      <c:pt idx="12">
                        <c:v>0.21176062958720593</c:v>
                      </c:pt>
                      <c:pt idx="13">
                        <c:v>0.27207331952488939</c:v>
                      </c:pt>
                      <c:pt idx="14">
                        <c:v>0.27857356951095569</c:v>
                      </c:pt>
                      <c:pt idx="15">
                        <c:v>0.22534181718128238</c:v>
                      </c:pt>
                      <c:pt idx="16">
                        <c:v>0.34770051676488062</c:v>
                      </c:pt>
                      <c:pt idx="17">
                        <c:v>0.25809378871284827</c:v>
                      </c:pt>
                      <c:pt idx="18">
                        <c:v>0.26298304761587449</c:v>
                      </c:pt>
                      <c:pt idx="19">
                        <c:v>0.20176529487954226</c:v>
                      </c:pt>
                      <c:pt idx="20">
                        <c:v>0.24347198511579041</c:v>
                      </c:pt>
                      <c:pt idx="21">
                        <c:v>0.26181250070806139</c:v>
                      </c:pt>
                      <c:pt idx="22">
                        <c:v>0.27207331952488939</c:v>
                      </c:pt>
                      <c:pt idx="23">
                        <c:v>0.27864187865807061</c:v>
                      </c:pt>
                      <c:pt idx="24">
                        <c:v>0.22776215050474619</c:v>
                      </c:pt>
                      <c:pt idx="25">
                        <c:v>0.25112544191467384</c:v>
                      </c:pt>
                      <c:pt idx="26">
                        <c:v>0.29794499635802735</c:v>
                      </c:pt>
                      <c:pt idx="27">
                        <c:v>0.36327333033128589</c:v>
                      </c:pt>
                      <c:pt idx="28">
                        <c:v>0.20176529487954226</c:v>
                      </c:pt>
                      <c:pt idx="29">
                        <c:v>0.24347198511579041</c:v>
                      </c:pt>
                      <c:pt idx="30">
                        <c:v>0.36250961636500806</c:v>
                      </c:pt>
                      <c:pt idx="31">
                        <c:v>0.27207331952488939</c:v>
                      </c:pt>
                      <c:pt idx="32">
                        <c:v>0.27857356951095569</c:v>
                      </c:pt>
                      <c:pt idx="33">
                        <c:v>0.22534181718128238</c:v>
                      </c:pt>
                      <c:pt idx="34">
                        <c:v>0.24347198511579041</c:v>
                      </c:pt>
                      <c:pt idx="35">
                        <c:v>0.21804492799325861</c:v>
                      </c:pt>
                      <c:pt idx="36">
                        <c:v>0.23953894147229154</c:v>
                      </c:pt>
                      <c:pt idx="37">
                        <c:v>0.20176529487954226</c:v>
                      </c:pt>
                      <c:pt idx="38">
                        <c:v>0.24347198511579041</c:v>
                      </c:pt>
                      <c:pt idx="39">
                        <c:v>0.32193811306664322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3E-60DC-4CE8-A903-8834FE40EC96}"/>
                  </c:ext>
                </c:extLst>
              </c15:ser>
            </c15:filteredScatterSeries>
          </c:ext>
        </c:extLst>
      </c:scatterChart>
      <c:valAx>
        <c:axId val="1481175119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481175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200" verticalDpi="200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91690938235098E-2"/>
          <c:y val="3.5390255352492933E-2"/>
          <c:w val="0.86916362524289803"/>
          <c:h val="0.909463626655556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'[1]300Ti-al15'!$Q$20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{388F5AC4-D86F-45CC-A126-ED377947C074}</c15:txfldGUID>
                      <c15:f>'[1]300Ti-al15'!$Q$20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267-4F06-B108-5AB43B833E64}"/>
                </c:ext>
              </c:extLst>
            </c:dLbl>
            <c:dLbl>
              <c:idx val="1"/>
              <c:tx>
                <c:strRef>
                  <c:f>'[1]300Ti-al15'!$Q$21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{7AC11CD7-DAFD-480A-8820-983FFF55563D}</c15:txfldGUID>
                      <c15:f>'[1]300Ti-al15'!$Q$21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267-4F06-B108-5AB43B833E64}"/>
                </c:ext>
              </c:extLst>
            </c:dLbl>
            <c:dLbl>
              <c:idx val="3"/>
              <c:tx>
                <c:strRef>
                  <c:f>'[1]300Ti-al15'!$Q$23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{B057900F-7F97-4509-85DA-F4A7DDF73EE0}</c15:txfldGUID>
                      <c15:f>'[1]300Ti-al15'!$Q$23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267-4F06-B108-5AB43B833E64}"/>
                </c:ext>
              </c:extLst>
            </c:dLbl>
            <c:dLbl>
              <c:idx val="4"/>
              <c:tx>
                <c:strRef>
                  <c:f>'[1]300Ti-al15'!$Q$24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{D7ADD807-1F1F-47EB-951F-89B4D83874D1}</c15:txfldGUID>
                      <c15:f>'[1]300Ti-al15'!$Q$24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267-4F06-B108-5AB43B833E64}"/>
                </c:ext>
              </c:extLst>
            </c:dLbl>
            <c:dLbl>
              <c:idx val="6"/>
              <c:tx>
                <c:strRef>
                  <c:f>'[1]300Ti-al15'!$Q$26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{9B90F065-7107-46A8-9306-8161851F0540}</c15:txfldGUID>
                      <c15:f>'[1]300Ti-al15'!$Q$26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6267-4F06-B108-5AB43B833E64}"/>
                </c:ext>
              </c:extLst>
            </c:dLbl>
            <c:dLbl>
              <c:idx val="7"/>
              <c:tx>
                <c:strRef>
                  <c:f>'[1]300Ti-al15'!$Q$27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{8679C0F1-0CA7-4552-81A7-8C36B9C930E3}</c15:txfldGUID>
                      <c15:f>'[1]300Ti-al15'!$Q$27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267-4F06-B108-5AB43B833E64}"/>
                </c:ext>
              </c:extLst>
            </c:dLbl>
            <c:dLbl>
              <c:idx val="9"/>
              <c:tx>
                <c:strRef>
                  <c:f>'[1]300Ti-al15'!$Q$29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{956A01FC-8381-46CD-B35A-C237EA5A77DB}</c15:txfldGUID>
                      <c15:f>'[1]300Ti-al15'!$Q$29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267-4F06-B108-5AB43B833E64}"/>
                </c:ext>
              </c:extLst>
            </c:dLbl>
            <c:dLbl>
              <c:idx val="10"/>
              <c:tx>
                <c:strRef>
                  <c:f>'[1]300Ti-al15'!$Q$30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{4BE2B5FA-A32C-48EB-8917-2B5B4682233C}</c15:txfldGUID>
                      <c15:f>'[1]300Ti-al15'!$Q$30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267-4F06-B108-5AB43B833E64}"/>
                </c:ext>
              </c:extLst>
            </c:dLbl>
            <c:dLbl>
              <c:idx val="12"/>
              <c:tx>
                <c:strRef>
                  <c:f>'[1]300Ti-al15'!$Q$32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{08B76AF5-1FC1-4A2F-8F2A-EB845C56816D}</c15:txfldGUID>
                      <c15:f>'[1]300Ti-al15'!$Q$32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267-4F06-B108-5AB43B833E64}"/>
                </c:ext>
              </c:extLst>
            </c:dLbl>
            <c:dLbl>
              <c:idx val="13"/>
              <c:tx>
                <c:strRef>
                  <c:f>'[1]300Ti-al15'!$Q$33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{362AC0FD-EA71-4326-9F54-330DF5BD6B2E}</c15:txfldGUID>
                      <c15:f>'[1]300Ti-al15'!$Q$33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267-4F06-B108-5AB43B833E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267-4F06-B108-5AB43B833E64}"/>
            </c:ext>
          </c:extLst>
        </c:ser>
        <c:ser>
          <c:idx val="2"/>
          <c:order val="1"/>
          <c:spPr>
            <a:ln w="6350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'[1]300Ti-al15'!$T$20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{99B8B0FC-6772-433C-B051-30B9957D5192}</c15:txfldGUID>
                      <c15:f>'[1]300Ti-al15'!$T$20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267-4F06-B108-5AB43B833E64}"/>
                </c:ext>
              </c:extLst>
            </c:dLbl>
            <c:dLbl>
              <c:idx val="1"/>
              <c:tx>
                <c:strRef>
                  <c:f>'[1]300Ti-al15'!$T$21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{3101FC2C-7DA8-4679-90DE-86C4BE348E8E}</c15:txfldGUID>
                      <c15:f>'[1]300Ti-al15'!$T$21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267-4F06-B108-5AB43B833E64}"/>
                </c:ext>
              </c:extLst>
            </c:dLbl>
            <c:dLbl>
              <c:idx val="3"/>
              <c:tx>
                <c:strRef>
                  <c:f>'[1]300Ti-al15'!$T$23</c:f>
                  <c:strCache>
                    <c:ptCount val="1"/>
                    <c:pt idx="0">
                      <c:v>0.75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{0E4CC698-EA65-40E0-86D0-C77FA99F35B2}</c15:txfldGUID>
                      <c15:f>'[1]300Ti-al15'!$T$23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6267-4F06-B108-5AB43B833E64}"/>
                </c:ext>
              </c:extLst>
            </c:dLbl>
            <c:dLbl>
              <c:idx val="4"/>
              <c:tx>
                <c:strRef>
                  <c:f>'[1]300Ti-al15'!$T$24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{66DD1FA7-81DE-439A-9954-3C6137E75258}</c15:txfldGUID>
                      <c15:f>'[1]300Ti-al15'!$T$24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6267-4F06-B108-5AB43B833E64}"/>
                </c:ext>
              </c:extLst>
            </c:dLbl>
            <c:dLbl>
              <c:idx val="6"/>
              <c:tx>
                <c:strRef>
                  <c:f>'[1]300Ti-al15'!$T$26</c:f>
                  <c:strCache>
                    <c:ptCount val="1"/>
                    <c:pt idx="0">
                      <c:v>0.5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{46239E4B-5C23-4A34-B893-34C60A4B6082}</c15:txfldGUID>
                      <c15:f>'[1]300Ti-al15'!$T$26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6267-4F06-B108-5AB43B833E64}"/>
                </c:ext>
              </c:extLst>
            </c:dLbl>
            <c:dLbl>
              <c:idx val="7"/>
              <c:tx>
                <c:strRef>
                  <c:f>'[1]300Ti-al15'!$T$27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{A4496D7B-D619-4A90-AA9C-DFACC7834516}</c15:txfldGUID>
                      <c15:f>'[1]300Ti-al15'!$T$27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6267-4F06-B108-5AB43B833E64}"/>
                </c:ext>
              </c:extLst>
            </c:dLbl>
            <c:dLbl>
              <c:idx val="9"/>
              <c:tx>
                <c:strRef>
                  <c:f>'[1]300Ti-al15'!$T$29</c:f>
                  <c:strCache>
                    <c:ptCount val="1"/>
                    <c:pt idx="0">
                      <c:v>0.25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{946BEA1D-D387-49F0-BBE6-726C74E98A00}</c15:txfldGUID>
                      <c15:f>'[1]300Ti-al15'!$T$29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6267-4F06-B108-5AB43B833E64}"/>
                </c:ext>
              </c:extLst>
            </c:dLbl>
            <c:dLbl>
              <c:idx val="10"/>
              <c:tx>
                <c:strRef>
                  <c:f>'[1]300Ti-al15'!$T$30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{11886009-4114-4A61-A446-4101B695444F}</c15:txfldGUID>
                      <c15:f>'[1]300Ti-al15'!$T$30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6267-4F06-B108-5AB43B833E64}"/>
                </c:ext>
              </c:extLst>
            </c:dLbl>
            <c:dLbl>
              <c:idx val="12"/>
              <c:tx>
                <c:strRef>
                  <c:f>'[1]300Ti-al15'!$T$32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{1A8DF3BE-B13F-42FA-AC7E-B99A7E1A826D}</c15:txfldGUID>
                      <c15:f>'[1]300Ti-al15'!$T$32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6267-4F06-B108-5AB43B833E64}"/>
                </c:ext>
              </c:extLst>
            </c:dLbl>
            <c:dLbl>
              <c:idx val="13"/>
              <c:layout>
                <c:manualLayout>
                  <c:x val="-2.7895405790811581E-2"/>
                  <c:y val="-2.2554664670572485E-2"/>
                </c:manualLayout>
              </c:layout>
              <c:tx>
                <c:strRef>
                  <c:f>'[1]300Ti-al15'!$T$33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{BC253FD6-3479-42CE-97CD-FBD82E5AAEF8}</c15:txfldGUID>
                      <c15:f>'[1]300Ti-al15'!$T$33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267-4F06-B108-5AB43B833E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267-4F06-B108-5AB43B833E64}"/>
            </c:ext>
          </c:extLst>
        </c:ser>
        <c:ser>
          <c:idx val="3"/>
          <c:order val="2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'[1]300Ti-al15'!$W$20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{863A1C45-041A-41BD-86DA-69864AFA5DDA}</c15:txfldGUID>
                      <c15:f>'[1]300Ti-al15'!$W$20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6267-4F06-B108-5AB43B833E64}"/>
                </c:ext>
              </c:extLst>
            </c:dLbl>
            <c:dLbl>
              <c:idx val="1"/>
              <c:tx>
                <c:strRef>
                  <c:f>'[1]300Ti-al15'!$W$21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{67B18FFE-B6B3-48D5-96CA-1F522DA284C1}</c15:txfldGUID>
                      <c15:f>'[1]300Ti-al15'!$W$21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6267-4F06-B108-5AB43B833E64}"/>
                </c:ext>
              </c:extLst>
            </c:dLbl>
            <c:dLbl>
              <c:idx val="3"/>
              <c:tx>
                <c:strRef>
                  <c:f>'[1]300Ti-al15'!$W$23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{B3349E6C-5A1F-4D03-A08F-638BACF4586C}</c15:txfldGUID>
                      <c15:f>'[1]300Ti-al15'!$W$23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6267-4F06-B108-5AB43B833E64}"/>
                </c:ext>
              </c:extLst>
            </c:dLbl>
            <c:dLbl>
              <c:idx val="4"/>
              <c:tx>
                <c:strRef>
                  <c:f>'[1]300Ti-al15'!$W$24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{1230000C-04D9-42D5-BA8F-BAA390D455C8}</c15:txfldGUID>
                      <c15:f>'[1]300Ti-al15'!$W$24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6267-4F06-B108-5AB43B833E64}"/>
                </c:ext>
              </c:extLst>
            </c:dLbl>
            <c:dLbl>
              <c:idx val="6"/>
              <c:tx>
                <c:strRef>
                  <c:f>'[1]300Ti-al15'!$W$26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{4AC74EF8-7A0D-4E92-BF66-F6DE1881DE89}</c15:txfldGUID>
                      <c15:f>'[1]300Ti-al15'!$W$26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6267-4F06-B108-5AB43B833E64}"/>
                </c:ext>
              </c:extLst>
            </c:dLbl>
            <c:dLbl>
              <c:idx val="7"/>
              <c:tx>
                <c:strRef>
                  <c:f>'[1]300Ti-al15'!$W$27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{01466028-3086-4A67-8FC0-EF3FEDBE118E}</c15:txfldGUID>
                      <c15:f>'[1]300Ti-al15'!$W$27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6267-4F06-B108-5AB43B833E64}"/>
                </c:ext>
              </c:extLst>
            </c:dLbl>
            <c:dLbl>
              <c:idx val="9"/>
              <c:tx>
                <c:strRef>
                  <c:f>'[1]300Ti-al15'!$W$29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{B6C7B712-C7D9-4D9E-8D02-C542FAFB1FB1}</c15:txfldGUID>
                      <c15:f>'[1]300Ti-al15'!$W$29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6267-4F06-B108-5AB43B833E64}"/>
                </c:ext>
              </c:extLst>
            </c:dLbl>
            <c:dLbl>
              <c:idx val="10"/>
              <c:tx>
                <c:strRef>
                  <c:f>'[1]300Ti-al15'!$W$30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{E1915A37-6E44-4A52-B783-3A0BBF261250}</c15:txfldGUID>
                      <c15:f>'[1]300Ti-al15'!$W$30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6267-4F06-B108-5AB43B833E64}"/>
                </c:ext>
              </c:extLst>
            </c:dLbl>
            <c:dLbl>
              <c:idx val="12"/>
              <c:tx>
                <c:strRef>
                  <c:f>'[1]300Ti-al15'!$W$32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{EA5EA61E-AA63-4D44-8EA8-3D7310B73D30}</c15:txfldGUID>
                      <c15:f>'[1]300Ti-al15'!$W$32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6267-4F06-B108-5AB43B833E64}"/>
                </c:ext>
              </c:extLst>
            </c:dLbl>
            <c:dLbl>
              <c:idx val="13"/>
              <c:tx>
                <c:strRef>
                  <c:f>'[1]300Ti-al15'!$W$33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{4F699EA2-B884-424C-8D9E-3E5E07DECA55}</c15:txfldGUID>
                      <c15:f>'[1]300Ti-al15'!$W$33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6267-4F06-B108-5AB43B833E6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267-4F06-B108-5AB43B833E64}"/>
            </c:ext>
          </c:extLst>
        </c:ser>
        <c:ser>
          <c:idx val="4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267-4F06-B108-5AB43B833E64}"/>
            </c:ext>
          </c:extLst>
        </c:ser>
        <c:ser>
          <c:idx val="5"/>
          <c:order val="4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267-4F06-B108-5AB43B833E64}"/>
            </c:ext>
          </c:extLst>
        </c:ser>
        <c:ser>
          <c:idx val="6"/>
          <c:order val="5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267-4F06-B108-5AB43B833E64}"/>
            </c:ext>
          </c:extLst>
        </c:ser>
        <c:ser>
          <c:idx val="7"/>
          <c:order val="6"/>
          <c:tx>
            <c:v>Ainsa</c:v>
          </c:tx>
          <c:spPr>
            <a:ln w="19050">
              <a:noFill/>
            </a:ln>
          </c:spPr>
          <c:marker>
            <c:symbol val="diamond"/>
            <c:size val="1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tailEnd type="arrow"/>
              </a:ln>
            </c:spPr>
            <c:trendlineType val="linear"/>
            <c:dispRSqr val="0"/>
            <c:dispEq val="0"/>
          </c:trendline>
          <c:xVal>
            <c:numRef>
              <c:f>'Tectonic setting'!$O$27:$O$36</c:f>
              <c:numCache>
                <c:formatCode>General</c:formatCode>
                <c:ptCount val="10"/>
                <c:pt idx="0">
                  <c:v>0.85512367491166086</c:v>
                </c:pt>
                <c:pt idx="1">
                  <c:v>0.82490974729241873</c:v>
                </c:pt>
                <c:pt idx="2">
                  <c:v>0.82801418439716301</c:v>
                </c:pt>
                <c:pt idx="3">
                  <c:v>0.85263157894736841</c:v>
                </c:pt>
                <c:pt idx="4">
                  <c:v>0.84641638225255988</c:v>
                </c:pt>
                <c:pt idx="5">
                  <c:v>0.86805555555555569</c:v>
                </c:pt>
                <c:pt idx="6">
                  <c:v>0.86249999999999982</c:v>
                </c:pt>
                <c:pt idx="7">
                  <c:v>0.86324786324786318</c:v>
                </c:pt>
                <c:pt idx="8">
                  <c:v>0.83966244725738415</c:v>
                </c:pt>
                <c:pt idx="9">
                  <c:v>0.8466898954703832</c:v>
                </c:pt>
              </c:numCache>
            </c:numRef>
          </c:xVal>
          <c:yVal>
            <c:numRef>
              <c:f>'Tectonic setting'!$P$27:$P$36</c:f>
              <c:numCache>
                <c:formatCode>General</c:formatCode>
                <c:ptCount val="10"/>
                <c:pt idx="0">
                  <c:v>0.20809090974325734</c:v>
                </c:pt>
                <c:pt idx="1">
                  <c:v>0.24698919458112154</c:v>
                </c:pt>
                <c:pt idx="2">
                  <c:v>0.26717805010370987</c:v>
                </c:pt>
                <c:pt idx="3">
                  <c:v>0.24917222143973322</c:v>
                </c:pt>
                <c:pt idx="4">
                  <c:v>0.26010319294549689</c:v>
                </c:pt>
                <c:pt idx="5">
                  <c:v>0.20447822033799243</c:v>
                </c:pt>
                <c:pt idx="6">
                  <c:v>0.23815698604072064</c:v>
                </c:pt>
                <c:pt idx="7">
                  <c:v>0.23686164889830802</c:v>
                </c:pt>
                <c:pt idx="8">
                  <c:v>0.26309632520033571</c:v>
                </c:pt>
                <c:pt idx="9">
                  <c:v>0.25950587012356008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267-4F06-B108-5AB43B83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175119"/>
        <c:axId val="1"/>
        <c:extLst/>
      </c:scatterChart>
      <c:valAx>
        <c:axId val="1481175119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481175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200" verticalDpi="200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91690938235098E-2"/>
          <c:y val="3.5390255352492933E-2"/>
          <c:w val="0.86916362524289803"/>
          <c:h val="0.9094636266555568"/>
        </c:manualLayout>
      </c:layout>
      <c:scatterChart>
        <c:scatterStyle val="lineMarker"/>
        <c:varyColors val="0"/>
        <c:ser>
          <c:idx val="11"/>
          <c:order val="0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92-4C0D-B4D1-9C92B766F52D}"/>
            </c:ext>
          </c:extLst>
        </c:ser>
        <c:ser>
          <c:idx val="13"/>
          <c:order val="1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92-4C0D-B4D1-9C92B766F52D}"/>
            </c:ext>
          </c:extLst>
        </c:ser>
        <c:ser>
          <c:idx val="20"/>
          <c:order val="2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92-4C0D-B4D1-9C92B766F52D}"/>
            </c:ext>
          </c:extLst>
        </c:ser>
        <c:ser>
          <c:idx val="27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92-4C0D-B4D1-9C92B766F52D}"/>
            </c:ext>
          </c:extLst>
        </c:ser>
        <c:ser>
          <c:idx val="34"/>
          <c:order val="4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92-4C0D-B4D1-9C92B766F52D}"/>
            </c:ext>
          </c:extLst>
        </c:ser>
        <c:ser>
          <c:idx val="35"/>
          <c:order val="5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92-4C0D-B4D1-9C92B766F52D}"/>
            </c:ext>
          </c:extLst>
        </c:ser>
        <c:ser>
          <c:idx val="37"/>
          <c:order val="6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92-4C0D-B4D1-9C92B766F52D}"/>
            </c:ext>
          </c:extLst>
        </c:ser>
        <c:ser>
          <c:idx val="38"/>
          <c:order val="7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92-4C0D-B4D1-9C92B766F52D}"/>
            </c:ext>
          </c:extLst>
        </c:ser>
        <c:ser>
          <c:idx val="39"/>
          <c:order val="8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92-4C0D-B4D1-9C92B766F52D}"/>
            </c:ext>
          </c:extLst>
        </c:ser>
        <c:ser>
          <c:idx val="40"/>
          <c:order val="9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792-4C0D-B4D1-9C92B766F52D}"/>
            </c:ext>
          </c:extLst>
        </c:ser>
        <c:ser>
          <c:idx val="41"/>
          <c:order val="10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792-4C0D-B4D1-9C92B766F52D}"/>
            </c:ext>
          </c:extLst>
        </c:ser>
        <c:ser>
          <c:idx val="42"/>
          <c:order val="11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792-4C0D-B4D1-9C92B766F52D}"/>
            </c:ext>
          </c:extLst>
        </c:ser>
        <c:ser>
          <c:idx val="43"/>
          <c:order val="12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792-4C0D-B4D1-9C92B766F52D}"/>
            </c:ext>
          </c:extLst>
        </c:ser>
        <c:ser>
          <c:idx val="44"/>
          <c:order val="13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792-4C0D-B4D1-9C92B766F52D}"/>
            </c:ext>
          </c:extLst>
        </c:ser>
        <c:ser>
          <c:idx val="45"/>
          <c:order val="14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792-4C0D-B4D1-9C92B766F52D}"/>
            </c:ext>
          </c:extLst>
        </c:ser>
        <c:ser>
          <c:idx val="46"/>
          <c:order val="15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792-4C0D-B4D1-9C92B766F52D}"/>
            </c:ext>
          </c:extLst>
        </c:ser>
        <c:ser>
          <c:idx val="47"/>
          <c:order val="16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792-4C0D-B4D1-9C92B766F52D}"/>
            </c:ext>
          </c:extLst>
        </c:ser>
        <c:ser>
          <c:idx val="48"/>
          <c:order val="17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792-4C0D-B4D1-9C92B766F52D}"/>
            </c:ext>
          </c:extLst>
        </c:ser>
        <c:ser>
          <c:idx val="49"/>
          <c:order val="18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792-4C0D-B4D1-9C92B766F52D}"/>
            </c:ext>
          </c:extLst>
        </c:ser>
        <c:ser>
          <c:idx val="50"/>
          <c:order val="19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792-4C0D-B4D1-9C92B766F52D}"/>
            </c:ext>
          </c:extLst>
        </c:ser>
        <c:ser>
          <c:idx val="51"/>
          <c:order val="20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792-4C0D-B4D1-9C92B766F52D}"/>
            </c:ext>
          </c:extLst>
        </c:ser>
        <c:ser>
          <c:idx val="52"/>
          <c:order val="21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792-4C0D-B4D1-9C92B766F52D}"/>
            </c:ext>
          </c:extLst>
        </c:ser>
        <c:ser>
          <c:idx val="53"/>
          <c:order val="22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792-4C0D-B4D1-9C92B766F52D}"/>
            </c:ext>
          </c:extLst>
        </c:ser>
        <c:ser>
          <c:idx val="54"/>
          <c:order val="23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792-4C0D-B4D1-9C92B766F52D}"/>
            </c:ext>
          </c:extLst>
        </c:ser>
        <c:ser>
          <c:idx val="55"/>
          <c:order val="24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792-4C0D-B4D1-9C92B766F52D}"/>
            </c:ext>
          </c:extLst>
        </c:ser>
        <c:ser>
          <c:idx val="56"/>
          <c:order val="25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792-4C0D-B4D1-9C92B766F52D}"/>
            </c:ext>
          </c:extLst>
        </c:ser>
        <c:ser>
          <c:idx val="57"/>
          <c:order val="26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792-4C0D-B4D1-9C92B766F52D}"/>
            </c:ext>
          </c:extLst>
        </c:ser>
        <c:ser>
          <c:idx val="58"/>
          <c:order val="27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792-4C0D-B4D1-9C92B766F52D}"/>
            </c:ext>
          </c:extLst>
        </c:ser>
        <c:ser>
          <c:idx val="59"/>
          <c:order val="28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792-4C0D-B4D1-9C92B766F52D}"/>
            </c:ext>
          </c:extLst>
        </c:ser>
        <c:ser>
          <c:idx val="60"/>
          <c:order val="29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1792-4C0D-B4D1-9C92B766F52D}"/>
            </c:ext>
          </c:extLst>
        </c:ser>
        <c:ser>
          <c:idx val="61"/>
          <c:order val="30"/>
          <c:tx>
            <c:v>Ainsa</c:v>
          </c:tx>
          <c:spPr>
            <a:ln w="19050">
              <a:noFill/>
            </a:ln>
          </c:spPr>
          <c:marker>
            <c:symbol val="none"/>
          </c:marker>
          <c:xVal>
            <c:numRef>
              <c:f>'[3]NCM-1'!$T$25</c:f>
              <c:numCache>
                <c:formatCode>General</c:formatCode>
                <c:ptCount val="1"/>
                <c:pt idx="0">
                  <c:v>0.86572438162544174</c:v>
                </c:pt>
              </c:numCache>
            </c:numRef>
          </c:xVal>
          <c:yVal>
            <c:numRef>
              <c:f>'[3]NCM-1'!$U$25</c:f>
              <c:numCache>
                <c:formatCode>General</c:formatCode>
                <c:ptCount val="1"/>
                <c:pt idx="0">
                  <c:v>0.18972994711885233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1792-4C0D-B4D1-9C92B766F52D}"/>
            </c:ext>
          </c:extLst>
        </c:ser>
        <c:ser>
          <c:idx val="0"/>
          <c:order val="31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1792-4C0D-B4D1-9C92B766F52D}"/>
            </c:ext>
          </c:extLst>
        </c:ser>
        <c:ser>
          <c:idx val="7"/>
          <c:order val="32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792-4C0D-B4D1-9C92B766F52D}"/>
            </c:ext>
          </c:extLst>
        </c:ser>
        <c:ser>
          <c:idx val="8"/>
          <c:order val="33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1792-4C0D-B4D1-9C92B766F52D}"/>
            </c:ext>
          </c:extLst>
        </c:ser>
        <c:ser>
          <c:idx val="9"/>
          <c:order val="34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1792-4C0D-B4D1-9C92B766F52D}"/>
            </c:ext>
          </c:extLst>
        </c:ser>
        <c:ser>
          <c:idx val="10"/>
          <c:order val="35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1792-4C0D-B4D1-9C92B766F52D}"/>
            </c:ext>
          </c:extLst>
        </c:ser>
        <c:ser>
          <c:idx val="12"/>
          <c:order val="36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1792-4C0D-B4D1-9C92B766F52D}"/>
            </c:ext>
          </c:extLst>
        </c:ser>
        <c:ser>
          <c:idx val="14"/>
          <c:order val="37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1792-4C0D-B4D1-9C92B766F52D}"/>
            </c:ext>
          </c:extLst>
        </c:ser>
        <c:ser>
          <c:idx val="15"/>
          <c:order val="38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1792-4C0D-B4D1-9C92B766F52D}"/>
            </c:ext>
          </c:extLst>
        </c:ser>
        <c:ser>
          <c:idx val="16"/>
          <c:order val="39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1792-4C0D-B4D1-9C92B766F52D}"/>
            </c:ext>
          </c:extLst>
        </c:ser>
        <c:ser>
          <c:idx val="17"/>
          <c:order val="40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1792-4C0D-B4D1-9C92B766F52D}"/>
            </c:ext>
          </c:extLst>
        </c:ser>
        <c:ser>
          <c:idx val="18"/>
          <c:order val="41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1792-4C0D-B4D1-9C92B766F52D}"/>
            </c:ext>
          </c:extLst>
        </c:ser>
        <c:ser>
          <c:idx val="19"/>
          <c:order val="42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1792-4C0D-B4D1-9C92B766F52D}"/>
            </c:ext>
          </c:extLst>
        </c:ser>
        <c:ser>
          <c:idx val="1"/>
          <c:order val="43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'[1]300Ti-al15'!$Q$20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{137858B9-A450-4DC0-8F03-9C65F2EFBFE4}</c15:txfldGUID>
                      <c15:f>'[1]300Ti-al15'!$Q$20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1792-4C0D-B4D1-9C92B766F52D}"/>
                </c:ext>
              </c:extLst>
            </c:dLbl>
            <c:dLbl>
              <c:idx val="1"/>
              <c:tx>
                <c:strRef>
                  <c:f>'[1]300Ti-al15'!$Q$21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{13BB238B-64B0-4FC0-ACA7-3D58DDC77DE8}</c15:txfldGUID>
                      <c15:f>'[1]300Ti-al15'!$Q$21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1792-4C0D-B4D1-9C92B766F52D}"/>
                </c:ext>
              </c:extLst>
            </c:dLbl>
            <c:dLbl>
              <c:idx val="3"/>
              <c:tx>
                <c:strRef>
                  <c:f>'[1]300Ti-al15'!$Q$23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{D7526789-4760-4936-921A-854E3AE504DD}</c15:txfldGUID>
                      <c15:f>'[1]300Ti-al15'!$Q$23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1792-4C0D-B4D1-9C92B766F52D}"/>
                </c:ext>
              </c:extLst>
            </c:dLbl>
            <c:dLbl>
              <c:idx val="4"/>
              <c:tx>
                <c:strRef>
                  <c:f>'[1]300Ti-al15'!$Q$24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{5BA7A175-4EE1-44EA-9665-FBC7E2D14C5A}</c15:txfldGUID>
                      <c15:f>'[1]300Ti-al15'!$Q$24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1792-4C0D-B4D1-9C92B766F52D}"/>
                </c:ext>
              </c:extLst>
            </c:dLbl>
            <c:dLbl>
              <c:idx val="6"/>
              <c:tx>
                <c:strRef>
                  <c:f>'[1]300Ti-al15'!$Q$26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{5D1D8A38-D05F-44B7-A5F8-6CC91DBB6742}</c15:txfldGUID>
                      <c15:f>'[1]300Ti-al15'!$Q$26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1792-4C0D-B4D1-9C92B766F52D}"/>
                </c:ext>
              </c:extLst>
            </c:dLbl>
            <c:dLbl>
              <c:idx val="7"/>
              <c:tx>
                <c:strRef>
                  <c:f>'[1]300Ti-al15'!$Q$27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{4CF00853-9C29-4713-9282-47381B8312F0}</c15:txfldGUID>
                      <c15:f>'[1]300Ti-al15'!$Q$27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1792-4C0D-B4D1-9C92B766F52D}"/>
                </c:ext>
              </c:extLst>
            </c:dLbl>
            <c:dLbl>
              <c:idx val="9"/>
              <c:tx>
                <c:strRef>
                  <c:f>'[1]300Ti-al15'!$Q$29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{9B888E3B-D0D2-43C6-80A8-136264F50C85}</c15:txfldGUID>
                      <c15:f>'[1]300Ti-al15'!$Q$29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1792-4C0D-B4D1-9C92B766F52D}"/>
                </c:ext>
              </c:extLst>
            </c:dLbl>
            <c:dLbl>
              <c:idx val="10"/>
              <c:tx>
                <c:strRef>
                  <c:f>'[1]300Ti-al15'!$Q$30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{C599C90F-647A-433F-A4E7-76F6C04F74B3}</c15:txfldGUID>
                      <c15:f>'[1]300Ti-al15'!$Q$30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1792-4C0D-B4D1-9C92B766F52D}"/>
                </c:ext>
              </c:extLst>
            </c:dLbl>
            <c:dLbl>
              <c:idx val="12"/>
              <c:tx>
                <c:strRef>
                  <c:f>'[1]300Ti-al15'!$Q$32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{942F4336-D31A-4BCF-9F34-FA7E4CB963BB}</c15:txfldGUID>
                      <c15:f>'[1]300Ti-al15'!$Q$32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1792-4C0D-B4D1-9C92B766F52D}"/>
                </c:ext>
              </c:extLst>
            </c:dLbl>
            <c:dLbl>
              <c:idx val="13"/>
              <c:tx>
                <c:strRef>
                  <c:f>'[1]300Ti-al15'!$Q$33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{1117659B-BDED-41E5-AC4B-3BE574FD8418}</c15:txfldGUID>
                      <c15:f>'[1]300Ti-al15'!$Q$33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1792-4C0D-B4D1-9C92B766F5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1792-4C0D-B4D1-9C92B766F52D}"/>
            </c:ext>
          </c:extLst>
        </c:ser>
        <c:ser>
          <c:idx val="2"/>
          <c:order val="44"/>
          <c:spPr>
            <a:ln w="6350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'[1]300Ti-al15'!$T$20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{D9CAA7E5-CCB0-47A0-8998-3E7046E26CCE}</c15:txfldGUID>
                      <c15:f>'[1]300Ti-al15'!$T$20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1792-4C0D-B4D1-9C92B766F52D}"/>
                </c:ext>
              </c:extLst>
            </c:dLbl>
            <c:dLbl>
              <c:idx val="1"/>
              <c:tx>
                <c:strRef>
                  <c:f>'[1]300Ti-al15'!$T$21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{EDE20502-35B1-47EC-8756-5DE3194EBE76}</c15:txfldGUID>
                      <c15:f>'[1]300Ti-al15'!$T$21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1792-4C0D-B4D1-9C92B766F52D}"/>
                </c:ext>
              </c:extLst>
            </c:dLbl>
            <c:dLbl>
              <c:idx val="3"/>
              <c:tx>
                <c:strRef>
                  <c:f>'[1]300Ti-al15'!$T$23</c:f>
                  <c:strCache>
                    <c:ptCount val="1"/>
                    <c:pt idx="0">
                      <c:v>0.75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{1AB15306-833F-4E62-90AC-21628B4A7259}</c15:txfldGUID>
                      <c15:f>'[1]300Ti-al15'!$T$23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1792-4C0D-B4D1-9C92B766F52D}"/>
                </c:ext>
              </c:extLst>
            </c:dLbl>
            <c:dLbl>
              <c:idx val="4"/>
              <c:tx>
                <c:strRef>
                  <c:f>'[1]300Ti-al15'!$T$24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{92F3B5D5-3229-4349-8D65-52E5664C946A}</c15:txfldGUID>
                      <c15:f>'[1]300Ti-al15'!$T$24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1792-4C0D-B4D1-9C92B766F52D}"/>
                </c:ext>
              </c:extLst>
            </c:dLbl>
            <c:dLbl>
              <c:idx val="6"/>
              <c:tx>
                <c:strRef>
                  <c:f>'[1]300Ti-al15'!$T$26</c:f>
                  <c:strCache>
                    <c:ptCount val="1"/>
                    <c:pt idx="0">
                      <c:v>0.5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{CDDF3D47-B21C-4470-9BA2-9EAA491B2022}</c15:txfldGUID>
                      <c15:f>'[1]300Ti-al15'!$T$26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1792-4C0D-B4D1-9C92B766F52D}"/>
                </c:ext>
              </c:extLst>
            </c:dLbl>
            <c:dLbl>
              <c:idx val="7"/>
              <c:tx>
                <c:strRef>
                  <c:f>'[1]300Ti-al15'!$T$27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{D72F8CC0-A2E2-4B34-8834-6A1DACF63042}</c15:txfldGUID>
                      <c15:f>'[1]300Ti-al15'!$T$27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1792-4C0D-B4D1-9C92B766F52D}"/>
                </c:ext>
              </c:extLst>
            </c:dLbl>
            <c:dLbl>
              <c:idx val="9"/>
              <c:tx>
                <c:strRef>
                  <c:f>'[1]300Ti-al15'!$T$29</c:f>
                  <c:strCache>
                    <c:ptCount val="1"/>
                    <c:pt idx="0">
                      <c:v>0.25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{C454371C-7871-423D-800D-174CF5EFCF6D}</c15:txfldGUID>
                      <c15:f>'[1]300Ti-al15'!$T$29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1792-4C0D-B4D1-9C92B766F52D}"/>
                </c:ext>
              </c:extLst>
            </c:dLbl>
            <c:dLbl>
              <c:idx val="10"/>
              <c:tx>
                <c:strRef>
                  <c:f>'[1]300Ti-al15'!$T$30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{45C40AB8-E62A-4CFE-A24B-E37C74FD0A94}</c15:txfldGUID>
                      <c15:f>'[1]300Ti-al15'!$T$30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1792-4C0D-B4D1-9C92B766F52D}"/>
                </c:ext>
              </c:extLst>
            </c:dLbl>
            <c:dLbl>
              <c:idx val="12"/>
              <c:tx>
                <c:strRef>
                  <c:f>'[1]300Ti-al15'!$T$32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{D57C3E8E-21FD-4FEE-A1DE-50F868A452E3}</c15:txfldGUID>
                      <c15:f>'[1]300Ti-al15'!$T$32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1792-4C0D-B4D1-9C92B766F52D}"/>
                </c:ext>
              </c:extLst>
            </c:dLbl>
            <c:dLbl>
              <c:idx val="13"/>
              <c:layout>
                <c:manualLayout>
                  <c:x val="-2.7895405790811581E-2"/>
                  <c:y val="-2.2554664670572485E-2"/>
                </c:manualLayout>
              </c:layout>
              <c:tx>
                <c:strRef>
                  <c:f>'[1]300Ti-al15'!$T$33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{16BC3E44-F82D-49FC-B6D2-2495BD9C04D1}</c15:txfldGUID>
                      <c15:f>'[1]300Ti-al15'!$T$33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1792-4C0D-B4D1-9C92B766F5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1792-4C0D-B4D1-9C92B766F52D}"/>
            </c:ext>
          </c:extLst>
        </c:ser>
        <c:ser>
          <c:idx val="3"/>
          <c:order val="45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'[1]300Ti-al15'!$W$20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{D161F000-7615-4402-B810-F13E77B8ED86}</c15:txfldGUID>
                      <c15:f>'[1]300Ti-al15'!$W$20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1792-4C0D-B4D1-9C92B766F52D}"/>
                </c:ext>
              </c:extLst>
            </c:dLbl>
            <c:dLbl>
              <c:idx val="1"/>
              <c:tx>
                <c:strRef>
                  <c:f>'[1]300Ti-al15'!$W$21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{9461054F-B49A-4F97-AA47-381C99F3E744}</c15:txfldGUID>
                      <c15:f>'[1]300Ti-al15'!$W$21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1792-4C0D-B4D1-9C92B766F52D}"/>
                </c:ext>
              </c:extLst>
            </c:dLbl>
            <c:dLbl>
              <c:idx val="3"/>
              <c:tx>
                <c:strRef>
                  <c:f>'[1]300Ti-al15'!$W$23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{5596D39D-0C42-440A-B282-1CFB3BACFDE1}</c15:txfldGUID>
                      <c15:f>'[1]300Ti-al15'!$W$23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1792-4C0D-B4D1-9C92B766F52D}"/>
                </c:ext>
              </c:extLst>
            </c:dLbl>
            <c:dLbl>
              <c:idx val="4"/>
              <c:tx>
                <c:strRef>
                  <c:f>'[1]300Ti-al15'!$W$24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{9ABA07E5-370D-4B7C-B086-6DAD80042D4C}</c15:txfldGUID>
                      <c15:f>'[1]300Ti-al15'!$W$24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1792-4C0D-B4D1-9C92B766F52D}"/>
                </c:ext>
              </c:extLst>
            </c:dLbl>
            <c:dLbl>
              <c:idx val="6"/>
              <c:tx>
                <c:strRef>
                  <c:f>'[1]300Ti-al15'!$W$26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{AF9300F6-36E8-4522-8EBC-116753AC18A5}</c15:txfldGUID>
                      <c15:f>'[1]300Ti-al15'!$W$26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1792-4C0D-B4D1-9C92B766F52D}"/>
                </c:ext>
              </c:extLst>
            </c:dLbl>
            <c:dLbl>
              <c:idx val="7"/>
              <c:tx>
                <c:strRef>
                  <c:f>'[1]300Ti-al15'!$W$27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{AEE637CF-FA6B-49E7-B4A4-2EBC419DDA36}</c15:txfldGUID>
                      <c15:f>'[1]300Ti-al15'!$W$27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1792-4C0D-B4D1-9C92B766F52D}"/>
                </c:ext>
              </c:extLst>
            </c:dLbl>
            <c:dLbl>
              <c:idx val="9"/>
              <c:tx>
                <c:strRef>
                  <c:f>'[1]300Ti-al15'!$W$29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{9EB3A65E-9E51-474D-B5AD-64B294E703D6}</c15:txfldGUID>
                      <c15:f>'[1]300Ti-al15'!$W$29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1792-4C0D-B4D1-9C92B766F52D}"/>
                </c:ext>
              </c:extLst>
            </c:dLbl>
            <c:dLbl>
              <c:idx val="10"/>
              <c:tx>
                <c:strRef>
                  <c:f>'[1]300Ti-al15'!$W$30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{B2B1DF2C-B76D-4DC0-B669-BBC0A53016E7}</c15:txfldGUID>
                      <c15:f>'[1]300Ti-al15'!$W$30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1792-4C0D-B4D1-9C92B766F52D}"/>
                </c:ext>
              </c:extLst>
            </c:dLbl>
            <c:dLbl>
              <c:idx val="12"/>
              <c:tx>
                <c:strRef>
                  <c:f>'[1]300Ti-al15'!$W$32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{39AB46B1-A1DA-43FD-BE5E-A06F0E3D2D94}</c15:txfldGUID>
                      <c15:f>'[1]300Ti-al15'!$W$32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1792-4C0D-B4D1-9C92B766F52D}"/>
                </c:ext>
              </c:extLst>
            </c:dLbl>
            <c:dLbl>
              <c:idx val="13"/>
              <c:tx>
                <c:strRef>
                  <c:f>'[1]300Ti-al15'!$W$33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{5BD34373-4A2F-4642-BF2D-B8E58BA75CFE}</c15:txfldGUID>
                      <c15:f>'[1]300Ti-al15'!$W$33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1792-4C0D-B4D1-9C92B766F52D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1792-4C0D-B4D1-9C92B766F52D}"/>
            </c:ext>
          </c:extLst>
        </c:ser>
        <c:ser>
          <c:idx val="4"/>
          <c:order val="46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C-1792-4C0D-B4D1-9C92B766F52D}"/>
            </c:ext>
          </c:extLst>
        </c:ser>
        <c:ser>
          <c:idx val="5"/>
          <c:order val="47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1792-4C0D-B4D1-9C92B766F52D}"/>
            </c:ext>
          </c:extLst>
        </c:ser>
        <c:ser>
          <c:idx val="6"/>
          <c:order val="48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1792-4C0D-B4D1-9C92B766F52D}"/>
            </c:ext>
          </c:extLst>
        </c:ser>
        <c:ser>
          <c:idx val="21"/>
          <c:order val="49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1792-4C0D-B4D1-9C92B766F52D}"/>
            </c:ext>
          </c:extLst>
        </c:ser>
        <c:ser>
          <c:idx val="22"/>
          <c:order val="50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1792-4C0D-B4D1-9C92B766F52D}"/>
            </c:ext>
          </c:extLst>
        </c:ser>
        <c:ser>
          <c:idx val="23"/>
          <c:order val="51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1-1792-4C0D-B4D1-9C92B766F52D}"/>
            </c:ext>
          </c:extLst>
        </c:ser>
        <c:ser>
          <c:idx val="24"/>
          <c:order val="52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1792-4C0D-B4D1-9C92B766F52D}"/>
            </c:ext>
          </c:extLst>
        </c:ser>
        <c:ser>
          <c:idx val="25"/>
          <c:order val="53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1792-4C0D-B4D1-9C92B766F52D}"/>
            </c:ext>
          </c:extLst>
        </c:ser>
        <c:ser>
          <c:idx val="26"/>
          <c:order val="54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4-1792-4C0D-B4D1-9C92B766F52D}"/>
            </c:ext>
          </c:extLst>
        </c:ser>
        <c:ser>
          <c:idx val="28"/>
          <c:order val="55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1792-4C0D-B4D1-9C92B766F52D}"/>
            </c:ext>
          </c:extLst>
        </c:ser>
        <c:ser>
          <c:idx val="29"/>
          <c:order val="56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1792-4C0D-B4D1-9C92B766F52D}"/>
            </c:ext>
          </c:extLst>
        </c:ser>
        <c:ser>
          <c:idx val="30"/>
          <c:order val="57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1792-4C0D-B4D1-9C92B766F52D}"/>
            </c:ext>
          </c:extLst>
        </c:ser>
        <c:ser>
          <c:idx val="31"/>
          <c:order val="58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1792-4C0D-B4D1-9C92B766F52D}"/>
            </c:ext>
          </c:extLst>
        </c:ser>
        <c:ser>
          <c:idx val="32"/>
          <c:order val="59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1792-4C0D-B4D1-9C92B766F52D}"/>
            </c:ext>
          </c:extLst>
        </c:ser>
        <c:ser>
          <c:idx val="33"/>
          <c:order val="60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1792-4C0D-B4D1-9C92B766F52D}"/>
            </c:ext>
          </c:extLst>
        </c:ser>
        <c:ser>
          <c:idx val="36"/>
          <c:order val="61"/>
          <c:tx>
            <c:v>Ainsa</c:v>
          </c:tx>
          <c:spPr>
            <a:ln w="19050">
              <a:noFill/>
            </a:ln>
          </c:spPr>
          <c:marker>
            <c:symbol val="diamond"/>
            <c:size val="1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tailEnd type="arrow"/>
              </a:ln>
            </c:spPr>
            <c:trendlineType val="linear"/>
            <c:dispRSqr val="0"/>
            <c:dispEq val="0"/>
          </c:trendline>
          <c:xVal>
            <c:numRef>
              <c:f>'Tectonic setting'!$AC$27:$AC$36</c:f>
              <c:numCache>
                <c:formatCode>General</c:formatCode>
                <c:ptCount val="10"/>
                <c:pt idx="0">
                  <c:v>0.86572438162544174</c:v>
                </c:pt>
                <c:pt idx="1">
                  <c:v>0.87184115523465722</c:v>
                </c:pt>
                <c:pt idx="2">
                  <c:v>0.87411347517730487</c:v>
                </c:pt>
                <c:pt idx="3">
                  <c:v>0.85263157894736841</c:v>
                </c:pt>
                <c:pt idx="4">
                  <c:v>0.84641638225255988</c:v>
                </c:pt>
                <c:pt idx="5">
                  <c:v>0.86805555555555569</c:v>
                </c:pt>
                <c:pt idx="6">
                  <c:v>0.88124999999999998</c:v>
                </c:pt>
                <c:pt idx="7">
                  <c:v>0.88888888888888895</c:v>
                </c:pt>
                <c:pt idx="8">
                  <c:v>0.86497890295358659</c:v>
                </c:pt>
                <c:pt idx="9">
                  <c:v>0.87804878048780488</c:v>
                </c:pt>
              </c:numCache>
            </c:numRef>
          </c:xVal>
          <c:yVal>
            <c:numRef>
              <c:f>'Tectonic setting'!$AD$27:$AD$36</c:f>
              <c:numCache>
                <c:formatCode>General</c:formatCode>
                <c:ptCount val="10"/>
                <c:pt idx="0">
                  <c:v>0.18972994711885233</c:v>
                </c:pt>
                <c:pt idx="1">
                  <c:v>0.16570161155442331</c:v>
                </c:pt>
                <c:pt idx="2">
                  <c:v>0.18733173627961267</c:v>
                </c:pt>
                <c:pt idx="3">
                  <c:v>0.24917222143973322</c:v>
                </c:pt>
                <c:pt idx="4">
                  <c:v>0.26010319294549689</c:v>
                </c:pt>
                <c:pt idx="5">
                  <c:v>0.20447822033799243</c:v>
                </c:pt>
                <c:pt idx="6">
                  <c:v>0.2056810333988042</c:v>
                </c:pt>
                <c:pt idx="7">
                  <c:v>0.19245008972987518</c:v>
                </c:pt>
                <c:pt idx="8">
                  <c:v>0.21924693766694639</c:v>
                </c:pt>
                <c:pt idx="9">
                  <c:v>0.20519068800467541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1792-4C0D-B4D1-9C92B766F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175119"/>
        <c:axId val="1"/>
        <c:extLst/>
      </c:scatterChart>
      <c:valAx>
        <c:axId val="1481175119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481175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200" verticalDpi="200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799293189185316E-2"/>
          <c:y val="3.3375370909288792E-2"/>
          <c:w val="0.86916362524289803"/>
          <c:h val="0.90946362665555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8D-4D11-B2CE-3E1A3BAA523E}"/>
            </c:ext>
          </c:extLst>
        </c:ser>
        <c:ser>
          <c:idx val="7"/>
          <c:order val="1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8D-4D11-B2CE-3E1A3BAA523E}"/>
            </c:ext>
          </c:extLst>
        </c:ser>
        <c:ser>
          <c:idx val="8"/>
          <c:order val="2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8D-4D11-B2CE-3E1A3BAA523E}"/>
            </c:ext>
          </c:extLst>
        </c:ser>
        <c:ser>
          <c:idx val="9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8D-4D11-B2CE-3E1A3BAA523E}"/>
            </c:ext>
          </c:extLst>
        </c:ser>
        <c:ser>
          <c:idx val="10"/>
          <c:order val="4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8D-4D11-B2CE-3E1A3BAA523E}"/>
            </c:ext>
          </c:extLst>
        </c:ser>
        <c:ser>
          <c:idx val="12"/>
          <c:order val="5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8D-4D11-B2CE-3E1A3BAA523E}"/>
            </c:ext>
          </c:extLst>
        </c:ser>
        <c:ser>
          <c:idx val="14"/>
          <c:order val="6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8D-4D11-B2CE-3E1A3BAA523E}"/>
            </c:ext>
          </c:extLst>
        </c:ser>
        <c:ser>
          <c:idx val="15"/>
          <c:order val="7"/>
          <c:spPr>
            <a:ln w="6350">
              <a:noFill/>
              <a:prstDash val="solid"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8D-4D11-B2CE-3E1A3BAA523E}"/>
            </c:ext>
          </c:extLst>
        </c:ser>
        <c:ser>
          <c:idx val="16"/>
          <c:order val="8"/>
          <c:spPr>
            <a:ln w="3175">
              <a:noFill/>
              <a:prstDash val="solid"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08D-4D11-B2CE-3E1A3BAA523E}"/>
            </c:ext>
          </c:extLst>
        </c:ser>
        <c:ser>
          <c:idx val="17"/>
          <c:order val="9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08D-4D11-B2CE-3E1A3BAA523E}"/>
            </c:ext>
          </c:extLst>
        </c:ser>
        <c:ser>
          <c:idx val="18"/>
          <c:order val="10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08D-4D11-B2CE-3E1A3BAA523E}"/>
            </c:ext>
          </c:extLst>
        </c:ser>
        <c:ser>
          <c:idx val="19"/>
          <c:order val="11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08D-4D11-B2CE-3E1A3BAA523E}"/>
            </c:ext>
          </c:extLst>
        </c:ser>
        <c:ser>
          <c:idx val="1"/>
          <c:order val="12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'[1]300Ti-al15'!$Q$20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{88583209-E93A-47A0-8A83-3D864664AA84}</c15:txfldGUID>
                      <c15:f>'[1]300Ti-al15'!$Q$20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08D-4D11-B2CE-3E1A3BAA523E}"/>
                </c:ext>
              </c:extLst>
            </c:dLbl>
            <c:dLbl>
              <c:idx val="1"/>
              <c:tx>
                <c:strRef>
                  <c:f>'[1]300Ti-al15'!$Q$21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{9D216B49-4F4E-46EE-A32E-8AA42F669665}</c15:txfldGUID>
                      <c15:f>'[1]300Ti-al15'!$Q$21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08D-4D11-B2CE-3E1A3BAA523E}"/>
                </c:ext>
              </c:extLst>
            </c:dLbl>
            <c:dLbl>
              <c:idx val="3"/>
              <c:tx>
                <c:strRef>
                  <c:f>'[1]300Ti-al15'!$Q$23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{42BAD81C-0626-4FFA-AE9D-7EC09D7EA120}</c15:txfldGUID>
                      <c15:f>'[1]300Ti-al15'!$Q$23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08D-4D11-B2CE-3E1A3BAA523E}"/>
                </c:ext>
              </c:extLst>
            </c:dLbl>
            <c:dLbl>
              <c:idx val="4"/>
              <c:tx>
                <c:strRef>
                  <c:f>'[1]300Ti-al15'!$Q$24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{92164227-45BB-4CC9-A05F-4A0219329315}</c15:txfldGUID>
                      <c15:f>'[1]300Ti-al15'!$Q$24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08D-4D11-B2CE-3E1A3BAA523E}"/>
                </c:ext>
              </c:extLst>
            </c:dLbl>
            <c:dLbl>
              <c:idx val="6"/>
              <c:tx>
                <c:strRef>
                  <c:f>'[1]300Ti-al15'!$Q$26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{04BFDD49-B8CB-4839-9354-E4BE381691E4}</c15:txfldGUID>
                      <c15:f>'[1]300Ti-al15'!$Q$26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08D-4D11-B2CE-3E1A3BAA523E}"/>
                </c:ext>
              </c:extLst>
            </c:dLbl>
            <c:dLbl>
              <c:idx val="7"/>
              <c:tx>
                <c:strRef>
                  <c:f>'[1]300Ti-al15'!$Q$27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{FB09E4C6-12F0-4D18-840A-39B5DD0D1F24}</c15:txfldGUID>
                      <c15:f>'[1]300Ti-al15'!$Q$27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08D-4D11-B2CE-3E1A3BAA523E}"/>
                </c:ext>
              </c:extLst>
            </c:dLbl>
            <c:dLbl>
              <c:idx val="9"/>
              <c:tx>
                <c:strRef>
                  <c:f>'[1]300Ti-al15'!$Q$29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{3BE26EDF-2F63-4EDB-8396-1CD7ECE91847}</c15:txfldGUID>
                      <c15:f>'[1]300Ti-al15'!$Q$29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08D-4D11-B2CE-3E1A3BAA523E}"/>
                </c:ext>
              </c:extLst>
            </c:dLbl>
            <c:dLbl>
              <c:idx val="10"/>
              <c:tx>
                <c:strRef>
                  <c:f>'[1]300Ti-al15'!$Q$30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{06F94D41-948C-40D8-AC97-784524074F85}</c15:txfldGUID>
                      <c15:f>'[1]300Ti-al15'!$Q$30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08D-4D11-B2CE-3E1A3BAA523E}"/>
                </c:ext>
              </c:extLst>
            </c:dLbl>
            <c:dLbl>
              <c:idx val="12"/>
              <c:tx>
                <c:strRef>
                  <c:f>'[1]300Ti-al15'!$Q$32</c:f>
                  <c:strCache>
                    <c:ptCount val="1"/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{E4BAEFC9-D631-4870-BA03-28C45555F084}</c15:txfldGUID>
                      <c15:f>'[1]300Ti-al15'!$Q$32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08D-4D11-B2CE-3E1A3BAA523E}"/>
                </c:ext>
              </c:extLst>
            </c:dLbl>
            <c:dLbl>
              <c:idx val="13"/>
              <c:tx>
                <c:strRef>
                  <c:f>'[1]300Ti-al15'!$Q$33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{1991A46F-759C-4461-8DDC-20151533669C}</c15:txfldGUID>
                      <c15:f>'[1]300Ti-al15'!$Q$33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08D-4D11-B2CE-3E1A3BAA52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08D-4D11-B2CE-3E1A3BAA523E}"/>
            </c:ext>
          </c:extLst>
        </c:ser>
        <c:ser>
          <c:idx val="2"/>
          <c:order val="13"/>
          <c:spPr>
            <a:ln w="6350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'[1]300Ti-al15'!$T$20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{7ABD54D4-1774-4691-A00D-CD2C696B7912}</c15:txfldGUID>
                      <c15:f>'[1]300Ti-al15'!$T$20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08D-4D11-B2CE-3E1A3BAA523E}"/>
                </c:ext>
              </c:extLst>
            </c:dLbl>
            <c:dLbl>
              <c:idx val="1"/>
              <c:tx>
                <c:strRef>
                  <c:f>'[1]300Ti-al15'!$T$21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{17F5EE6C-706A-4709-8A8A-8EEC1D926367}</c15:txfldGUID>
                      <c15:f>'[1]300Ti-al15'!$T$21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08D-4D11-B2CE-3E1A3BAA523E}"/>
                </c:ext>
              </c:extLst>
            </c:dLbl>
            <c:dLbl>
              <c:idx val="3"/>
              <c:tx>
                <c:strRef>
                  <c:f>'[1]300Ti-al15'!$T$23</c:f>
                  <c:strCache>
                    <c:ptCount val="1"/>
                    <c:pt idx="0">
                      <c:v>0.75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{232D5F46-1C8E-408A-9B6E-DA99E51C8EDF}</c15:txfldGUID>
                      <c15:f>'[1]300Ti-al15'!$T$23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08D-4D11-B2CE-3E1A3BAA523E}"/>
                </c:ext>
              </c:extLst>
            </c:dLbl>
            <c:dLbl>
              <c:idx val="4"/>
              <c:tx>
                <c:strRef>
                  <c:f>'[1]300Ti-al15'!$T$24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{594C1116-B0BC-485F-909A-10224790C315}</c15:txfldGUID>
                      <c15:f>'[1]300Ti-al15'!$T$24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08D-4D11-B2CE-3E1A3BAA523E}"/>
                </c:ext>
              </c:extLst>
            </c:dLbl>
            <c:dLbl>
              <c:idx val="6"/>
              <c:tx>
                <c:strRef>
                  <c:f>'[1]300Ti-al15'!$T$26</c:f>
                  <c:strCache>
                    <c:ptCount val="1"/>
                    <c:pt idx="0">
                      <c:v>0.5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{E25D564D-C6BF-45FC-988A-A44BCBB2EFA0}</c15:txfldGUID>
                      <c15:f>'[1]300Ti-al15'!$T$26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08D-4D11-B2CE-3E1A3BAA523E}"/>
                </c:ext>
              </c:extLst>
            </c:dLbl>
            <c:dLbl>
              <c:idx val="7"/>
              <c:tx>
                <c:strRef>
                  <c:f>'[1]300Ti-al15'!$T$27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{C1ECBED0-1B2B-47BF-9370-B0A34570EA8E}</c15:txfldGUID>
                      <c15:f>'[1]300Ti-al15'!$T$27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08D-4D11-B2CE-3E1A3BAA523E}"/>
                </c:ext>
              </c:extLst>
            </c:dLbl>
            <c:dLbl>
              <c:idx val="9"/>
              <c:tx>
                <c:strRef>
                  <c:f>'[1]300Ti-al15'!$T$29</c:f>
                  <c:strCache>
                    <c:ptCount val="1"/>
                    <c:pt idx="0">
                      <c:v>0.25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{8F350D9A-BA97-463F-B705-FE2532E7B623}</c15:txfldGUID>
                      <c15:f>'[1]300Ti-al15'!$T$29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B08D-4D11-B2CE-3E1A3BAA523E}"/>
                </c:ext>
              </c:extLst>
            </c:dLbl>
            <c:dLbl>
              <c:idx val="10"/>
              <c:tx>
                <c:strRef>
                  <c:f>'[1]300Ti-al15'!$T$30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{FB039AAC-D6AB-451E-875D-4F650910C134}</c15:txfldGUID>
                      <c15:f>'[1]300Ti-al15'!$T$30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B08D-4D11-B2CE-3E1A3BAA523E}"/>
                </c:ext>
              </c:extLst>
            </c:dLbl>
            <c:dLbl>
              <c:idx val="12"/>
              <c:tx>
                <c:strRef>
                  <c:f>'[1]300Ti-al15'!$T$32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{2F00F97A-5B1D-4A61-91A1-5744689D09A8}</c15:txfldGUID>
                      <c15:f>'[1]300Ti-al15'!$T$32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B08D-4D11-B2CE-3E1A3BAA523E}"/>
                </c:ext>
              </c:extLst>
            </c:dLbl>
            <c:dLbl>
              <c:idx val="13"/>
              <c:layout>
                <c:manualLayout>
                  <c:x val="-2.7895405790811581E-2"/>
                  <c:y val="-2.2554664670572485E-2"/>
                </c:manualLayout>
              </c:layout>
              <c:tx>
                <c:strRef>
                  <c:f>'[1]300Ti-al15'!$T$33</c:f>
                  <c:strCache>
                    <c:ptCount val="1"/>
                  </c:strCache>
                </c:strRef>
              </c:tx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{35B56F29-B4ED-44DA-9012-F7D588759B6E}</c15:txfldGUID>
                      <c15:f>'[1]300Ti-al15'!$T$33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B08D-4D11-B2CE-3E1A3BAA52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08D-4D11-B2CE-3E1A3BAA523E}"/>
            </c:ext>
          </c:extLst>
        </c:ser>
        <c:ser>
          <c:idx val="3"/>
          <c:order val="14"/>
          <c:spPr>
            <a:ln w="3175">
              <a:noFill/>
              <a:prstDash val="solid"/>
            </a:ln>
          </c:spPr>
          <c:marker>
            <c:symbol val="none"/>
          </c:marker>
          <c:dLbls>
            <c:dLbl>
              <c:idx val="0"/>
              <c:tx>
                <c:strRef>
                  <c:f>'[1]300Ti-al15'!$W$20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{10E256C7-F89E-438C-8D5D-5F440385979E}</c15:txfldGUID>
                      <c15:f>'[1]300Ti-al15'!$W$20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B08D-4D11-B2CE-3E1A3BAA523E}"/>
                </c:ext>
              </c:extLst>
            </c:dLbl>
            <c:dLbl>
              <c:idx val="1"/>
              <c:tx>
                <c:strRef>
                  <c:f>'[1]300Ti-al15'!$W$21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{0CA08F17-8790-41E2-970C-C7891B125BF5}</c15:txfldGUID>
                      <c15:f>'[1]300Ti-al15'!$W$21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B08D-4D11-B2CE-3E1A3BAA523E}"/>
                </c:ext>
              </c:extLst>
            </c:dLbl>
            <c:dLbl>
              <c:idx val="3"/>
              <c:tx>
                <c:strRef>
                  <c:f>'[1]300Ti-al15'!$W$23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{F27F8D62-74FD-4B4C-8A6A-21119D3D0F7E}</c15:txfldGUID>
                      <c15:f>'[1]300Ti-al15'!$W$23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B08D-4D11-B2CE-3E1A3BAA523E}"/>
                </c:ext>
              </c:extLst>
            </c:dLbl>
            <c:dLbl>
              <c:idx val="4"/>
              <c:tx>
                <c:strRef>
                  <c:f>'[1]300Ti-al15'!$W$24</c:f>
                  <c:strCache>
                    <c:ptCount val="1"/>
                    <c:pt idx="0">
                      <c:v>0.25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{7878B7FB-C551-4FE6-B384-72B32FF8CB8C}</c15:txfldGUID>
                      <c15:f>'[1]300Ti-al15'!$W$24</c15:f>
                      <c15:dlblFieldTableCache>
                        <c:ptCount val="1"/>
                        <c:pt idx="0">
                          <c:v>0.25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B08D-4D11-B2CE-3E1A3BAA523E}"/>
                </c:ext>
              </c:extLst>
            </c:dLbl>
            <c:dLbl>
              <c:idx val="6"/>
              <c:tx>
                <c:strRef>
                  <c:f>'[1]300Ti-al15'!$W$26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{D7493D9C-2472-4556-A2A2-2232BA8B06DD}</c15:txfldGUID>
                      <c15:f>'[1]300Ti-al15'!$W$26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B08D-4D11-B2CE-3E1A3BAA523E}"/>
                </c:ext>
              </c:extLst>
            </c:dLbl>
            <c:dLbl>
              <c:idx val="7"/>
              <c:tx>
                <c:strRef>
                  <c:f>'[1]300Ti-al15'!$W$27</c:f>
                  <c:strCache>
                    <c:ptCount val="1"/>
                    <c:pt idx="0">
                      <c:v>0.5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{BDADA83E-E67C-4635-BCE9-69EE8F4C3506}</c15:txfldGUID>
                      <c15:f>'[1]300Ti-al15'!$W$27</c15:f>
                      <c15:dlblFieldTableCache>
                        <c:ptCount val="1"/>
                        <c:pt idx="0">
                          <c:v>0.5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B08D-4D11-B2CE-3E1A3BAA523E}"/>
                </c:ext>
              </c:extLst>
            </c:dLbl>
            <c:dLbl>
              <c:idx val="9"/>
              <c:tx>
                <c:strRef>
                  <c:f>'[1]300Ti-al15'!$W$29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{46C8E43D-AD95-47CB-9E59-245D4452D73F}</c15:txfldGUID>
                      <c15:f>'[1]300Ti-al15'!$W$29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B08D-4D11-B2CE-3E1A3BAA523E}"/>
                </c:ext>
              </c:extLst>
            </c:dLbl>
            <c:dLbl>
              <c:idx val="10"/>
              <c:tx>
                <c:strRef>
                  <c:f>'[1]300Ti-al15'!$W$30</c:f>
                  <c:strCache>
                    <c:ptCount val="1"/>
                    <c:pt idx="0">
                      <c:v>0.75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{9A4B592C-9EE2-4539-BF82-D5BD79FB1DAF}</c15:txfldGUID>
                      <c15:f>'[1]300Ti-al15'!$W$30</c15:f>
                      <c15:dlblFieldTableCache>
                        <c:ptCount val="1"/>
                        <c:pt idx="0">
                          <c:v>0.75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B08D-4D11-B2CE-3E1A3BAA523E}"/>
                </c:ext>
              </c:extLst>
            </c:dLbl>
            <c:dLbl>
              <c:idx val="12"/>
              <c:tx>
                <c:strRef>
                  <c:f>'[1]300Ti-al15'!$W$32</c:f>
                  <c:strCache>
                    <c:ptCount val="1"/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{09C6D30F-C954-4C22-8FFC-422BA01C286F}</c15:txfldGUID>
                      <c15:f>'[1]300Ti-al15'!$W$32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B08D-4D11-B2CE-3E1A3BAA523E}"/>
                </c:ext>
              </c:extLst>
            </c:dLbl>
            <c:dLbl>
              <c:idx val="13"/>
              <c:tx>
                <c:strRef>
                  <c:f>'[1]300Ti-al15'!$W$33</c:f>
                  <c:strCache>
                    <c:ptCount val="1"/>
                    <c:pt idx="0">
                      <c:v>1</c:v>
                    </c:pt>
                  </c:strCache>
                </c:strRef>
              </c:tx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{76A3BD22-511D-479E-97C1-961967999CE8}</c15:txfldGUID>
                      <c15:f>'[1]300Ti-al15'!$W$33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B08D-4D11-B2CE-3E1A3BAA523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08D-4D11-B2CE-3E1A3BAA523E}"/>
            </c:ext>
          </c:extLst>
        </c:ser>
        <c:ser>
          <c:idx val="4"/>
          <c:order val="15"/>
          <c:spPr>
            <a:ln w="28575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08D-4D11-B2CE-3E1A3BAA523E}"/>
            </c:ext>
          </c:extLst>
        </c:ser>
        <c:ser>
          <c:idx val="5"/>
          <c:order val="16"/>
          <c:spPr>
            <a:ln w="28575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08D-4D11-B2CE-3E1A3BAA523E}"/>
            </c:ext>
          </c:extLst>
        </c:ser>
        <c:ser>
          <c:idx val="6"/>
          <c:order val="17"/>
          <c:spPr>
            <a:ln w="28575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08D-4D11-B2CE-3E1A3BAA523E}"/>
            </c:ext>
          </c:extLst>
        </c:ser>
        <c:ser>
          <c:idx val="21"/>
          <c:order val="18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08D-4D11-B2CE-3E1A3BAA523E}"/>
            </c:ext>
          </c:extLst>
        </c:ser>
        <c:ser>
          <c:idx val="22"/>
          <c:order val="19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08D-4D11-B2CE-3E1A3BAA523E}"/>
            </c:ext>
          </c:extLst>
        </c:ser>
        <c:ser>
          <c:idx val="23"/>
          <c:order val="20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08D-4D11-B2CE-3E1A3BAA523E}"/>
            </c:ext>
          </c:extLst>
        </c:ser>
        <c:ser>
          <c:idx val="24"/>
          <c:order val="21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08D-4D11-B2CE-3E1A3BAA523E}"/>
            </c:ext>
          </c:extLst>
        </c:ser>
        <c:ser>
          <c:idx val="25"/>
          <c:order val="22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08D-4D11-B2CE-3E1A3BAA523E}"/>
            </c:ext>
          </c:extLst>
        </c:ser>
        <c:ser>
          <c:idx val="26"/>
          <c:order val="23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08D-4D11-B2CE-3E1A3BAA523E}"/>
            </c:ext>
          </c:extLst>
        </c:ser>
        <c:ser>
          <c:idx val="28"/>
          <c:order val="24"/>
          <c:spPr>
            <a:ln w="19050">
              <a:noFill/>
            </a:ln>
          </c:spPr>
          <c:marker>
            <c:symbol val="none"/>
          </c:marker>
          <c:xVal>
            <c:numRef>
              <c:f>'[1]300Ti-al15'!$R$20:$R$33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0.12500000000000003</c:v>
                </c:pt>
                <c:pt idx="5">
                  <c:v>0</c:v>
                </c:pt>
                <c:pt idx="6">
                  <c:v>0.5</c:v>
                </c:pt>
                <c:pt idx="7">
                  <c:v>0.25000000000000006</c:v>
                </c:pt>
                <c:pt idx="8">
                  <c:v>0</c:v>
                </c:pt>
                <c:pt idx="9">
                  <c:v>0.75</c:v>
                </c:pt>
                <c:pt idx="10">
                  <c:v>0.37500000000000011</c:v>
                </c:pt>
                <c:pt idx="11">
                  <c:v>0</c:v>
                </c:pt>
                <c:pt idx="12">
                  <c:v>1</c:v>
                </c:pt>
                <c:pt idx="13">
                  <c:v>0.50000000000000011</c:v>
                </c:pt>
              </c:numCache>
            </c:numRef>
          </c:xVal>
          <c:yVal>
            <c:numRef>
              <c:f>'[1]300Ti-al15'!$S$20:$S$33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08D-4D11-B2CE-3E1A3BAA523E}"/>
            </c:ext>
          </c:extLst>
        </c:ser>
        <c:ser>
          <c:idx val="29"/>
          <c:order val="25"/>
          <c:spPr>
            <a:ln w="19050">
              <a:noFill/>
            </a:ln>
          </c:spPr>
          <c:marker>
            <c:symbol val="none"/>
          </c:marker>
          <c:xVal>
            <c:numRef>
              <c:f>'[1]300Ti-al15'!$U$20:$U$33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0.25</c:v>
                </c:pt>
                <c:pt idx="10">
                  <c:v>0.62499999999999989</c:v>
                </c:pt>
                <c:pt idx="11">
                  <c:v>1</c:v>
                </c:pt>
                <c:pt idx="12">
                  <c:v>0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'[1]300Ti-al15'!$V$20:$V$33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0.21650635094610965</c:v>
                </c:pt>
                <c:pt idx="6">
                  <c:v>0</c:v>
                </c:pt>
                <c:pt idx="7">
                  <c:v>0.4330127018922193</c:v>
                </c:pt>
                <c:pt idx="9">
                  <c:v>0</c:v>
                </c:pt>
                <c:pt idx="10">
                  <c:v>0.649519052838329</c:v>
                </c:pt>
                <c:pt idx="12">
                  <c:v>0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B08D-4D11-B2CE-3E1A3BAA523E}"/>
            </c:ext>
          </c:extLst>
        </c:ser>
        <c:ser>
          <c:idx val="30"/>
          <c:order val="26"/>
          <c:spPr>
            <a:ln w="19050">
              <a:noFill/>
            </a:ln>
          </c:spPr>
          <c:marker>
            <c:symbol val="none"/>
          </c:marker>
          <c:xVal>
            <c:numRef>
              <c:f>'[1]300Ti-al15'!$X$20:$X$33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3">
                  <c:v>0.12500000000000003</c:v>
                </c:pt>
                <c:pt idx="4">
                  <c:v>0.875</c:v>
                </c:pt>
                <c:pt idx="6">
                  <c:v>0.25000000000000006</c:v>
                </c:pt>
                <c:pt idx="7">
                  <c:v>0.75</c:v>
                </c:pt>
                <c:pt idx="9">
                  <c:v>0.37500000000000011</c:v>
                </c:pt>
                <c:pt idx="10">
                  <c:v>0.62499999999999989</c:v>
                </c:pt>
                <c:pt idx="12">
                  <c:v>0.50000000000000011</c:v>
                </c:pt>
                <c:pt idx="13">
                  <c:v>0.49999999999999989</c:v>
                </c:pt>
              </c:numCache>
            </c:numRef>
          </c:xVal>
          <c:yVal>
            <c:numRef>
              <c:f>'[1]300Ti-al15'!$Y$20:$Y$33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3">
                  <c:v>0.21650635094610965</c:v>
                </c:pt>
                <c:pt idx="4">
                  <c:v>0.21650635094610965</c:v>
                </c:pt>
                <c:pt idx="6">
                  <c:v>0.4330127018922193</c:v>
                </c:pt>
                <c:pt idx="7">
                  <c:v>0.4330127018922193</c:v>
                </c:pt>
                <c:pt idx="9">
                  <c:v>0.649519052838329</c:v>
                </c:pt>
                <c:pt idx="10">
                  <c:v>0.649519052838329</c:v>
                </c:pt>
                <c:pt idx="12">
                  <c:v>0.8660254037844386</c:v>
                </c:pt>
                <c:pt idx="13">
                  <c:v>0.8660254037844386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B08D-4D11-B2CE-3E1A3BAA523E}"/>
            </c:ext>
          </c:extLst>
        </c:ser>
        <c:ser>
          <c:idx val="31"/>
          <c:order val="27"/>
          <c:spPr>
            <a:ln w="19050">
              <a:noFill/>
            </a:ln>
          </c:spPr>
          <c:marker>
            <c:symbol val="none"/>
          </c:marker>
          <c:xVal>
            <c:numRef>
              <c:f>'[1]300Ti-al15'!$R$35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'[1]300Ti-al15'!$S$35</c:f>
              <c:numCache>
                <c:formatCode>General</c:formatCode>
                <c:ptCount val="1"/>
                <c:pt idx="0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B08D-4D11-B2CE-3E1A3BAA523E}"/>
            </c:ext>
          </c:extLst>
        </c:ser>
        <c:ser>
          <c:idx val="32"/>
          <c:order val="28"/>
          <c:spPr>
            <a:ln w="19050">
              <a:noFill/>
            </a:ln>
          </c:spPr>
          <c:marker>
            <c:symbol val="none"/>
          </c:marker>
          <c:xVal>
            <c:numRef>
              <c:f>'[1]300Ti-al15'!$U$35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'[1]300Ti-al15'!$V$35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B08D-4D11-B2CE-3E1A3BAA523E}"/>
            </c:ext>
          </c:extLst>
        </c:ser>
        <c:ser>
          <c:idx val="33"/>
          <c:order val="29"/>
          <c:spPr>
            <a:ln w="19050">
              <a:noFill/>
            </a:ln>
          </c:spPr>
          <c:marker>
            <c:symbol val="none"/>
          </c:marker>
          <c:xVal>
            <c:numRef>
              <c:f>'[1]300Ti-al15'!$X$35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'[1]300Ti-al15'!$Y$35</c:f>
              <c:numCache>
                <c:formatCode>General</c:formatCode>
                <c:ptCount val="1"/>
                <c:pt idx="0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B08D-4D11-B2CE-3E1A3BAA523E}"/>
            </c:ext>
          </c:extLst>
        </c:ser>
        <c:ser>
          <c:idx val="36"/>
          <c:order val="30"/>
          <c:tx>
            <c:v>Ainsa</c:v>
          </c:tx>
          <c:spPr>
            <a:ln w="19050">
              <a:noFill/>
            </a:ln>
          </c:spPr>
          <c:marker>
            <c:symbol val="diamond"/>
            <c:size val="1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tailEnd type="arrow"/>
              </a:ln>
            </c:spPr>
            <c:trendlineType val="linear"/>
            <c:dispRSqr val="0"/>
            <c:dispEq val="0"/>
          </c:trendline>
          <c:xVal>
            <c:numRef>
              <c:f>'Tectonic setting'!$AJ$27:$AJ$36</c:f>
              <c:numCache>
                <c:formatCode>General</c:formatCode>
                <c:ptCount val="10"/>
                <c:pt idx="0">
                  <c:v>0.68482550491371963</c:v>
                </c:pt>
                <c:pt idx="1">
                  <c:v>0.64444783404514949</c:v>
                </c:pt>
                <c:pt idx="2">
                  <c:v>0.63878381271857831</c:v>
                </c:pt>
                <c:pt idx="3">
                  <c:v>0.66831869039573488</c:v>
                </c:pt>
                <c:pt idx="4">
                  <c:v>0.61419945867166359</c:v>
                </c:pt>
                <c:pt idx="5">
                  <c:v>0.67192701269880406</c:v>
                </c:pt>
                <c:pt idx="6">
                  <c:v>0.67026255255017053</c:v>
                </c:pt>
                <c:pt idx="7">
                  <c:v>0.65404614884627887</c:v>
                </c:pt>
                <c:pt idx="8">
                  <c:v>0.65821550463188705</c:v>
                </c:pt>
                <c:pt idx="9">
                  <c:v>0.65579458709229721</c:v>
                </c:pt>
              </c:numCache>
            </c:numRef>
          </c:xVal>
          <c:yVal>
            <c:numRef>
              <c:f>'Tectonic setting'!$AK$27:$AK$36</c:f>
              <c:numCache>
                <c:formatCode>General</c:formatCode>
                <c:ptCount val="10"/>
                <c:pt idx="0">
                  <c:v>0.54281558234573635</c:v>
                </c:pt>
                <c:pt idx="1">
                  <c:v>0.61424925680256848</c:v>
                </c:pt>
                <c:pt idx="2">
                  <c:v>0.62428496026142533</c:v>
                </c:pt>
                <c:pt idx="3">
                  <c:v>0.57227780681107299</c:v>
                </c:pt>
                <c:pt idx="4">
                  <c:v>0.66714428357327149</c:v>
                </c:pt>
                <c:pt idx="5">
                  <c:v>0.56589010480304824</c:v>
                </c:pt>
                <c:pt idx="6">
                  <c:v>0.57016029597928453</c:v>
                </c:pt>
                <c:pt idx="7">
                  <c:v>0.59808384239256807</c:v>
                </c:pt>
                <c:pt idx="8">
                  <c:v>0.59114362033067469</c:v>
                </c:pt>
                <c:pt idx="9">
                  <c:v>0.59497928504274411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B08D-4D11-B2CE-3E1A3BAA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175119"/>
        <c:axId val="1"/>
        <c:extLst/>
      </c:scatterChart>
      <c:valAx>
        <c:axId val="1481175119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one"/>
        <c:spPr>
          <a:ln w="9525">
            <a:noFill/>
          </a:ln>
        </c:spPr>
        <c:crossAx val="1481175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200" verticalDpi="20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443778</xdr:colOff>
      <xdr:row>39</xdr:row>
      <xdr:rowOff>1856</xdr:rowOff>
    </xdr:from>
    <xdr:to>
      <xdr:col>30</xdr:col>
      <xdr:colOff>482773</xdr:colOff>
      <xdr:row>72</xdr:row>
      <xdr:rowOff>18447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E565443-BA37-4CEC-BC79-9C00DEC0A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572638</xdr:colOff>
      <xdr:row>38</xdr:row>
      <xdr:rowOff>166688</xdr:rowOff>
    </xdr:from>
    <xdr:to>
      <xdr:col>19</xdr:col>
      <xdr:colOff>589956</xdr:colOff>
      <xdr:row>71</xdr:row>
      <xdr:rowOff>183279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D170BAF-FAB9-4DF9-9836-F8CE6288E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575523</xdr:colOff>
      <xdr:row>69</xdr:row>
      <xdr:rowOff>33195</xdr:rowOff>
    </xdr:from>
    <xdr:to>
      <xdr:col>20</xdr:col>
      <xdr:colOff>2407</xdr:colOff>
      <xdr:row>102</xdr:row>
      <xdr:rowOff>49786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F1817F-72B5-4E83-BD6C-1001DDF53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476249</xdr:colOff>
      <xdr:row>69</xdr:row>
      <xdr:rowOff>38966</xdr:rowOff>
    </xdr:from>
    <xdr:to>
      <xdr:col>30</xdr:col>
      <xdr:colOff>509269</xdr:colOff>
      <xdr:row>102</xdr:row>
      <xdr:rowOff>55557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22741F-DDDE-454B-B876-375371ADB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0.39521</cdr:x>
      <cdr:y>0.01989</cdr:y>
    </cdr:from>
    <cdr:to>
      <cdr:x>0.59155</cdr:x>
      <cdr:y>0.13007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35514" y="125348"/>
          <a:ext cx="1359014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Qm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0.79171</cdr:y>
    </cdr:from>
    <cdr:to>
      <cdr:x>0.09289</cdr:x>
      <cdr:y>0.90189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0" y="4990193"/>
          <a:ext cx="642938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0.88513</cdr:x>
      <cdr:y>0.79386</cdr:y>
    </cdr:from>
    <cdr:to>
      <cdr:x>0.97838</cdr:x>
      <cdr:y>0.90405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6126615" y="5003800"/>
          <a:ext cx="645439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Lt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0.46928</cdr:x>
      <cdr:y>0.35475</cdr:y>
    </cdr:from>
    <cdr:to>
      <cdr:x>0.80637</cdr:x>
      <cdr:y>0.79531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26B3763E-7934-467A-957C-FD37CBE21AEE}"/>
            </a:ext>
          </a:extLst>
        </cdr:cNvPr>
        <cdr:cNvCxnSpPr/>
      </cdr:nvCxnSpPr>
      <cdr:spPr>
        <a:xfrm xmlns:a="http://schemas.openxmlformats.org/drawingml/2006/main" flipH="1" flipV="1">
          <a:off x="3233529" y="2236020"/>
          <a:ext cx="2322635" cy="277690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0.41293</cdr:x>
      <cdr:y>0.26757</cdr:y>
    </cdr:from>
    <cdr:to>
      <cdr:x>0.49268</cdr:x>
      <cdr:y>0.30825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>
          <a:off x="2845202" y="1686501"/>
          <a:ext cx="549519" cy="25644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0.32557</cdr:x>
      <cdr:y>0.60002</cdr:y>
    </cdr:from>
    <cdr:to>
      <cdr:x>0.65856</cdr:x>
      <cdr:y>0.65241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V="1">
          <a:off x="2228026" y="3782002"/>
          <a:ext cx="2278896" cy="3301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0.51714</cdr:x>
      <cdr:y>0.71162</cdr:y>
    </cdr:from>
    <cdr:to>
      <cdr:x>0.74151</cdr:x>
      <cdr:y>0.79066</cdr:y>
    </cdr:to>
    <cdr:cxnSp macro="">
      <cdr:nvCxnSpPr>
        <cdr:cNvPr id="24" name="Straight Connector 23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H="1">
          <a:off x="3563241" y="4485385"/>
          <a:ext cx="1545980" cy="49823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0.56073</cdr:x>
      <cdr:y>0.41287</cdr:y>
    </cdr:from>
    <cdr:to>
      <cdr:x>0.67451</cdr:x>
      <cdr:y>0.46983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V="1">
          <a:off x="3863644" y="2602366"/>
          <a:ext cx="783981" cy="35901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0.70322</cdr:x>
      <cdr:y>0.60467</cdr:y>
    </cdr:from>
    <cdr:to>
      <cdr:x>0.80318</cdr:x>
      <cdr:y>0.65582</cdr:y>
    </cdr:to>
    <cdr:cxnSp macro="">
      <cdr:nvCxnSpPr>
        <cdr:cNvPr id="31" name="Straight Connector 30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V="1">
          <a:off x="4845452" y="3811308"/>
          <a:ext cx="688731" cy="3223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0.8583</cdr:x>
      <cdr:y>0.6601</cdr:y>
    </cdr:from>
    <cdr:to>
      <cdr:x>0.98521</cdr:x>
      <cdr:y>0.71864</cdr:y>
    </cdr:to>
    <cdr:sp macro="" textlink="">
      <cdr:nvSpPr>
        <cdr:cNvPr id="34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5882560" y="4160680"/>
          <a:ext cx="869807" cy="3689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Lithic recycled</a:t>
          </a:r>
        </a:p>
      </cdr:txBody>
    </cdr:sp>
  </cdr:relSizeAnchor>
  <cdr:relSizeAnchor xmlns:cdr="http://schemas.openxmlformats.org/drawingml/2006/chartDrawing">
    <cdr:from>
      <cdr:x>0.70322</cdr:x>
      <cdr:y>0.60467</cdr:y>
    </cdr:from>
    <cdr:to>
      <cdr:x>0.80318</cdr:x>
      <cdr:y>0.65582</cdr:y>
    </cdr:to>
    <cdr:cxnSp macro="">
      <cdr:nvCxnSpPr>
        <cdr:cNvPr id="57" name="Straight Connector 30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V="1">
          <a:off x="4845452" y="3811308"/>
          <a:ext cx="688731" cy="3223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0.55824</cdr:x>
      <cdr:y>0.2156</cdr:y>
    </cdr:from>
    <cdr:to>
      <cdr:x>0.68515</cdr:x>
      <cdr:y>0.27414</cdr:y>
    </cdr:to>
    <cdr:sp macro="" textlink="">
      <cdr:nvSpPr>
        <cdr:cNvPr id="58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3826009" y="1358945"/>
          <a:ext cx="869826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Quartzoserecycled</a:t>
          </a:r>
        </a:p>
      </cdr:txBody>
    </cdr:sp>
  </cdr:relSizeAnchor>
  <cdr:relSizeAnchor xmlns:cdr="http://schemas.openxmlformats.org/drawingml/2006/chartDrawing">
    <cdr:from>
      <cdr:x>0.31075</cdr:x>
      <cdr:y>0.41923</cdr:y>
    </cdr:from>
    <cdr:to>
      <cdr:x>0.6575</cdr:x>
      <cdr:y>0.60119</cdr:y>
    </cdr:to>
    <cdr:cxnSp macro="">
      <cdr:nvCxnSpPr>
        <cdr:cNvPr id="65" name="Straight Connector 16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H="1" flipV="1">
          <a:off x="2137576" y="2642471"/>
          <a:ext cx="2385213" cy="114688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0.70322</cdr:x>
      <cdr:y>0.60467</cdr:y>
    </cdr:from>
    <cdr:to>
      <cdr:x>0.80318</cdr:x>
      <cdr:y>0.65582</cdr:y>
    </cdr:to>
    <cdr:cxnSp macro="">
      <cdr:nvCxnSpPr>
        <cdr:cNvPr id="69" name="Straight Connector 30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V="1">
          <a:off x="4845452" y="3811308"/>
          <a:ext cx="688731" cy="3223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0.7367</cdr:x>
      <cdr:y>0.48838</cdr:y>
    </cdr:from>
    <cdr:to>
      <cdr:x>0.8879</cdr:x>
      <cdr:y>0.54692</cdr:y>
    </cdr:to>
    <cdr:sp macro="" textlink="">
      <cdr:nvSpPr>
        <cdr:cNvPr id="70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5049112" y="3078286"/>
          <a:ext cx="1036266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Transitional</a:t>
          </a:r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recycled</a:t>
          </a:r>
        </a:p>
      </cdr:txBody>
    </cdr:sp>
  </cdr:relSizeAnchor>
  <cdr:relSizeAnchor xmlns:cdr="http://schemas.openxmlformats.org/drawingml/2006/chartDrawing">
    <cdr:from>
      <cdr:x>0.70084</cdr:x>
      <cdr:y>0.60467</cdr:y>
    </cdr:from>
    <cdr:to>
      <cdr:x>0.80318</cdr:x>
      <cdr:y>0.65749</cdr:y>
    </cdr:to>
    <cdr:cxnSp macro="">
      <cdr:nvCxnSpPr>
        <cdr:cNvPr id="81" name="Straight Connector 30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V="1">
          <a:off x="4803322" y="3811291"/>
          <a:ext cx="701432" cy="3329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0.63328</cdr:x>
      <cdr:y>0.73979</cdr:y>
    </cdr:from>
    <cdr:to>
      <cdr:x>0.77572</cdr:x>
      <cdr:y>0.79892</cdr:y>
    </cdr:to>
    <cdr:sp macro="" textlink="">
      <cdr:nvSpPr>
        <cdr:cNvPr id="82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4319500" y="4662965"/>
          <a:ext cx="971554" cy="372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Undissected arc</a:t>
          </a:r>
        </a:p>
      </cdr:txBody>
    </cdr:sp>
  </cdr:relSizeAnchor>
  <cdr:relSizeAnchor xmlns:cdr="http://schemas.openxmlformats.org/drawingml/2006/chartDrawing">
    <cdr:from>
      <cdr:x>0.25555</cdr:x>
      <cdr:y>0.21403</cdr:y>
    </cdr:from>
    <cdr:to>
      <cdr:x>0.53886</cdr:x>
      <cdr:y>0.79647</cdr:y>
    </cdr:to>
    <cdr:cxnSp macro="">
      <cdr:nvCxnSpPr>
        <cdr:cNvPr id="87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H="1">
          <a:off x="1757868" y="1349077"/>
          <a:ext cx="1948826" cy="367114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0.43627</cdr:x>
      <cdr:y>0.67773</cdr:y>
    </cdr:from>
    <cdr:to>
      <cdr:x>0.59174</cdr:x>
      <cdr:y>0.73685</cdr:y>
    </cdr:to>
    <cdr:sp macro="" textlink="">
      <cdr:nvSpPr>
        <cdr:cNvPr id="94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2990048" y="4271765"/>
          <a:ext cx="1065561" cy="3726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Transitional arc</a:t>
          </a:r>
        </a:p>
      </cdr:txBody>
    </cdr:sp>
  </cdr:relSizeAnchor>
  <cdr:relSizeAnchor xmlns:cdr="http://schemas.openxmlformats.org/drawingml/2006/chartDrawing">
    <cdr:from>
      <cdr:x>0.38675</cdr:x>
      <cdr:y>0.54128</cdr:y>
    </cdr:from>
    <cdr:to>
      <cdr:x>0.51242</cdr:x>
      <cdr:y>0.60041</cdr:y>
    </cdr:to>
    <cdr:sp macro="" textlink="">
      <cdr:nvSpPr>
        <cdr:cNvPr id="95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2676979" y="3411764"/>
          <a:ext cx="869826" cy="3726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Dissected</a:t>
          </a:r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arc</a:t>
          </a:r>
          <a:endParaRPr lang="en-GB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0.43196</cdr:x>
      <cdr:y>0.43334</cdr:y>
    </cdr:from>
    <cdr:to>
      <cdr:x>0.55763</cdr:x>
      <cdr:y>0.49247</cdr:y>
    </cdr:to>
    <cdr:sp macro="" textlink="">
      <cdr:nvSpPr>
        <cdr:cNvPr id="96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2989943" y="2731407"/>
          <a:ext cx="869826" cy="3726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Mixed</a:t>
          </a:r>
        </a:p>
      </cdr:txBody>
    </cdr:sp>
  </cdr:relSizeAnchor>
  <cdr:relSizeAnchor xmlns:cdr="http://schemas.openxmlformats.org/drawingml/2006/chartDrawing">
    <cdr:from>
      <cdr:x>0.08142</cdr:x>
      <cdr:y>0.51135</cdr:y>
    </cdr:from>
    <cdr:to>
      <cdr:x>0.20833</cdr:x>
      <cdr:y>0.56989</cdr:y>
    </cdr:to>
    <cdr:sp macro="" textlink="">
      <cdr:nvSpPr>
        <cdr:cNvPr id="97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558014" y="3223096"/>
          <a:ext cx="869826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Basement uplift</a:t>
          </a:r>
        </a:p>
      </cdr:txBody>
    </cdr:sp>
  </cdr:relSizeAnchor>
  <cdr:relSizeAnchor xmlns:cdr="http://schemas.openxmlformats.org/drawingml/2006/chartDrawing">
    <cdr:from>
      <cdr:x>0.18732</cdr:x>
      <cdr:y>0.32347</cdr:y>
    </cdr:from>
    <cdr:to>
      <cdr:x>0.3367</cdr:x>
      <cdr:y>0.38201</cdr:y>
    </cdr:to>
    <cdr:sp macro="" textlink="">
      <cdr:nvSpPr>
        <cdr:cNvPr id="101" name="TextBox 8">
          <a:extLst xmlns:a="http://schemas.openxmlformats.org/drawingml/2006/main">
            <a:ext uri="{FF2B5EF4-FFF2-40B4-BE49-F238E27FC236}">
              <a16:creationId xmlns:a16="http://schemas.microsoft.com/office/drawing/2014/main" id="{3E3EBA55-3085-4703-98A0-6116791A537E}"/>
            </a:ext>
          </a:extLst>
        </cdr:cNvPr>
        <cdr:cNvSpPr txBox="1"/>
      </cdr:nvSpPr>
      <cdr:spPr>
        <a:xfrm xmlns:a="http://schemas.openxmlformats.org/drawingml/2006/main">
          <a:off x="1283835" y="2038844"/>
          <a:ext cx="1023814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Transitional continental</a:t>
          </a:r>
        </a:p>
      </cdr:txBody>
    </cdr:sp>
  </cdr:relSizeAnchor>
  <cdr:relSizeAnchor xmlns:cdr="http://schemas.openxmlformats.org/drawingml/2006/chartDrawing">
    <cdr:from>
      <cdr:x>0.32821</cdr:x>
      <cdr:y>0.17321</cdr:y>
    </cdr:from>
    <cdr:to>
      <cdr:x>0.45513</cdr:x>
      <cdr:y>0.23176</cdr:y>
    </cdr:to>
    <cdr:sp macro="" textlink="">
      <cdr:nvSpPr>
        <cdr:cNvPr id="102" name="TextBox 8">
          <a:extLst xmlns:a="http://schemas.openxmlformats.org/drawingml/2006/main">
            <a:ext uri="{FF2B5EF4-FFF2-40B4-BE49-F238E27FC236}">
              <a16:creationId xmlns:a16="http://schemas.microsoft.com/office/drawing/2014/main" id="{3E3EBA55-3085-4703-98A0-6116791A537E}"/>
            </a:ext>
          </a:extLst>
        </cdr:cNvPr>
        <cdr:cNvSpPr txBox="1"/>
      </cdr:nvSpPr>
      <cdr:spPr>
        <a:xfrm xmlns:a="http://schemas.openxmlformats.org/drawingml/2006/main">
          <a:off x="2249483" y="1091786"/>
          <a:ext cx="869826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Craton interior</a:t>
          </a:r>
        </a:p>
      </cdr:txBody>
    </cdr:sp>
  </cdr:relSizeAnchor>
  <cdr:relSizeAnchor xmlns:cdr="http://schemas.openxmlformats.org/drawingml/2006/chartDrawing">
    <cdr:from>
      <cdr:x>0.05975</cdr:x>
      <cdr:y>0.1474</cdr:y>
    </cdr:from>
    <cdr:to>
      <cdr:x>0.92995</cdr:x>
      <cdr:y>0.79604</cdr:y>
    </cdr:to>
    <cdr:sp macro="" textlink="">
      <cdr:nvSpPr>
        <cdr:cNvPr id="114" name="Isosceles Triangle 113">
          <a:extLst xmlns:a="http://schemas.openxmlformats.org/drawingml/2006/main">
            <a:ext uri="{FF2B5EF4-FFF2-40B4-BE49-F238E27FC236}">
              <a16:creationId xmlns:a16="http://schemas.microsoft.com/office/drawing/2014/main" id="{46016575-35DF-45D5-8760-13F2D7A92A67}"/>
            </a:ext>
          </a:extLst>
        </cdr:cNvPr>
        <cdr:cNvSpPr/>
      </cdr:nvSpPr>
      <cdr:spPr>
        <a:xfrm xmlns:a="http://schemas.openxmlformats.org/drawingml/2006/main">
          <a:off x="411153" y="929062"/>
          <a:ext cx="5988494" cy="40884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0.19635</cdr:x>
      <cdr:y>0.15384</cdr:y>
    </cdr:from>
    <cdr:to>
      <cdr:x>0.50749</cdr:x>
      <cdr:y>0.79386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168140E0-FD5F-4E97-8617-BBBF03EC78A9}"/>
            </a:ext>
          </a:extLst>
        </cdr:cNvPr>
        <cdr:cNvCxnSpPr/>
      </cdr:nvCxnSpPr>
      <cdr:spPr>
        <a:xfrm xmlns:a="http://schemas.openxmlformats.org/drawingml/2006/main" flipH="1">
          <a:off x="1350682" y="969683"/>
          <a:ext cx="2140323" cy="403411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0.30061</cdr:x>
      <cdr:y>0.43296</cdr:y>
    </cdr:from>
    <cdr:to>
      <cdr:x>0.81755</cdr:x>
      <cdr:y>0.62325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C4AFFE88-55B3-4A73-A649-8918E1913C05}"/>
            </a:ext>
          </a:extLst>
        </cdr:cNvPr>
        <cdr:cNvCxnSpPr/>
      </cdr:nvCxnSpPr>
      <cdr:spPr>
        <a:xfrm xmlns:a="http://schemas.openxmlformats.org/drawingml/2006/main" flipH="1" flipV="1">
          <a:off x="2056597" y="2729007"/>
          <a:ext cx="3536619" cy="11993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0.49365</cdr:x>
      <cdr:y>0.6303</cdr:y>
    </cdr:from>
    <cdr:to>
      <cdr:x>0.81864</cdr:x>
      <cdr:y>0.79031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9D6919D-B2E0-492D-81E0-2663F35A99EB}"/>
            </a:ext>
          </a:extLst>
        </cdr:cNvPr>
        <cdr:cNvCxnSpPr/>
      </cdr:nvCxnSpPr>
      <cdr:spPr>
        <a:xfrm xmlns:a="http://schemas.openxmlformats.org/drawingml/2006/main" flipH="1">
          <a:off x="3395756" y="3972860"/>
          <a:ext cx="2235573" cy="100852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0.41776</cdr:x>
      <cdr:y>0.25416</cdr:y>
    </cdr:from>
    <cdr:to>
      <cdr:x>0.45211</cdr:x>
      <cdr:y>0.26762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410AF969-FB01-4253-B21E-DD0B0282A7DD}"/>
            </a:ext>
          </a:extLst>
        </cdr:cNvPr>
        <cdr:cNvCxnSpPr/>
      </cdr:nvCxnSpPr>
      <cdr:spPr>
        <a:xfrm xmlns:a="http://schemas.openxmlformats.org/drawingml/2006/main" flipH="1" flipV="1">
          <a:off x="2873721" y="1602015"/>
          <a:ext cx="236285" cy="8484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0.255</cdr:x>
      <cdr:y>0.56986</cdr:y>
    </cdr:from>
    <cdr:to>
      <cdr:x>0.67202</cdr:x>
      <cdr:y>0.67297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B9D8AB1A-12BF-435F-B53A-FB5442D24FCD}"/>
            </a:ext>
          </a:extLst>
        </cdr:cNvPr>
        <cdr:cNvCxnSpPr/>
      </cdr:nvCxnSpPr>
      <cdr:spPr>
        <a:xfrm xmlns:a="http://schemas.openxmlformats.org/drawingml/2006/main" flipV="1">
          <a:off x="1754094" y="3591860"/>
          <a:ext cx="2868706" cy="64994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0.06114</cdr:x>
      <cdr:y>0.13784</cdr:y>
    </cdr:from>
    <cdr:to>
      <cdr:x>0.92615</cdr:x>
      <cdr:y>0.79209</cdr:y>
    </cdr:to>
    <cdr:sp macro="" textlink="">
      <cdr:nvSpPr>
        <cdr:cNvPr id="10" name="Isosceles Triangle 9">
          <a:extLst xmlns:a="http://schemas.openxmlformats.org/drawingml/2006/main">
            <a:ext uri="{FF2B5EF4-FFF2-40B4-BE49-F238E27FC236}">
              <a16:creationId xmlns:a16="http://schemas.microsoft.com/office/drawing/2014/main" id="{E57ADE08-166E-4757-9558-F6AB4F56B9D5}"/>
            </a:ext>
          </a:extLst>
        </cdr:cNvPr>
        <cdr:cNvSpPr/>
      </cdr:nvSpPr>
      <cdr:spPr>
        <a:xfrm xmlns:a="http://schemas.openxmlformats.org/drawingml/2006/main">
          <a:off x="420595" y="868830"/>
          <a:ext cx="5950323" cy="412376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0.08884</cdr:x>
      <cdr:y>0.4902</cdr:y>
    </cdr:from>
    <cdr:to>
      <cdr:x>0.2158</cdr:x>
      <cdr:y>0.54875</cdr:y>
    </cdr:to>
    <cdr:sp macro="" textlink="">
      <cdr:nvSpPr>
        <cdr:cNvPr id="12" name="TextBox 8">
          <a:extLst xmlns:a="http://schemas.openxmlformats.org/drawingml/2006/main">
            <a:ext uri="{FF2B5EF4-FFF2-40B4-BE49-F238E27FC236}">
              <a16:creationId xmlns:a16="http://schemas.microsoft.com/office/drawing/2014/main" id="{CAD73BB1-D1A6-4A0F-840F-2D04F01C8478}"/>
            </a:ext>
          </a:extLst>
        </cdr:cNvPr>
        <cdr:cNvSpPr txBox="1"/>
      </cdr:nvSpPr>
      <cdr:spPr>
        <a:xfrm xmlns:a="http://schemas.openxmlformats.org/drawingml/2006/main">
          <a:off x="611094" y="3089787"/>
          <a:ext cx="873381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Basement uplift</a:t>
          </a:r>
        </a:p>
      </cdr:txBody>
    </cdr:sp>
  </cdr:relSizeAnchor>
  <cdr:relSizeAnchor xmlns:cdr="http://schemas.openxmlformats.org/drawingml/2006/chartDrawing">
    <cdr:from>
      <cdr:x>0.19478</cdr:x>
      <cdr:y>0.30232</cdr:y>
    </cdr:from>
    <cdr:to>
      <cdr:x>0.34422</cdr:x>
      <cdr:y>0.36086</cdr:y>
    </cdr:to>
    <cdr:sp macro="" textlink="">
      <cdr:nvSpPr>
        <cdr:cNvPr id="13" name="TextBox 8">
          <a:extLst xmlns:a="http://schemas.openxmlformats.org/drawingml/2006/main">
            <a:ext uri="{FF2B5EF4-FFF2-40B4-BE49-F238E27FC236}">
              <a16:creationId xmlns:a16="http://schemas.microsoft.com/office/drawing/2014/main" id="{A56F7CCB-235C-4D93-9AE0-650BFB94B0D3}"/>
            </a:ext>
          </a:extLst>
        </cdr:cNvPr>
        <cdr:cNvSpPr txBox="1"/>
      </cdr:nvSpPr>
      <cdr:spPr>
        <a:xfrm xmlns:a="http://schemas.openxmlformats.org/drawingml/2006/main">
          <a:off x="1339882" y="1905535"/>
          <a:ext cx="1027999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Transitional continental</a:t>
          </a:r>
        </a:p>
      </cdr:txBody>
    </cdr:sp>
  </cdr:relSizeAnchor>
  <cdr:relSizeAnchor xmlns:cdr="http://schemas.openxmlformats.org/drawingml/2006/chartDrawing">
    <cdr:from>
      <cdr:x>0.33573</cdr:x>
      <cdr:y>0.15206</cdr:y>
    </cdr:from>
    <cdr:to>
      <cdr:x>0.4627</cdr:x>
      <cdr:y>0.21061</cdr:y>
    </cdr:to>
    <cdr:sp macro="" textlink="">
      <cdr:nvSpPr>
        <cdr:cNvPr id="14" name="TextBox 8">
          <a:extLst xmlns:a="http://schemas.openxmlformats.org/drawingml/2006/main">
            <a:ext uri="{FF2B5EF4-FFF2-40B4-BE49-F238E27FC236}">
              <a16:creationId xmlns:a16="http://schemas.microsoft.com/office/drawing/2014/main" id="{0F4AA01C-7037-41BB-905C-9D66813397AE}"/>
            </a:ext>
          </a:extLst>
        </cdr:cNvPr>
        <cdr:cNvSpPr txBox="1"/>
      </cdr:nvSpPr>
      <cdr:spPr>
        <a:xfrm xmlns:a="http://schemas.openxmlformats.org/drawingml/2006/main">
          <a:off x="2309477" y="958477"/>
          <a:ext cx="873381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Craton interior</a:t>
          </a:r>
        </a:p>
      </cdr:txBody>
    </cdr:sp>
  </cdr:relSizeAnchor>
  <cdr:relSizeAnchor xmlns:cdr="http://schemas.openxmlformats.org/drawingml/2006/chartDrawing">
    <cdr:from>
      <cdr:x>0.70246</cdr:x>
      <cdr:y>0.71615</cdr:y>
    </cdr:from>
    <cdr:to>
      <cdr:x>0.84481</cdr:x>
      <cdr:y>0.77528</cdr:y>
    </cdr:to>
    <cdr:sp macro="" textlink="">
      <cdr:nvSpPr>
        <cdr:cNvPr id="15" name="TextBox 8">
          <a:extLst xmlns:a="http://schemas.openxmlformats.org/drawingml/2006/main">
            <a:ext uri="{FF2B5EF4-FFF2-40B4-BE49-F238E27FC236}">
              <a16:creationId xmlns:a16="http://schemas.microsoft.com/office/drawing/2014/main" id="{F18B456A-402C-4861-91F8-843EAC5065DB}"/>
            </a:ext>
          </a:extLst>
        </cdr:cNvPr>
        <cdr:cNvSpPr txBox="1"/>
      </cdr:nvSpPr>
      <cdr:spPr>
        <a:xfrm xmlns:a="http://schemas.openxmlformats.org/drawingml/2006/main">
          <a:off x="4787055" y="4513972"/>
          <a:ext cx="970116" cy="3726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Undissected arc</a:t>
          </a:r>
        </a:p>
      </cdr:txBody>
    </cdr:sp>
  </cdr:relSizeAnchor>
  <cdr:relSizeAnchor xmlns:cdr="http://schemas.openxmlformats.org/drawingml/2006/chartDrawing">
    <cdr:from>
      <cdr:x>0.35427</cdr:x>
      <cdr:y>0.69401</cdr:y>
    </cdr:from>
    <cdr:to>
      <cdr:x>0.50965</cdr:x>
      <cdr:y>0.75314</cdr:y>
    </cdr:to>
    <cdr:sp macro="" textlink="">
      <cdr:nvSpPr>
        <cdr:cNvPr id="16" name="TextBox 8">
          <a:extLst xmlns:a="http://schemas.openxmlformats.org/drawingml/2006/main">
            <a:ext uri="{FF2B5EF4-FFF2-40B4-BE49-F238E27FC236}">
              <a16:creationId xmlns:a16="http://schemas.microsoft.com/office/drawing/2014/main" id="{5C6B6F8A-D58B-4F0B-8DF3-59D066CF6F21}"/>
            </a:ext>
          </a:extLst>
        </cdr:cNvPr>
        <cdr:cNvSpPr txBox="1"/>
      </cdr:nvSpPr>
      <cdr:spPr>
        <a:xfrm xmlns:a="http://schemas.openxmlformats.org/drawingml/2006/main">
          <a:off x="2414265" y="4374437"/>
          <a:ext cx="1058830" cy="3726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Transitional arc</a:t>
          </a:r>
        </a:p>
      </cdr:txBody>
    </cdr:sp>
  </cdr:relSizeAnchor>
  <cdr:relSizeAnchor xmlns:cdr="http://schemas.openxmlformats.org/drawingml/2006/chartDrawing">
    <cdr:from>
      <cdr:x>0.36578</cdr:x>
      <cdr:y>0.53834</cdr:y>
    </cdr:from>
    <cdr:to>
      <cdr:x>0.49136</cdr:x>
      <cdr:y>0.59746</cdr:y>
    </cdr:to>
    <cdr:sp macro="" textlink="">
      <cdr:nvSpPr>
        <cdr:cNvPr id="17" name="TextBox 8">
          <a:extLst xmlns:a="http://schemas.openxmlformats.org/drawingml/2006/main">
            <a:ext uri="{FF2B5EF4-FFF2-40B4-BE49-F238E27FC236}">
              <a16:creationId xmlns:a16="http://schemas.microsoft.com/office/drawing/2014/main" id="{84443BDB-F23D-48E3-8F9E-E8D51DE05462}"/>
            </a:ext>
          </a:extLst>
        </cdr:cNvPr>
        <cdr:cNvSpPr txBox="1"/>
      </cdr:nvSpPr>
      <cdr:spPr>
        <a:xfrm xmlns:a="http://schemas.openxmlformats.org/drawingml/2006/main">
          <a:off x="2492664" y="3393209"/>
          <a:ext cx="855836" cy="3726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Dissected</a:t>
          </a:r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arc</a:t>
          </a:r>
          <a:endParaRPr lang="en-GB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0.63515</cdr:x>
      <cdr:y>0.31853</cdr:y>
    </cdr:from>
    <cdr:to>
      <cdr:x>0.76212</cdr:x>
      <cdr:y>0.37708</cdr:y>
    </cdr:to>
    <cdr:sp macro="" textlink="">
      <cdr:nvSpPr>
        <cdr:cNvPr id="18" name="TextBox 8">
          <a:extLst xmlns:a="http://schemas.openxmlformats.org/drawingml/2006/main">
            <a:ext uri="{FF2B5EF4-FFF2-40B4-BE49-F238E27FC236}">
              <a16:creationId xmlns:a16="http://schemas.microsoft.com/office/drawing/2014/main" id="{832E4EB8-1949-4BDE-999F-76FE646DBAB5}"/>
            </a:ext>
          </a:extLst>
        </cdr:cNvPr>
        <cdr:cNvSpPr txBox="1"/>
      </cdr:nvSpPr>
      <cdr:spPr>
        <a:xfrm xmlns:a="http://schemas.openxmlformats.org/drawingml/2006/main">
          <a:off x="4328391" y="2007755"/>
          <a:ext cx="865233" cy="3690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Recycled orogenic</a:t>
          </a:r>
        </a:p>
      </cdr:txBody>
    </cdr:sp>
  </cdr:relSizeAnchor>
  <cdr:relSizeAnchor xmlns:cdr="http://schemas.openxmlformats.org/drawingml/2006/chartDrawing">
    <cdr:from>
      <cdr:x>0.39627</cdr:x>
      <cdr:y>0.02455</cdr:y>
    </cdr:from>
    <cdr:to>
      <cdr:x>0.59249</cdr:x>
      <cdr:y>0.13473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8484C1A6-8440-431A-9700-4F5BBB799D23}"/>
            </a:ext>
          </a:extLst>
        </cdr:cNvPr>
        <cdr:cNvSpPr txBox="1"/>
      </cdr:nvSpPr>
      <cdr:spPr>
        <a:xfrm xmlns:a="http://schemas.openxmlformats.org/drawingml/2006/main">
          <a:off x="2700482" y="154710"/>
          <a:ext cx="1337155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Q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0.79661</cdr:y>
    </cdr:from>
    <cdr:to>
      <cdr:x>0.08949</cdr:x>
      <cdr:y>0.90679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8484C1A6-8440-431A-9700-4F5BBB799D23}"/>
            </a:ext>
          </a:extLst>
        </cdr:cNvPr>
        <cdr:cNvSpPr txBox="1"/>
      </cdr:nvSpPr>
      <cdr:spPr>
        <a:xfrm xmlns:a="http://schemas.openxmlformats.org/drawingml/2006/main">
          <a:off x="0" y="5021118"/>
          <a:ext cx="609831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0.89781</cdr:x>
      <cdr:y>0.79661</cdr:y>
    </cdr:from>
    <cdr:to>
      <cdr:x>0.98729</cdr:x>
      <cdr:y>0.90679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2C7AD935-43CD-43D4-ADA9-ADD72584F7CA}"/>
            </a:ext>
          </a:extLst>
        </cdr:cNvPr>
        <cdr:cNvSpPr txBox="1"/>
      </cdr:nvSpPr>
      <cdr:spPr>
        <a:xfrm xmlns:a="http://schemas.openxmlformats.org/drawingml/2006/main">
          <a:off x="6118311" y="5021117"/>
          <a:ext cx="609831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L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0.39521</cdr:x>
      <cdr:y>0.01989</cdr:y>
    </cdr:from>
    <cdr:to>
      <cdr:x>0.59155</cdr:x>
      <cdr:y>0.13007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35514" y="125348"/>
          <a:ext cx="1359014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Qmp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0.79171</cdr:y>
    </cdr:from>
    <cdr:to>
      <cdr:x>0.09289</cdr:x>
      <cdr:y>0.90189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0" y="4990193"/>
          <a:ext cx="642938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0.88513</cdr:x>
      <cdr:y>0.79386</cdr:y>
    </cdr:from>
    <cdr:to>
      <cdr:x>0.97838</cdr:x>
      <cdr:y>0.90405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6126615" y="5003800"/>
          <a:ext cx="645439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R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0.47399</cdr:x>
      <cdr:y>0.18265</cdr:y>
    </cdr:from>
    <cdr:to>
      <cdr:x>0.51399</cdr:x>
      <cdr:y>0.18265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>
          <a:off x="3211296" y="1151235"/>
          <a:ext cx="271003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0.19879</cdr:x>
      <cdr:y>0.47172</cdr:y>
    </cdr:from>
    <cdr:to>
      <cdr:x>0.7124</cdr:x>
      <cdr:y>0.72415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>
          <a:endCxn xmlns:a="http://schemas.openxmlformats.org/drawingml/2006/main" id="22" idx="5"/>
        </cdr:cNvCxnSpPr>
      </cdr:nvCxnSpPr>
      <cdr:spPr>
        <a:xfrm xmlns:a="http://schemas.openxmlformats.org/drawingml/2006/main" flipV="1">
          <a:off x="1346794" y="2973295"/>
          <a:ext cx="3479762" cy="159111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0.56338</cdr:x>
      <cdr:y>0.25481</cdr:y>
    </cdr:from>
    <cdr:to>
      <cdr:x>0.61784</cdr:x>
      <cdr:y>0.4506</cdr:y>
    </cdr:to>
    <cdr:sp macro="" textlink="">
      <cdr:nvSpPr>
        <cdr:cNvPr id="58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 rot="3340121">
          <a:off x="3384395" y="2038641"/>
          <a:ext cx="1234029" cy="3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Litho-quartzose</a:t>
          </a:r>
        </a:p>
      </cdr:txBody>
    </cdr:sp>
  </cdr:relSizeAnchor>
  <cdr:relSizeAnchor xmlns:cdr="http://schemas.openxmlformats.org/drawingml/2006/chartDrawing">
    <cdr:from>
      <cdr:x>0.47853</cdr:x>
      <cdr:y>0.6405</cdr:y>
    </cdr:from>
    <cdr:to>
      <cdr:x>0.62097</cdr:x>
      <cdr:y>0.69963</cdr:y>
    </cdr:to>
    <cdr:sp macro="" textlink="">
      <cdr:nvSpPr>
        <cdr:cNvPr id="82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3242055" y="4037147"/>
          <a:ext cx="965040" cy="372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qFL</a:t>
          </a:r>
        </a:p>
      </cdr:txBody>
    </cdr:sp>
  </cdr:relSizeAnchor>
  <cdr:relSizeAnchor xmlns:cdr="http://schemas.openxmlformats.org/drawingml/2006/chartDrawing">
    <cdr:from>
      <cdr:x>0.2773</cdr:x>
      <cdr:y>0.47172</cdr:y>
    </cdr:from>
    <cdr:to>
      <cdr:x>0.80026</cdr:x>
      <cdr:y>0.72941</cdr:y>
    </cdr:to>
    <cdr:cxnSp macro="">
      <cdr:nvCxnSpPr>
        <cdr:cNvPr id="87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>
          <a:stCxn xmlns:a="http://schemas.openxmlformats.org/drawingml/2006/main" id="22" idx="1"/>
        </cdr:cNvCxnSpPr>
      </cdr:nvCxnSpPr>
      <cdr:spPr>
        <a:xfrm xmlns:a="http://schemas.openxmlformats.org/drawingml/2006/main">
          <a:off x="1878725" y="2973295"/>
          <a:ext cx="3543113" cy="162424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0.36073</cdr:x>
      <cdr:y>0.64184</cdr:y>
    </cdr:from>
    <cdr:to>
      <cdr:x>0.5162</cdr:x>
      <cdr:y>0.70096</cdr:y>
    </cdr:to>
    <cdr:sp macro="" textlink="">
      <cdr:nvSpPr>
        <cdr:cNvPr id="94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2443942" y="4045556"/>
          <a:ext cx="1053319" cy="3726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qLF</a:t>
          </a:r>
        </a:p>
      </cdr:txBody>
    </cdr:sp>
  </cdr:relSizeAnchor>
  <cdr:relSizeAnchor xmlns:cdr="http://schemas.openxmlformats.org/drawingml/2006/chartDrawing">
    <cdr:from>
      <cdr:x>0.56404</cdr:x>
      <cdr:y>0.55241</cdr:y>
    </cdr:from>
    <cdr:to>
      <cdr:x>0.68971</cdr:x>
      <cdr:y>0.61154</cdr:y>
    </cdr:to>
    <cdr:sp macro="" textlink="">
      <cdr:nvSpPr>
        <cdr:cNvPr id="95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3821391" y="3481859"/>
          <a:ext cx="851423" cy="372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fQL</a:t>
          </a:r>
        </a:p>
      </cdr:txBody>
    </cdr:sp>
  </cdr:relSizeAnchor>
  <cdr:relSizeAnchor xmlns:cdr="http://schemas.openxmlformats.org/drawingml/2006/chartDrawing">
    <cdr:from>
      <cdr:x>0.30168</cdr:x>
      <cdr:y>0.54892</cdr:y>
    </cdr:from>
    <cdr:to>
      <cdr:x>0.42859</cdr:x>
      <cdr:y>0.60746</cdr:y>
    </cdr:to>
    <cdr:sp macro="" textlink="">
      <cdr:nvSpPr>
        <cdr:cNvPr id="97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2043896" y="3459924"/>
          <a:ext cx="859823" cy="3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lQF</a:t>
          </a:r>
        </a:p>
      </cdr:txBody>
    </cdr:sp>
  </cdr:relSizeAnchor>
  <cdr:relSizeAnchor xmlns:cdr="http://schemas.openxmlformats.org/drawingml/2006/chartDrawing">
    <cdr:from>
      <cdr:x>0.71774</cdr:x>
      <cdr:y>0.49329</cdr:y>
    </cdr:from>
    <cdr:to>
      <cdr:x>0.7722</cdr:x>
      <cdr:y>0.6726</cdr:y>
    </cdr:to>
    <cdr:sp macro="" textlink="">
      <cdr:nvSpPr>
        <cdr:cNvPr id="101" name="TextBox 8">
          <a:extLst xmlns:a="http://schemas.openxmlformats.org/drawingml/2006/main">
            <a:ext uri="{FF2B5EF4-FFF2-40B4-BE49-F238E27FC236}">
              <a16:creationId xmlns:a16="http://schemas.microsoft.com/office/drawing/2014/main" id="{3E3EBA55-3085-4703-98A0-6116791A537E}"/>
            </a:ext>
          </a:extLst>
        </cdr:cNvPr>
        <cdr:cNvSpPr txBox="1"/>
      </cdr:nvSpPr>
      <cdr:spPr>
        <a:xfrm xmlns:a="http://schemas.openxmlformats.org/drawingml/2006/main" rot="3261649">
          <a:off x="4482141" y="3489860"/>
          <a:ext cx="1130197" cy="3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Quartzo-lithic</a:t>
          </a:r>
        </a:p>
      </cdr:txBody>
    </cdr:sp>
  </cdr:relSizeAnchor>
  <cdr:relSizeAnchor xmlns:cdr="http://schemas.openxmlformats.org/drawingml/2006/chartDrawing">
    <cdr:from>
      <cdr:x>0.41416</cdr:x>
      <cdr:y>0.18799</cdr:y>
    </cdr:from>
    <cdr:to>
      <cdr:x>0.58016</cdr:x>
      <cdr:y>0.24654</cdr:y>
    </cdr:to>
    <cdr:sp macro="" textlink="">
      <cdr:nvSpPr>
        <cdr:cNvPr id="102" name="TextBox 8">
          <a:extLst xmlns:a="http://schemas.openxmlformats.org/drawingml/2006/main">
            <a:ext uri="{FF2B5EF4-FFF2-40B4-BE49-F238E27FC236}">
              <a16:creationId xmlns:a16="http://schemas.microsoft.com/office/drawing/2014/main" id="{3E3EBA55-3085-4703-98A0-6116791A537E}"/>
            </a:ext>
          </a:extLst>
        </cdr:cNvPr>
        <cdr:cNvSpPr txBox="1"/>
      </cdr:nvSpPr>
      <cdr:spPr>
        <a:xfrm xmlns:a="http://schemas.openxmlformats.org/drawingml/2006/main">
          <a:off x="2805935" y="1184932"/>
          <a:ext cx="1124661" cy="3690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Q</a:t>
          </a:r>
        </a:p>
      </cdr:txBody>
    </cdr:sp>
  </cdr:relSizeAnchor>
  <cdr:relSizeAnchor xmlns:cdr="http://schemas.openxmlformats.org/drawingml/2006/chartDrawing">
    <cdr:from>
      <cdr:x>0.05975</cdr:x>
      <cdr:y>0.1474</cdr:y>
    </cdr:from>
    <cdr:to>
      <cdr:x>0.92995</cdr:x>
      <cdr:y>0.79604</cdr:y>
    </cdr:to>
    <cdr:sp macro="" textlink="">
      <cdr:nvSpPr>
        <cdr:cNvPr id="114" name="Isosceles Triangle 113">
          <a:extLst xmlns:a="http://schemas.openxmlformats.org/drawingml/2006/main">
            <a:ext uri="{FF2B5EF4-FFF2-40B4-BE49-F238E27FC236}">
              <a16:creationId xmlns:a16="http://schemas.microsoft.com/office/drawing/2014/main" id="{46016575-35DF-45D5-8760-13F2D7A92A67}"/>
            </a:ext>
          </a:extLst>
        </cdr:cNvPr>
        <cdr:cNvSpPr/>
      </cdr:nvSpPr>
      <cdr:spPr>
        <a:xfrm xmlns:a="http://schemas.openxmlformats.org/drawingml/2006/main">
          <a:off x="411153" y="929062"/>
          <a:ext cx="5988494" cy="40884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0.39521</cdr:x>
      <cdr:y>0.01989</cdr:y>
    </cdr:from>
    <cdr:to>
      <cdr:x>0.59155</cdr:x>
      <cdr:y>0.13007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BF3CAF5-CD6A-4EEE-B444-4CFFB69C6C67}"/>
            </a:ext>
          </a:extLst>
        </cdr:cNvPr>
        <cdr:cNvSpPr txBox="1"/>
      </cdr:nvSpPr>
      <cdr:spPr>
        <a:xfrm xmlns:a="http://schemas.openxmlformats.org/drawingml/2006/main">
          <a:off x="2735514" y="125348"/>
          <a:ext cx="1359014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Qmp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0.79171</cdr:y>
    </cdr:from>
    <cdr:to>
      <cdr:x>0.09289</cdr:x>
      <cdr:y>0.90189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0" y="4990193"/>
          <a:ext cx="642938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0.88513</cdr:x>
      <cdr:y>0.79386</cdr:y>
    </cdr:from>
    <cdr:to>
      <cdr:x>0.97838</cdr:x>
      <cdr:y>0.90405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6126615" y="5003800"/>
          <a:ext cx="645439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R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0.496</cdr:x>
      <cdr:y>0.28048</cdr:y>
    </cdr:from>
    <cdr:to>
      <cdr:x>0.49728</cdr:x>
      <cdr:y>0.79711</cdr:y>
    </cdr:to>
    <cdr:cxnSp macro="">
      <cdr:nvCxnSpPr>
        <cdr:cNvPr id="8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H="1">
          <a:off x="3347074" y="1767897"/>
          <a:ext cx="8629" cy="325636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0.45185</cdr:x>
      <cdr:y>0.21299</cdr:y>
    </cdr:from>
    <cdr:to>
      <cdr:x>0.84672</cdr:x>
      <cdr:y>0.79774</cdr:y>
    </cdr:to>
    <cdr:cxnSp macro="">
      <cdr:nvCxnSpPr>
        <cdr:cNvPr id="10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H="1" flipV="1">
          <a:off x="3061294" y="1342472"/>
          <a:ext cx="2675283" cy="36857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0.37083</cdr:x>
      <cdr:y>0.23576</cdr:y>
    </cdr:from>
    <cdr:to>
      <cdr:x>0.42529</cdr:x>
      <cdr:y>0.48805</cdr:y>
    </cdr:to>
    <cdr:sp macro="" textlink="">
      <cdr:nvSpPr>
        <cdr:cNvPr id="11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 rot="18370731">
          <a:off x="1901809" y="2096620"/>
          <a:ext cx="1590181" cy="3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Feldspatho-quartzose</a:t>
          </a:r>
        </a:p>
      </cdr:txBody>
    </cdr:sp>
  </cdr:relSizeAnchor>
  <cdr:relSizeAnchor xmlns:cdr="http://schemas.openxmlformats.org/drawingml/2006/chartDrawing">
    <cdr:from>
      <cdr:x>0.10588</cdr:x>
      <cdr:y>0.72547</cdr:y>
    </cdr:from>
    <cdr:to>
      <cdr:x>0.88462</cdr:x>
      <cdr:y>0.72941</cdr:y>
    </cdr:to>
    <cdr:cxnSp macro="">
      <cdr:nvCxnSpPr>
        <cdr:cNvPr id="12" name="Straight Connector 16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H="1" flipV="1">
          <a:off x="717316" y="4572689"/>
          <a:ext cx="5276022" cy="248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0.54943</cdr:x>
      <cdr:y>0.72723</cdr:y>
    </cdr:from>
    <cdr:to>
      <cdr:x>0.74403</cdr:x>
      <cdr:y>0.78636</cdr:y>
    </cdr:to>
    <cdr:sp macro="" textlink="">
      <cdr:nvSpPr>
        <cdr:cNvPr id="13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3722444" y="4583799"/>
          <a:ext cx="1318393" cy="372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Feldspatho-lithic</a:t>
          </a:r>
        </a:p>
      </cdr:txBody>
    </cdr:sp>
  </cdr:relSizeAnchor>
  <cdr:relSizeAnchor xmlns:cdr="http://schemas.openxmlformats.org/drawingml/2006/chartDrawing">
    <cdr:from>
      <cdr:x>0.15111</cdr:x>
      <cdr:y>0.2143</cdr:y>
    </cdr:from>
    <cdr:to>
      <cdr:x>0.54231</cdr:x>
      <cdr:y>0.79774</cdr:y>
    </cdr:to>
    <cdr:cxnSp macro="">
      <cdr:nvCxnSpPr>
        <cdr:cNvPr id="15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 flipH="1">
          <a:off x="1023773" y="1350754"/>
          <a:ext cx="2650434" cy="36774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0.23603</cdr:x>
      <cdr:y>0.72725</cdr:y>
    </cdr:from>
    <cdr:to>
      <cdr:x>0.43229</cdr:x>
      <cdr:y>0.78637</cdr:y>
    </cdr:to>
    <cdr:sp macro="" textlink="">
      <cdr:nvSpPr>
        <cdr:cNvPr id="16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1599115" y="4583925"/>
          <a:ext cx="1329658" cy="3726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Litho-feldspathic </a:t>
          </a:r>
        </a:p>
      </cdr:txBody>
    </cdr:sp>
  </cdr:relSizeAnchor>
  <cdr:relSizeAnchor xmlns:cdr="http://schemas.openxmlformats.org/drawingml/2006/chartDrawing">
    <cdr:from>
      <cdr:x>0.06647</cdr:x>
      <cdr:y>0.73506</cdr:y>
    </cdr:from>
    <cdr:to>
      <cdr:x>0.19214</cdr:x>
      <cdr:y>0.79419</cdr:y>
    </cdr:to>
    <cdr:sp macro="" textlink="">
      <cdr:nvSpPr>
        <cdr:cNvPr id="17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450367" y="4633142"/>
          <a:ext cx="851423" cy="372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</a:p>
      </cdr:txBody>
    </cdr:sp>
  </cdr:relSizeAnchor>
  <cdr:relSizeAnchor xmlns:cdr="http://schemas.openxmlformats.org/drawingml/2006/chartDrawing">
    <cdr:from>
      <cdr:x>0.48628</cdr:x>
      <cdr:y>0.4438</cdr:y>
    </cdr:from>
    <cdr:to>
      <cdr:x>0.61319</cdr:x>
      <cdr:y>0.50234</cdr:y>
    </cdr:to>
    <cdr:sp macro="" textlink="">
      <cdr:nvSpPr>
        <cdr:cNvPr id="18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3294569" y="2797316"/>
          <a:ext cx="859823" cy="3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fLQ</a:t>
          </a:r>
        </a:p>
      </cdr:txBody>
    </cdr:sp>
  </cdr:relSizeAnchor>
  <cdr:relSizeAnchor xmlns:cdr="http://schemas.openxmlformats.org/drawingml/2006/chartDrawing">
    <cdr:from>
      <cdr:x>0.20306</cdr:x>
      <cdr:y>0.49855</cdr:y>
    </cdr:from>
    <cdr:to>
      <cdr:x>0.25753</cdr:x>
      <cdr:y>0.74093</cdr:y>
    </cdr:to>
    <cdr:sp macro="" textlink="">
      <cdr:nvSpPr>
        <cdr:cNvPr id="19" name="TextBox 8">
          <a:extLst xmlns:a="http://schemas.openxmlformats.org/drawingml/2006/main">
            <a:ext uri="{FF2B5EF4-FFF2-40B4-BE49-F238E27FC236}">
              <a16:creationId xmlns:a16="http://schemas.microsoft.com/office/drawing/2014/main" id="{3E3EBA55-3085-4703-98A0-6116791A537E}"/>
            </a:ext>
          </a:extLst>
        </cdr:cNvPr>
        <cdr:cNvSpPr txBox="1"/>
      </cdr:nvSpPr>
      <cdr:spPr>
        <a:xfrm xmlns:a="http://schemas.openxmlformats.org/drawingml/2006/main" rot="18310408">
          <a:off x="796377" y="3721772"/>
          <a:ext cx="1527763" cy="3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Quartzo-feldspathic</a:t>
          </a:r>
        </a:p>
      </cdr:txBody>
    </cdr:sp>
  </cdr:relSizeAnchor>
  <cdr:relSizeAnchor xmlns:cdr="http://schemas.openxmlformats.org/drawingml/2006/chartDrawing">
    <cdr:from>
      <cdr:x>0.35425</cdr:x>
      <cdr:y>0.4416</cdr:y>
    </cdr:from>
    <cdr:to>
      <cdr:x>0.52025</cdr:x>
      <cdr:y>0.50015</cdr:y>
    </cdr:to>
    <cdr:sp macro="" textlink="">
      <cdr:nvSpPr>
        <cdr:cNvPr id="20" name="TextBox 8">
          <a:extLst xmlns:a="http://schemas.openxmlformats.org/drawingml/2006/main">
            <a:ext uri="{FF2B5EF4-FFF2-40B4-BE49-F238E27FC236}">
              <a16:creationId xmlns:a16="http://schemas.microsoft.com/office/drawing/2014/main" id="{3E3EBA55-3085-4703-98A0-6116791A537E}"/>
            </a:ext>
          </a:extLst>
        </cdr:cNvPr>
        <cdr:cNvSpPr txBox="1"/>
      </cdr:nvSpPr>
      <cdr:spPr>
        <a:xfrm xmlns:a="http://schemas.openxmlformats.org/drawingml/2006/main">
          <a:off x="2400089" y="2783476"/>
          <a:ext cx="1124661" cy="3690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lFG</a:t>
          </a:r>
        </a:p>
      </cdr:txBody>
    </cdr:sp>
  </cdr:relSizeAnchor>
  <cdr:relSizeAnchor xmlns:cdr="http://schemas.openxmlformats.org/drawingml/2006/chartDrawing">
    <cdr:from>
      <cdr:x>0.05975</cdr:x>
      <cdr:y>0.1474</cdr:y>
    </cdr:from>
    <cdr:to>
      <cdr:x>0.92995</cdr:x>
      <cdr:y>0.79604</cdr:y>
    </cdr:to>
    <cdr:sp macro="" textlink="">
      <cdr:nvSpPr>
        <cdr:cNvPr id="22" name="Isosceles Triangle 113">
          <a:extLst xmlns:a="http://schemas.openxmlformats.org/drawingml/2006/main">
            <a:ext uri="{FF2B5EF4-FFF2-40B4-BE49-F238E27FC236}">
              <a16:creationId xmlns:a16="http://schemas.microsoft.com/office/drawing/2014/main" id="{46016575-35DF-45D5-8760-13F2D7A92A67}"/>
            </a:ext>
          </a:extLst>
        </cdr:cNvPr>
        <cdr:cNvSpPr/>
      </cdr:nvSpPr>
      <cdr:spPr>
        <a:xfrm xmlns:a="http://schemas.openxmlformats.org/drawingml/2006/main">
          <a:off x="411153" y="929062"/>
          <a:ext cx="5988494" cy="40884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0.80335</cdr:x>
      <cdr:y>0.7321</cdr:y>
    </cdr:from>
    <cdr:to>
      <cdr:x>0.92902</cdr:x>
      <cdr:y>0.79123</cdr:y>
    </cdr:to>
    <cdr:sp macro="" textlink="">
      <cdr:nvSpPr>
        <cdr:cNvPr id="39" name="TextBox 8">
          <a:extLst xmlns:a="http://schemas.openxmlformats.org/drawingml/2006/main">
            <a:ext uri="{FF2B5EF4-FFF2-40B4-BE49-F238E27FC236}">
              <a16:creationId xmlns:a16="http://schemas.microsoft.com/office/drawing/2014/main" id="{5AD12C63-41F5-E0DD-9024-723EF6328890}"/>
            </a:ext>
          </a:extLst>
        </cdr:cNvPr>
        <cdr:cNvSpPr txBox="1"/>
      </cdr:nvSpPr>
      <cdr:spPr>
        <a:xfrm xmlns:a="http://schemas.openxmlformats.org/drawingml/2006/main">
          <a:off x="5442779" y="4614517"/>
          <a:ext cx="851423" cy="372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0.05975</cdr:x>
      <cdr:y>0.1474</cdr:y>
    </cdr:from>
    <cdr:to>
      <cdr:x>0.92995</cdr:x>
      <cdr:y>0.79604</cdr:y>
    </cdr:to>
    <cdr:sp macro="" textlink="">
      <cdr:nvSpPr>
        <cdr:cNvPr id="114" name="Isosceles Triangle 113">
          <a:extLst xmlns:a="http://schemas.openxmlformats.org/drawingml/2006/main">
            <a:ext uri="{FF2B5EF4-FFF2-40B4-BE49-F238E27FC236}">
              <a16:creationId xmlns:a16="http://schemas.microsoft.com/office/drawing/2014/main" id="{46016575-35DF-45D5-8760-13F2D7A92A67}"/>
            </a:ext>
          </a:extLst>
        </cdr:cNvPr>
        <cdr:cNvSpPr/>
      </cdr:nvSpPr>
      <cdr:spPr>
        <a:xfrm xmlns:a="http://schemas.openxmlformats.org/drawingml/2006/main">
          <a:off x="411153" y="929062"/>
          <a:ext cx="5988494" cy="4088425"/>
        </a:xfrm>
        <a:prstGeom xmlns:a="http://schemas.openxmlformats.org/drawingml/2006/main" prst="triangl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2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0.39521</cdr:x>
      <cdr:y>0.01989</cdr:y>
    </cdr:from>
    <cdr:to>
      <cdr:x>0.59155</cdr:x>
      <cdr:y>0.13007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35514" y="125348"/>
          <a:ext cx="1359014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Lm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0.79171</cdr:y>
    </cdr:from>
    <cdr:to>
      <cdr:x>0.09289</cdr:x>
      <cdr:y>0.90189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0" y="4990193"/>
          <a:ext cx="642938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Lv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0.88513</cdr:x>
      <cdr:y>0.79386</cdr:y>
    </cdr:from>
    <cdr:to>
      <cdr:x>0.97838</cdr:x>
      <cdr:y>0.90405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6E153F4-0807-4887-A9A7-482F0A9A0BC8}"/>
            </a:ext>
          </a:extLst>
        </cdr:cNvPr>
        <cdr:cNvSpPr txBox="1"/>
      </cdr:nvSpPr>
      <cdr:spPr>
        <a:xfrm xmlns:a="http://schemas.openxmlformats.org/drawingml/2006/main">
          <a:off x="6126615" y="5003800"/>
          <a:ext cx="645439" cy="694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3200" b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Ls</a:t>
          </a:r>
          <a:endParaRPr lang="en-AU" sz="2000" b="1" baseline="-25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0.60453</cdr:x>
      <cdr:y>0.39126</cdr:y>
    </cdr:from>
    <cdr:to>
      <cdr:x>0.65824</cdr:x>
      <cdr:y>0.39158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6174B7A1-D8BF-4899-8AD8-DD80E978175E}"/>
            </a:ext>
          </a:extLst>
        </cdr:cNvPr>
        <cdr:cNvCxnSpPr/>
      </cdr:nvCxnSpPr>
      <cdr:spPr>
        <a:xfrm xmlns:a="http://schemas.openxmlformats.org/drawingml/2006/main">
          <a:off x="4095750" y="2466147"/>
          <a:ext cx="363895" cy="20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0.47117</cdr:x>
      <cdr:y>0.31959</cdr:y>
    </cdr:from>
    <cdr:to>
      <cdr:x>0.63764</cdr:x>
      <cdr:y>0.37813</cdr:y>
    </cdr:to>
    <cdr:sp macro="" textlink="">
      <cdr:nvSpPr>
        <cdr:cNvPr id="58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3192235" y="2014386"/>
          <a:ext cx="1127844" cy="36898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Suture</a:t>
          </a:r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belts</a:t>
          </a:r>
          <a:endParaRPr lang="en-GB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0.7157</cdr:x>
      <cdr:y>0.67335</cdr:y>
    </cdr:from>
    <cdr:to>
      <cdr:x>0.85814</cdr:x>
      <cdr:y>0.73248</cdr:y>
    </cdr:to>
    <cdr:sp macro="" textlink="">
      <cdr:nvSpPr>
        <cdr:cNvPr id="82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>
          <a:off x="4848880" y="4244212"/>
          <a:ext cx="965040" cy="3727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Rifted</a:t>
          </a:r>
        </a:p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continental</a:t>
          </a:r>
        </a:p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margins</a:t>
          </a:r>
        </a:p>
      </cdr:txBody>
    </cdr:sp>
  </cdr:relSizeAnchor>
  <cdr:relSizeAnchor xmlns:cdr="http://schemas.openxmlformats.org/drawingml/2006/chartDrawing">
    <cdr:from>
      <cdr:x>0.54029</cdr:x>
      <cdr:y>0.455</cdr:y>
    </cdr:from>
    <cdr:to>
      <cdr:x>0.59559</cdr:x>
      <cdr:y>0.76115</cdr:y>
    </cdr:to>
    <cdr:sp macro="" textlink="">
      <cdr:nvSpPr>
        <cdr:cNvPr id="94" name="TextBox 8">
          <a:extLst xmlns:a="http://schemas.openxmlformats.org/drawingml/2006/main">
            <a:ext uri="{FF2B5EF4-FFF2-40B4-BE49-F238E27FC236}">
              <a16:creationId xmlns:a16="http://schemas.microsoft.com/office/drawing/2014/main" id="{5C22B592-C6EC-41EF-A8CA-A4C2716AFC00}"/>
            </a:ext>
          </a:extLst>
        </cdr:cNvPr>
        <cdr:cNvSpPr txBox="1"/>
      </cdr:nvSpPr>
      <cdr:spPr>
        <a:xfrm xmlns:a="http://schemas.openxmlformats.org/drawingml/2006/main" rot="3360561">
          <a:off x="2862275" y="3646459"/>
          <a:ext cx="1929685" cy="3726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Mixed</a:t>
          </a:r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magmatic arcs and subduction complexes</a:t>
          </a:r>
          <a:endParaRPr lang="en-GB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0.22555</cdr:x>
      <cdr:y>0.73029</cdr:y>
    </cdr:from>
    <cdr:to>
      <cdr:x>0.54952</cdr:x>
      <cdr:y>0.78762</cdr:y>
    </cdr:to>
    <cdr:sp macro="" textlink="">
      <cdr:nvSpPr>
        <cdr:cNvPr id="95" name="TextBox 8">
          <a:extLst xmlns:a="http://schemas.openxmlformats.org/drawingml/2006/main">
            <a:ext uri="{FF2B5EF4-FFF2-40B4-BE49-F238E27FC236}">
              <a16:creationId xmlns:a16="http://schemas.microsoft.com/office/drawing/2014/main" id="{CC80CF87-DA8D-47E1-862E-17E0C7CAFE99}"/>
            </a:ext>
          </a:extLst>
        </cdr:cNvPr>
        <cdr:cNvSpPr txBox="1"/>
      </cdr:nvSpPr>
      <cdr:spPr>
        <a:xfrm xmlns:a="http://schemas.openxmlformats.org/drawingml/2006/main">
          <a:off x="1528141" y="4603059"/>
          <a:ext cx="2194891" cy="3613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Mixed magmatic</a:t>
          </a:r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arcs </a:t>
          </a:r>
        </a:p>
        <a:p xmlns:a="http://schemas.openxmlformats.org/drawingml/2006/main">
          <a:pPr algn="ctr"/>
          <a:r>
            <a:rPr lang="en-GB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and rifted continental margins</a:t>
          </a:r>
          <a:endParaRPr lang="en-GB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0.21853</cdr:x>
      <cdr:y>0.50303</cdr:y>
    </cdr:from>
    <cdr:to>
      <cdr:x>0.273</cdr:x>
      <cdr:y>0.71468</cdr:y>
    </cdr:to>
    <cdr:sp macro="" textlink="">
      <cdr:nvSpPr>
        <cdr:cNvPr id="102" name="TextBox 8">
          <a:extLst xmlns:a="http://schemas.openxmlformats.org/drawingml/2006/main">
            <a:ext uri="{FF2B5EF4-FFF2-40B4-BE49-F238E27FC236}">
              <a16:creationId xmlns:a16="http://schemas.microsoft.com/office/drawing/2014/main" id="{3E3EBA55-3085-4703-98A0-6116791A537E}"/>
            </a:ext>
          </a:extLst>
        </cdr:cNvPr>
        <cdr:cNvSpPr txBox="1"/>
      </cdr:nvSpPr>
      <cdr:spPr>
        <a:xfrm xmlns:a="http://schemas.openxmlformats.org/drawingml/2006/main" rot="18300131">
          <a:off x="998054" y="3653150"/>
          <a:ext cx="1333998" cy="3690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latin typeface="Times New Roman" panose="02020603050405020304" pitchFamily="18" charset="0"/>
              <a:cs typeface="Times New Roman" panose="02020603050405020304" pitchFamily="18" charset="0"/>
            </a:rPr>
            <a:t>Magmatic arcs</a:t>
          </a:r>
        </a:p>
      </cdr:txBody>
    </cdr:sp>
  </cdr:relSizeAnchor>
  <cdr:relSizeAnchor xmlns:cdr="http://schemas.openxmlformats.org/drawingml/2006/chartDrawing">
    <cdr:from>
      <cdr:x>0.46394</cdr:x>
      <cdr:y>0.29533</cdr:y>
    </cdr:from>
    <cdr:to>
      <cdr:x>0.88877</cdr:x>
      <cdr:y>0.7973</cdr:y>
    </cdr:to>
    <cdr:sp macro="" textlink="">
      <cdr:nvSpPr>
        <cdr:cNvPr id="16" name="Pentagon 15">
          <a:extLst xmlns:a="http://schemas.openxmlformats.org/drawingml/2006/main">
            <a:ext uri="{FF2B5EF4-FFF2-40B4-BE49-F238E27FC236}">
              <a16:creationId xmlns:a16="http://schemas.microsoft.com/office/drawing/2014/main" id="{31A2F764-6E61-49D0-94F5-C5D9F7908F1D}"/>
            </a:ext>
          </a:extLst>
        </cdr:cNvPr>
        <cdr:cNvSpPr/>
      </cdr:nvSpPr>
      <cdr:spPr>
        <a:xfrm xmlns:a="http://schemas.openxmlformats.org/drawingml/2006/main">
          <a:off x="3143249" y="1861516"/>
          <a:ext cx="2878209" cy="3163955"/>
        </a:xfrm>
        <a:custGeom xmlns:a="http://schemas.openxmlformats.org/drawingml/2006/main">
          <a:avLst/>
          <a:gdLst>
            <a:gd name="connsiteX0" fmla="*/ 0 w 339587"/>
            <a:gd name="connsiteY0" fmla="*/ 120219 h 314739"/>
            <a:gd name="connsiteX1" fmla="*/ 169794 w 339587"/>
            <a:gd name="connsiteY1" fmla="*/ 0 h 314739"/>
            <a:gd name="connsiteX2" fmla="*/ 339587 w 339587"/>
            <a:gd name="connsiteY2" fmla="*/ 120219 h 314739"/>
            <a:gd name="connsiteX3" fmla="*/ 274731 w 339587"/>
            <a:gd name="connsiteY3" fmla="*/ 314738 h 314739"/>
            <a:gd name="connsiteX4" fmla="*/ 64856 w 339587"/>
            <a:gd name="connsiteY4" fmla="*/ 314738 h 314739"/>
            <a:gd name="connsiteX5" fmla="*/ 0 w 339587"/>
            <a:gd name="connsiteY5" fmla="*/ 120219 h 314739"/>
            <a:gd name="connsiteX0" fmla="*/ 0 w 1599948"/>
            <a:gd name="connsiteY0" fmla="*/ 120219 h 1631672"/>
            <a:gd name="connsiteX1" fmla="*/ 169794 w 1599948"/>
            <a:gd name="connsiteY1" fmla="*/ 0 h 1631672"/>
            <a:gd name="connsiteX2" fmla="*/ 339587 w 1599948"/>
            <a:gd name="connsiteY2" fmla="*/ 120219 h 1631672"/>
            <a:gd name="connsiteX3" fmla="*/ 1599948 w 1599948"/>
            <a:gd name="connsiteY3" fmla="*/ 1631672 h 1631672"/>
            <a:gd name="connsiteX4" fmla="*/ 64856 w 1599948"/>
            <a:gd name="connsiteY4" fmla="*/ 314738 h 1631672"/>
            <a:gd name="connsiteX5" fmla="*/ 0 w 1599948"/>
            <a:gd name="connsiteY5" fmla="*/ 120219 h 1631672"/>
            <a:gd name="connsiteX0" fmla="*/ 0 w 2352261"/>
            <a:gd name="connsiteY0" fmla="*/ 120219 h 1631672"/>
            <a:gd name="connsiteX1" fmla="*/ 169794 w 2352261"/>
            <a:gd name="connsiteY1" fmla="*/ 0 h 1631672"/>
            <a:gd name="connsiteX2" fmla="*/ 2352261 w 2352261"/>
            <a:gd name="connsiteY2" fmla="*/ 1627654 h 1631672"/>
            <a:gd name="connsiteX3" fmla="*/ 1599948 w 2352261"/>
            <a:gd name="connsiteY3" fmla="*/ 1631672 h 1631672"/>
            <a:gd name="connsiteX4" fmla="*/ 64856 w 2352261"/>
            <a:gd name="connsiteY4" fmla="*/ 314738 h 1631672"/>
            <a:gd name="connsiteX5" fmla="*/ 0 w 2352261"/>
            <a:gd name="connsiteY5" fmla="*/ 120219 h 1631672"/>
            <a:gd name="connsiteX0" fmla="*/ 0 w 2662859"/>
            <a:gd name="connsiteY0" fmla="*/ 0 h 1511453"/>
            <a:gd name="connsiteX1" fmla="*/ 2662859 w 2662859"/>
            <a:gd name="connsiteY1" fmla="*/ 1130455 h 1511453"/>
            <a:gd name="connsiteX2" fmla="*/ 2352261 w 2662859"/>
            <a:gd name="connsiteY2" fmla="*/ 1507435 h 1511453"/>
            <a:gd name="connsiteX3" fmla="*/ 1599948 w 2662859"/>
            <a:gd name="connsiteY3" fmla="*/ 1511453 h 1511453"/>
            <a:gd name="connsiteX4" fmla="*/ 64856 w 2662859"/>
            <a:gd name="connsiteY4" fmla="*/ 194519 h 1511453"/>
            <a:gd name="connsiteX5" fmla="*/ 0 w 2662859"/>
            <a:gd name="connsiteY5" fmla="*/ 0 h 1511453"/>
            <a:gd name="connsiteX0" fmla="*/ 589470 w 2598003"/>
            <a:gd name="connsiteY0" fmla="*/ 0 h 3159692"/>
            <a:gd name="connsiteX1" fmla="*/ 2598003 w 2598003"/>
            <a:gd name="connsiteY1" fmla="*/ 2778694 h 3159692"/>
            <a:gd name="connsiteX2" fmla="*/ 2287405 w 2598003"/>
            <a:gd name="connsiteY2" fmla="*/ 3155674 h 3159692"/>
            <a:gd name="connsiteX3" fmla="*/ 1535092 w 2598003"/>
            <a:gd name="connsiteY3" fmla="*/ 3159692 h 3159692"/>
            <a:gd name="connsiteX4" fmla="*/ 0 w 2598003"/>
            <a:gd name="connsiteY4" fmla="*/ 1842758 h 3159692"/>
            <a:gd name="connsiteX5" fmla="*/ 589470 w 2598003"/>
            <a:gd name="connsiteY5" fmla="*/ 0 h 3159692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0 w 2424068"/>
            <a:gd name="connsiteY4" fmla="*/ 0 h 3163955"/>
            <a:gd name="connsiteX5" fmla="*/ 415535 w 2424068"/>
            <a:gd name="connsiteY5" fmla="*/ 4263 h 3163955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158772 w 2424068"/>
            <a:gd name="connsiteY4" fmla="*/ 381000 h 3163955"/>
            <a:gd name="connsiteX5" fmla="*/ 0 w 2424068"/>
            <a:gd name="connsiteY5" fmla="*/ 0 h 3163955"/>
            <a:gd name="connsiteX6" fmla="*/ 415535 w 2424068"/>
            <a:gd name="connsiteY6" fmla="*/ 4263 h 3163955"/>
            <a:gd name="connsiteX0" fmla="*/ 869676 w 2878209"/>
            <a:gd name="connsiteY0" fmla="*/ 4263 h 3163955"/>
            <a:gd name="connsiteX1" fmla="*/ 2878209 w 2878209"/>
            <a:gd name="connsiteY1" fmla="*/ 2782957 h 3163955"/>
            <a:gd name="connsiteX2" fmla="*/ 2567611 w 2878209"/>
            <a:gd name="connsiteY2" fmla="*/ 3159937 h 3163955"/>
            <a:gd name="connsiteX3" fmla="*/ 1815298 w 2878209"/>
            <a:gd name="connsiteY3" fmla="*/ 3163955 h 3163955"/>
            <a:gd name="connsiteX4" fmla="*/ 0 w 2878209"/>
            <a:gd name="connsiteY4" fmla="*/ 596348 h 3163955"/>
            <a:gd name="connsiteX5" fmla="*/ 454141 w 2878209"/>
            <a:gd name="connsiteY5" fmla="*/ 0 h 3163955"/>
            <a:gd name="connsiteX6" fmla="*/ 869676 w 2878209"/>
            <a:gd name="connsiteY6" fmla="*/ 4263 h 3163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878209" h="3163955">
              <a:moveTo>
                <a:pt x="869676" y="4263"/>
              </a:moveTo>
              <a:lnTo>
                <a:pt x="2878209" y="2782957"/>
              </a:lnTo>
              <a:lnTo>
                <a:pt x="2567611" y="3159937"/>
              </a:lnTo>
              <a:lnTo>
                <a:pt x="1815298" y="3163955"/>
              </a:lnTo>
              <a:lnTo>
                <a:pt x="0" y="596348"/>
              </a:lnTo>
              <a:lnTo>
                <a:pt x="454141" y="0"/>
              </a:lnTo>
              <a:lnTo>
                <a:pt x="869676" y="4263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0.54418</cdr:x>
      <cdr:y>0.39045</cdr:y>
    </cdr:from>
    <cdr:to>
      <cdr:x>0.9026</cdr:x>
      <cdr:y>0.79805</cdr:y>
    </cdr:to>
    <cdr:sp macro="" textlink="">
      <cdr:nvSpPr>
        <cdr:cNvPr id="29" name="Pentagon 15">
          <a:extLst xmlns:a="http://schemas.openxmlformats.org/drawingml/2006/main">
            <a:ext uri="{FF2B5EF4-FFF2-40B4-BE49-F238E27FC236}">
              <a16:creationId xmlns:a16="http://schemas.microsoft.com/office/drawing/2014/main" id="{E0F423A6-B925-49CC-AF3C-9F6700F68626}"/>
            </a:ext>
          </a:extLst>
        </cdr:cNvPr>
        <cdr:cNvSpPr/>
      </cdr:nvSpPr>
      <cdr:spPr>
        <a:xfrm xmlns:a="http://schemas.openxmlformats.org/drawingml/2006/main">
          <a:off x="3674898" y="2461039"/>
          <a:ext cx="2420446" cy="2569145"/>
        </a:xfrm>
        <a:custGeom xmlns:a="http://schemas.openxmlformats.org/drawingml/2006/main">
          <a:avLst/>
          <a:gdLst>
            <a:gd name="connsiteX0" fmla="*/ 0 w 339587"/>
            <a:gd name="connsiteY0" fmla="*/ 120219 h 314739"/>
            <a:gd name="connsiteX1" fmla="*/ 169794 w 339587"/>
            <a:gd name="connsiteY1" fmla="*/ 0 h 314739"/>
            <a:gd name="connsiteX2" fmla="*/ 339587 w 339587"/>
            <a:gd name="connsiteY2" fmla="*/ 120219 h 314739"/>
            <a:gd name="connsiteX3" fmla="*/ 274731 w 339587"/>
            <a:gd name="connsiteY3" fmla="*/ 314738 h 314739"/>
            <a:gd name="connsiteX4" fmla="*/ 64856 w 339587"/>
            <a:gd name="connsiteY4" fmla="*/ 314738 h 314739"/>
            <a:gd name="connsiteX5" fmla="*/ 0 w 339587"/>
            <a:gd name="connsiteY5" fmla="*/ 120219 h 314739"/>
            <a:gd name="connsiteX0" fmla="*/ 0 w 1599948"/>
            <a:gd name="connsiteY0" fmla="*/ 120219 h 1631672"/>
            <a:gd name="connsiteX1" fmla="*/ 169794 w 1599948"/>
            <a:gd name="connsiteY1" fmla="*/ 0 h 1631672"/>
            <a:gd name="connsiteX2" fmla="*/ 339587 w 1599948"/>
            <a:gd name="connsiteY2" fmla="*/ 120219 h 1631672"/>
            <a:gd name="connsiteX3" fmla="*/ 1599948 w 1599948"/>
            <a:gd name="connsiteY3" fmla="*/ 1631672 h 1631672"/>
            <a:gd name="connsiteX4" fmla="*/ 64856 w 1599948"/>
            <a:gd name="connsiteY4" fmla="*/ 314738 h 1631672"/>
            <a:gd name="connsiteX5" fmla="*/ 0 w 1599948"/>
            <a:gd name="connsiteY5" fmla="*/ 120219 h 1631672"/>
            <a:gd name="connsiteX0" fmla="*/ 0 w 2352261"/>
            <a:gd name="connsiteY0" fmla="*/ 120219 h 1631672"/>
            <a:gd name="connsiteX1" fmla="*/ 169794 w 2352261"/>
            <a:gd name="connsiteY1" fmla="*/ 0 h 1631672"/>
            <a:gd name="connsiteX2" fmla="*/ 2352261 w 2352261"/>
            <a:gd name="connsiteY2" fmla="*/ 1627654 h 1631672"/>
            <a:gd name="connsiteX3" fmla="*/ 1599948 w 2352261"/>
            <a:gd name="connsiteY3" fmla="*/ 1631672 h 1631672"/>
            <a:gd name="connsiteX4" fmla="*/ 64856 w 2352261"/>
            <a:gd name="connsiteY4" fmla="*/ 314738 h 1631672"/>
            <a:gd name="connsiteX5" fmla="*/ 0 w 2352261"/>
            <a:gd name="connsiteY5" fmla="*/ 120219 h 1631672"/>
            <a:gd name="connsiteX0" fmla="*/ 0 w 2662859"/>
            <a:gd name="connsiteY0" fmla="*/ 0 h 1511453"/>
            <a:gd name="connsiteX1" fmla="*/ 2662859 w 2662859"/>
            <a:gd name="connsiteY1" fmla="*/ 1130455 h 1511453"/>
            <a:gd name="connsiteX2" fmla="*/ 2352261 w 2662859"/>
            <a:gd name="connsiteY2" fmla="*/ 1507435 h 1511453"/>
            <a:gd name="connsiteX3" fmla="*/ 1599948 w 2662859"/>
            <a:gd name="connsiteY3" fmla="*/ 1511453 h 1511453"/>
            <a:gd name="connsiteX4" fmla="*/ 64856 w 2662859"/>
            <a:gd name="connsiteY4" fmla="*/ 194519 h 1511453"/>
            <a:gd name="connsiteX5" fmla="*/ 0 w 2662859"/>
            <a:gd name="connsiteY5" fmla="*/ 0 h 1511453"/>
            <a:gd name="connsiteX0" fmla="*/ 589470 w 2598003"/>
            <a:gd name="connsiteY0" fmla="*/ 0 h 3159692"/>
            <a:gd name="connsiteX1" fmla="*/ 2598003 w 2598003"/>
            <a:gd name="connsiteY1" fmla="*/ 2778694 h 3159692"/>
            <a:gd name="connsiteX2" fmla="*/ 2287405 w 2598003"/>
            <a:gd name="connsiteY2" fmla="*/ 3155674 h 3159692"/>
            <a:gd name="connsiteX3" fmla="*/ 1535092 w 2598003"/>
            <a:gd name="connsiteY3" fmla="*/ 3159692 h 3159692"/>
            <a:gd name="connsiteX4" fmla="*/ 0 w 2598003"/>
            <a:gd name="connsiteY4" fmla="*/ 1842758 h 3159692"/>
            <a:gd name="connsiteX5" fmla="*/ 589470 w 2598003"/>
            <a:gd name="connsiteY5" fmla="*/ 0 h 3159692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0 w 2424068"/>
            <a:gd name="connsiteY4" fmla="*/ 0 h 3163955"/>
            <a:gd name="connsiteX5" fmla="*/ 415535 w 2424068"/>
            <a:gd name="connsiteY5" fmla="*/ 4263 h 3163955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158772 w 2424068"/>
            <a:gd name="connsiteY4" fmla="*/ 381000 h 3163955"/>
            <a:gd name="connsiteX5" fmla="*/ 0 w 2424068"/>
            <a:gd name="connsiteY5" fmla="*/ 0 h 3163955"/>
            <a:gd name="connsiteX6" fmla="*/ 415535 w 2424068"/>
            <a:gd name="connsiteY6" fmla="*/ 4263 h 3163955"/>
            <a:gd name="connsiteX0" fmla="*/ 869676 w 2878209"/>
            <a:gd name="connsiteY0" fmla="*/ 4263 h 3163955"/>
            <a:gd name="connsiteX1" fmla="*/ 2878209 w 2878209"/>
            <a:gd name="connsiteY1" fmla="*/ 2782957 h 3163955"/>
            <a:gd name="connsiteX2" fmla="*/ 2567611 w 2878209"/>
            <a:gd name="connsiteY2" fmla="*/ 3159937 h 3163955"/>
            <a:gd name="connsiteX3" fmla="*/ 1815298 w 2878209"/>
            <a:gd name="connsiteY3" fmla="*/ 3163955 h 3163955"/>
            <a:gd name="connsiteX4" fmla="*/ 0 w 2878209"/>
            <a:gd name="connsiteY4" fmla="*/ 596348 h 3163955"/>
            <a:gd name="connsiteX5" fmla="*/ 454141 w 2878209"/>
            <a:gd name="connsiteY5" fmla="*/ 0 h 3163955"/>
            <a:gd name="connsiteX6" fmla="*/ 869676 w 2878209"/>
            <a:gd name="connsiteY6" fmla="*/ 4263 h 3163955"/>
            <a:gd name="connsiteX0" fmla="*/ 1005638 w 2878209"/>
            <a:gd name="connsiteY0" fmla="*/ 4263 h 3163955"/>
            <a:gd name="connsiteX1" fmla="*/ 2878209 w 2878209"/>
            <a:gd name="connsiteY1" fmla="*/ 2782957 h 3163955"/>
            <a:gd name="connsiteX2" fmla="*/ 2567611 w 2878209"/>
            <a:gd name="connsiteY2" fmla="*/ 3159937 h 3163955"/>
            <a:gd name="connsiteX3" fmla="*/ 1815298 w 2878209"/>
            <a:gd name="connsiteY3" fmla="*/ 3163955 h 3163955"/>
            <a:gd name="connsiteX4" fmla="*/ 0 w 2878209"/>
            <a:gd name="connsiteY4" fmla="*/ 596348 h 3163955"/>
            <a:gd name="connsiteX5" fmla="*/ 454141 w 2878209"/>
            <a:gd name="connsiteY5" fmla="*/ 0 h 3163955"/>
            <a:gd name="connsiteX6" fmla="*/ 1005638 w 2878209"/>
            <a:gd name="connsiteY6" fmla="*/ 4263 h 3163955"/>
            <a:gd name="connsiteX0" fmla="*/ 1005638 w 2878209"/>
            <a:gd name="connsiteY0" fmla="*/ 4263 h 3163955"/>
            <a:gd name="connsiteX1" fmla="*/ 2878209 w 2878209"/>
            <a:gd name="connsiteY1" fmla="*/ 2782957 h 3163955"/>
            <a:gd name="connsiteX2" fmla="*/ 2567611 w 2878209"/>
            <a:gd name="connsiteY2" fmla="*/ 3159937 h 3163955"/>
            <a:gd name="connsiteX3" fmla="*/ 1815298 w 2878209"/>
            <a:gd name="connsiteY3" fmla="*/ 3163955 h 3163955"/>
            <a:gd name="connsiteX4" fmla="*/ 0 w 2878209"/>
            <a:gd name="connsiteY4" fmla="*/ 596348 h 3163955"/>
            <a:gd name="connsiteX5" fmla="*/ 560970 w 2878209"/>
            <a:gd name="connsiteY5" fmla="*/ 0 h 3163955"/>
            <a:gd name="connsiteX6" fmla="*/ 1005638 w 2878209"/>
            <a:gd name="connsiteY6" fmla="*/ 4263 h 3163955"/>
            <a:gd name="connsiteX0" fmla="*/ 898811 w 2771382"/>
            <a:gd name="connsiteY0" fmla="*/ 4263 h 3163955"/>
            <a:gd name="connsiteX1" fmla="*/ 2771382 w 2771382"/>
            <a:gd name="connsiteY1" fmla="*/ 2782957 h 3163955"/>
            <a:gd name="connsiteX2" fmla="*/ 2460784 w 2771382"/>
            <a:gd name="connsiteY2" fmla="*/ 3159937 h 3163955"/>
            <a:gd name="connsiteX3" fmla="*/ 1708471 w 2771382"/>
            <a:gd name="connsiteY3" fmla="*/ 3163955 h 3163955"/>
            <a:gd name="connsiteX4" fmla="*/ 0 w 2771382"/>
            <a:gd name="connsiteY4" fmla="*/ 596348 h 3163955"/>
            <a:gd name="connsiteX5" fmla="*/ 454143 w 2771382"/>
            <a:gd name="connsiteY5" fmla="*/ 0 h 3163955"/>
            <a:gd name="connsiteX6" fmla="*/ 898811 w 2771382"/>
            <a:gd name="connsiteY6" fmla="*/ 4263 h 3163955"/>
            <a:gd name="connsiteX0" fmla="*/ 898811 w 2771382"/>
            <a:gd name="connsiteY0" fmla="*/ 4263 h 3159937"/>
            <a:gd name="connsiteX1" fmla="*/ 2771382 w 2771382"/>
            <a:gd name="connsiteY1" fmla="*/ 2782957 h 3159937"/>
            <a:gd name="connsiteX2" fmla="*/ 2460784 w 2771382"/>
            <a:gd name="connsiteY2" fmla="*/ 3159937 h 3159937"/>
            <a:gd name="connsiteX3" fmla="*/ 1679336 w 2771382"/>
            <a:gd name="connsiteY3" fmla="*/ 2884468 h 3159937"/>
            <a:gd name="connsiteX4" fmla="*/ 0 w 2771382"/>
            <a:gd name="connsiteY4" fmla="*/ 596348 h 3159937"/>
            <a:gd name="connsiteX5" fmla="*/ 454143 w 2771382"/>
            <a:gd name="connsiteY5" fmla="*/ 0 h 3159937"/>
            <a:gd name="connsiteX6" fmla="*/ 898811 w 2771382"/>
            <a:gd name="connsiteY6" fmla="*/ 4263 h 3159937"/>
            <a:gd name="connsiteX0" fmla="*/ 898811 w 2771382"/>
            <a:gd name="connsiteY0" fmla="*/ 4263 h 2899082"/>
            <a:gd name="connsiteX1" fmla="*/ 2771382 w 2771382"/>
            <a:gd name="connsiteY1" fmla="*/ 2782957 h 2899082"/>
            <a:gd name="connsiteX2" fmla="*/ 2616171 w 2771382"/>
            <a:gd name="connsiteY2" fmla="*/ 2899082 h 2899082"/>
            <a:gd name="connsiteX3" fmla="*/ 1679336 w 2771382"/>
            <a:gd name="connsiteY3" fmla="*/ 2884468 h 2899082"/>
            <a:gd name="connsiteX4" fmla="*/ 0 w 2771382"/>
            <a:gd name="connsiteY4" fmla="*/ 596348 h 2899082"/>
            <a:gd name="connsiteX5" fmla="*/ 454143 w 2771382"/>
            <a:gd name="connsiteY5" fmla="*/ 0 h 2899082"/>
            <a:gd name="connsiteX6" fmla="*/ 898811 w 2771382"/>
            <a:gd name="connsiteY6" fmla="*/ 4263 h 2899082"/>
            <a:gd name="connsiteX0" fmla="*/ 898811 w 2878209"/>
            <a:gd name="connsiteY0" fmla="*/ 4263 h 2899082"/>
            <a:gd name="connsiteX1" fmla="*/ 2878209 w 2878209"/>
            <a:gd name="connsiteY1" fmla="*/ 2587315 h 2899082"/>
            <a:gd name="connsiteX2" fmla="*/ 2616171 w 2878209"/>
            <a:gd name="connsiteY2" fmla="*/ 2899082 h 2899082"/>
            <a:gd name="connsiteX3" fmla="*/ 1679336 w 2878209"/>
            <a:gd name="connsiteY3" fmla="*/ 2884468 h 2899082"/>
            <a:gd name="connsiteX4" fmla="*/ 0 w 2878209"/>
            <a:gd name="connsiteY4" fmla="*/ 596348 h 2899082"/>
            <a:gd name="connsiteX5" fmla="*/ 454143 w 2878209"/>
            <a:gd name="connsiteY5" fmla="*/ 0 h 2899082"/>
            <a:gd name="connsiteX6" fmla="*/ 898811 w 2878209"/>
            <a:gd name="connsiteY6" fmla="*/ 4263 h 2899082"/>
            <a:gd name="connsiteX0" fmla="*/ 898811 w 2878209"/>
            <a:gd name="connsiteY0" fmla="*/ 4263 h 2889766"/>
            <a:gd name="connsiteX1" fmla="*/ 2878209 w 2878209"/>
            <a:gd name="connsiteY1" fmla="*/ 2587315 h 2889766"/>
            <a:gd name="connsiteX2" fmla="*/ 2625882 w 2878209"/>
            <a:gd name="connsiteY2" fmla="*/ 2889766 h 2889766"/>
            <a:gd name="connsiteX3" fmla="*/ 1679336 w 2878209"/>
            <a:gd name="connsiteY3" fmla="*/ 2884468 h 2889766"/>
            <a:gd name="connsiteX4" fmla="*/ 0 w 2878209"/>
            <a:gd name="connsiteY4" fmla="*/ 596348 h 2889766"/>
            <a:gd name="connsiteX5" fmla="*/ 454143 w 2878209"/>
            <a:gd name="connsiteY5" fmla="*/ 0 h 2889766"/>
            <a:gd name="connsiteX6" fmla="*/ 898811 w 2878209"/>
            <a:gd name="connsiteY6" fmla="*/ 4263 h 2889766"/>
            <a:gd name="connsiteX0" fmla="*/ 898811 w 2847299"/>
            <a:gd name="connsiteY0" fmla="*/ 4263 h 2889766"/>
            <a:gd name="connsiteX1" fmla="*/ 2847299 w 2847299"/>
            <a:gd name="connsiteY1" fmla="*/ 2594704 h 2889766"/>
            <a:gd name="connsiteX2" fmla="*/ 2625882 w 2847299"/>
            <a:gd name="connsiteY2" fmla="*/ 2889766 h 2889766"/>
            <a:gd name="connsiteX3" fmla="*/ 1679336 w 2847299"/>
            <a:gd name="connsiteY3" fmla="*/ 2884468 h 2889766"/>
            <a:gd name="connsiteX4" fmla="*/ 0 w 2847299"/>
            <a:gd name="connsiteY4" fmla="*/ 596348 h 2889766"/>
            <a:gd name="connsiteX5" fmla="*/ 454143 w 2847299"/>
            <a:gd name="connsiteY5" fmla="*/ 0 h 2889766"/>
            <a:gd name="connsiteX6" fmla="*/ 898811 w 2847299"/>
            <a:gd name="connsiteY6" fmla="*/ 4263 h 28897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847299" h="2889766">
              <a:moveTo>
                <a:pt x="898811" y="4263"/>
              </a:moveTo>
              <a:lnTo>
                <a:pt x="2847299" y="2594704"/>
              </a:lnTo>
              <a:lnTo>
                <a:pt x="2625882" y="2889766"/>
              </a:lnTo>
              <a:lnTo>
                <a:pt x="1679336" y="2884468"/>
              </a:lnTo>
              <a:lnTo>
                <a:pt x="0" y="596348"/>
              </a:lnTo>
              <a:lnTo>
                <a:pt x="454143" y="0"/>
              </a:lnTo>
              <a:lnTo>
                <a:pt x="898811" y="4263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0.46716</cdr:x>
      <cdr:y>0.44695</cdr:y>
    </cdr:from>
    <cdr:to>
      <cdr:x>0.75996</cdr:x>
      <cdr:y>0.70976</cdr:y>
    </cdr:to>
    <cdr:sp macro="" textlink="">
      <cdr:nvSpPr>
        <cdr:cNvPr id="30" name="Pentagon 15">
          <a:extLst xmlns:a="http://schemas.openxmlformats.org/drawingml/2006/main">
            <a:ext uri="{FF2B5EF4-FFF2-40B4-BE49-F238E27FC236}">
              <a16:creationId xmlns:a16="http://schemas.microsoft.com/office/drawing/2014/main" id="{E0F423A6-B925-49CC-AF3C-9F6700F68626}"/>
            </a:ext>
          </a:extLst>
        </cdr:cNvPr>
        <cdr:cNvSpPr/>
      </cdr:nvSpPr>
      <cdr:spPr>
        <a:xfrm xmlns:a="http://schemas.openxmlformats.org/drawingml/2006/main">
          <a:off x="3165063" y="2817192"/>
          <a:ext cx="1983688" cy="1656520"/>
        </a:xfrm>
        <a:custGeom xmlns:a="http://schemas.openxmlformats.org/drawingml/2006/main">
          <a:avLst/>
          <a:gdLst>
            <a:gd name="connsiteX0" fmla="*/ 0 w 339587"/>
            <a:gd name="connsiteY0" fmla="*/ 120219 h 314739"/>
            <a:gd name="connsiteX1" fmla="*/ 169794 w 339587"/>
            <a:gd name="connsiteY1" fmla="*/ 0 h 314739"/>
            <a:gd name="connsiteX2" fmla="*/ 339587 w 339587"/>
            <a:gd name="connsiteY2" fmla="*/ 120219 h 314739"/>
            <a:gd name="connsiteX3" fmla="*/ 274731 w 339587"/>
            <a:gd name="connsiteY3" fmla="*/ 314738 h 314739"/>
            <a:gd name="connsiteX4" fmla="*/ 64856 w 339587"/>
            <a:gd name="connsiteY4" fmla="*/ 314738 h 314739"/>
            <a:gd name="connsiteX5" fmla="*/ 0 w 339587"/>
            <a:gd name="connsiteY5" fmla="*/ 120219 h 314739"/>
            <a:gd name="connsiteX0" fmla="*/ 0 w 1599948"/>
            <a:gd name="connsiteY0" fmla="*/ 120219 h 1631672"/>
            <a:gd name="connsiteX1" fmla="*/ 169794 w 1599948"/>
            <a:gd name="connsiteY1" fmla="*/ 0 h 1631672"/>
            <a:gd name="connsiteX2" fmla="*/ 339587 w 1599948"/>
            <a:gd name="connsiteY2" fmla="*/ 120219 h 1631672"/>
            <a:gd name="connsiteX3" fmla="*/ 1599948 w 1599948"/>
            <a:gd name="connsiteY3" fmla="*/ 1631672 h 1631672"/>
            <a:gd name="connsiteX4" fmla="*/ 64856 w 1599948"/>
            <a:gd name="connsiteY4" fmla="*/ 314738 h 1631672"/>
            <a:gd name="connsiteX5" fmla="*/ 0 w 1599948"/>
            <a:gd name="connsiteY5" fmla="*/ 120219 h 1631672"/>
            <a:gd name="connsiteX0" fmla="*/ 0 w 2352261"/>
            <a:gd name="connsiteY0" fmla="*/ 120219 h 1631672"/>
            <a:gd name="connsiteX1" fmla="*/ 169794 w 2352261"/>
            <a:gd name="connsiteY1" fmla="*/ 0 h 1631672"/>
            <a:gd name="connsiteX2" fmla="*/ 2352261 w 2352261"/>
            <a:gd name="connsiteY2" fmla="*/ 1627654 h 1631672"/>
            <a:gd name="connsiteX3" fmla="*/ 1599948 w 2352261"/>
            <a:gd name="connsiteY3" fmla="*/ 1631672 h 1631672"/>
            <a:gd name="connsiteX4" fmla="*/ 64856 w 2352261"/>
            <a:gd name="connsiteY4" fmla="*/ 314738 h 1631672"/>
            <a:gd name="connsiteX5" fmla="*/ 0 w 2352261"/>
            <a:gd name="connsiteY5" fmla="*/ 120219 h 1631672"/>
            <a:gd name="connsiteX0" fmla="*/ 0 w 2662859"/>
            <a:gd name="connsiteY0" fmla="*/ 0 h 1511453"/>
            <a:gd name="connsiteX1" fmla="*/ 2662859 w 2662859"/>
            <a:gd name="connsiteY1" fmla="*/ 1130455 h 1511453"/>
            <a:gd name="connsiteX2" fmla="*/ 2352261 w 2662859"/>
            <a:gd name="connsiteY2" fmla="*/ 1507435 h 1511453"/>
            <a:gd name="connsiteX3" fmla="*/ 1599948 w 2662859"/>
            <a:gd name="connsiteY3" fmla="*/ 1511453 h 1511453"/>
            <a:gd name="connsiteX4" fmla="*/ 64856 w 2662859"/>
            <a:gd name="connsiteY4" fmla="*/ 194519 h 1511453"/>
            <a:gd name="connsiteX5" fmla="*/ 0 w 2662859"/>
            <a:gd name="connsiteY5" fmla="*/ 0 h 1511453"/>
            <a:gd name="connsiteX0" fmla="*/ 589470 w 2598003"/>
            <a:gd name="connsiteY0" fmla="*/ 0 h 3159692"/>
            <a:gd name="connsiteX1" fmla="*/ 2598003 w 2598003"/>
            <a:gd name="connsiteY1" fmla="*/ 2778694 h 3159692"/>
            <a:gd name="connsiteX2" fmla="*/ 2287405 w 2598003"/>
            <a:gd name="connsiteY2" fmla="*/ 3155674 h 3159692"/>
            <a:gd name="connsiteX3" fmla="*/ 1535092 w 2598003"/>
            <a:gd name="connsiteY3" fmla="*/ 3159692 h 3159692"/>
            <a:gd name="connsiteX4" fmla="*/ 0 w 2598003"/>
            <a:gd name="connsiteY4" fmla="*/ 1842758 h 3159692"/>
            <a:gd name="connsiteX5" fmla="*/ 589470 w 2598003"/>
            <a:gd name="connsiteY5" fmla="*/ 0 h 3159692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0 w 2424068"/>
            <a:gd name="connsiteY4" fmla="*/ 0 h 3163955"/>
            <a:gd name="connsiteX5" fmla="*/ 415535 w 2424068"/>
            <a:gd name="connsiteY5" fmla="*/ 4263 h 3163955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158772 w 2424068"/>
            <a:gd name="connsiteY4" fmla="*/ 381000 h 3163955"/>
            <a:gd name="connsiteX5" fmla="*/ 0 w 2424068"/>
            <a:gd name="connsiteY5" fmla="*/ 0 h 3163955"/>
            <a:gd name="connsiteX6" fmla="*/ 415535 w 2424068"/>
            <a:gd name="connsiteY6" fmla="*/ 4263 h 3163955"/>
            <a:gd name="connsiteX0" fmla="*/ 869676 w 2878209"/>
            <a:gd name="connsiteY0" fmla="*/ 4263 h 3163955"/>
            <a:gd name="connsiteX1" fmla="*/ 2878209 w 2878209"/>
            <a:gd name="connsiteY1" fmla="*/ 2782957 h 3163955"/>
            <a:gd name="connsiteX2" fmla="*/ 2567611 w 2878209"/>
            <a:gd name="connsiteY2" fmla="*/ 3159937 h 3163955"/>
            <a:gd name="connsiteX3" fmla="*/ 1815298 w 2878209"/>
            <a:gd name="connsiteY3" fmla="*/ 3163955 h 3163955"/>
            <a:gd name="connsiteX4" fmla="*/ 0 w 2878209"/>
            <a:gd name="connsiteY4" fmla="*/ 596348 h 3163955"/>
            <a:gd name="connsiteX5" fmla="*/ 454141 w 2878209"/>
            <a:gd name="connsiteY5" fmla="*/ 0 h 3163955"/>
            <a:gd name="connsiteX6" fmla="*/ 869676 w 2878209"/>
            <a:gd name="connsiteY6" fmla="*/ 4263 h 3163955"/>
            <a:gd name="connsiteX0" fmla="*/ 869676 w 4629980"/>
            <a:gd name="connsiteY0" fmla="*/ 4263 h 4418893"/>
            <a:gd name="connsiteX1" fmla="*/ 2878209 w 4629980"/>
            <a:gd name="connsiteY1" fmla="*/ 2782957 h 4418893"/>
            <a:gd name="connsiteX2" fmla="*/ 4629980 w 4629980"/>
            <a:gd name="connsiteY2" fmla="*/ 4418893 h 4418893"/>
            <a:gd name="connsiteX3" fmla="*/ 1815298 w 4629980"/>
            <a:gd name="connsiteY3" fmla="*/ 3163955 h 4418893"/>
            <a:gd name="connsiteX4" fmla="*/ 0 w 4629980"/>
            <a:gd name="connsiteY4" fmla="*/ 596348 h 4418893"/>
            <a:gd name="connsiteX5" fmla="*/ 454141 w 4629980"/>
            <a:gd name="connsiteY5" fmla="*/ 0 h 4418893"/>
            <a:gd name="connsiteX6" fmla="*/ 869676 w 4629980"/>
            <a:gd name="connsiteY6" fmla="*/ 4263 h 4418893"/>
            <a:gd name="connsiteX0" fmla="*/ 869676 w 5097949"/>
            <a:gd name="connsiteY0" fmla="*/ 4263 h 4418893"/>
            <a:gd name="connsiteX1" fmla="*/ 5097949 w 5097949"/>
            <a:gd name="connsiteY1" fmla="*/ 3810001 h 4418893"/>
            <a:gd name="connsiteX2" fmla="*/ 4629980 w 5097949"/>
            <a:gd name="connsiteY2" fmla="*/ 4418893 h 4418893"/>
            <a:gd name="connsiteX3" fmla="*/ 1815298 w 5097949"/>
            <a:gd name="connsiteY3" fmla="*/ 3163955 h 4418893"/>
            <a:gd name="connsiteX4" fmla="*/ 0 w 5097949"/>
            <a:gd name="connsiteY4" fmla="*/ 596348 h 4418893"/>
            <a:gd name="connsiteX5" fmla="*/ 454141 w 5097949"/>
            <a:gd name="connsiteY5" fmla="*/ 0 h 4418893"/>
            <a:gd name="connsiteX6" fmla="*/ 869676 w 5097949"/>
            <a:gd name="connsiteY6" fmla="*/ 4263 h 4418893"/>
            <a:gd name="connsiteX0" fmla="*/ 4373220 w 5097949"/>
            <a:gd name="connsiteY0" fmla="*/ 2787219 h 4418893"/>
            <a:gd name="connsiteX1" fmla="*/ 5097949 w 5097949"/>
            <a:gd name="connsiteY1" fmla="*/ 3810001 h 4418893"/>
            <a:gd name="connsiteX2" fmla="*/ 4629980 w 5097949"/>
            <a:gd name="connsiteY2" fmla="*/ 4418893 h 4418893"/>
            <a:gd name="connsiteX3" fmla="*/ 1815298 w 5097949"/>
            <a:gd name="connsiteY3" fmla="*/ 3163955 h 4418893"/>
            <a:gd name="connsiteX4" fmla="*/ 0 w 5097949"/>
            <a:gd name="connsiteY4" fmla="*/ 596348 h 4418893"/>
            <a:gd name="connsiteX5" fmla="*/ 454141 w 5097949"/>
            <a:gd name="connsiteY5" fmla="*/ 0 h 4418893"/>
            <a:gd name="connsiteX6" fmla="*/ 4373220 w 5097949"/>
            <a:gd name="connsiteY6" fmla="*/ 2787219 h 4418893"/>
            <a:gd name="connsiteX0" fmla="*/ 4373220 w 5097949"/>
            <a:gd name="connsiteY0" fmla="*/ 2190871 h 3822545"/>
            <a:gd name="connsiteX1" fmla="*/ 5097949 w 5097949"/>
            <a:gd name="connsiteY1" fmla="*/ 3213653 h 3822545"/>
            <a:gd name="connsiteX2" fmla="*/ 4629980 w 5097949"/>
            <a:gd name="connsiteY2" fmla="*/ 3822545 h 3822545"/>
            <a:gd name="connsiteX3" fmla="*/ 1815298 w 5097949"/>
            <a:gd name="connsiteY3" fmla="*/ 2567607 h 3822545"/>
            <a:gd name="connsiteX4" fmla="*/ 0 w 5097949"/>
            <a:gd name="connsiteY4" fmla="*/ 0 h 3822545"/>
            <a:gd name="connsiteX5" fmla="*/ 3543554 w 5097949"/>
            <a:gd name="connsiteY5" fmla="*/ 2170043 h 3822545"/>
            <a:gd name="connsiteX6" fmla="*/ 4373220 w 5097949"/>
            <a:gd name="connsiteY6" fmla="*/ 2190871 h 3822545"/>
            <a:gd name="connsiteX0" fmla="*/ 2557922 w 3282651"/>
            <a:gd name="connsiteY0" fmla="*/ 20828 h 1652502"/>
            <a:gd name="connsiteX1" fmla="*/ 3282651 w 3282651"/>
            <a:gd name="connsiteY1" fmla="*/ 1043610 h 1652502"/>
            <a:gd name="connsiteX2" fmla="*/ 2814682 w 3282651"/>
            <a:gd name="connsiteY2" fmla="*/ 1652502 h 1652502"/>
            <a:gd name="connsiteX3" fmla="*/ 0 w 3282651"/>
            <a:gd name="connsiteY3" fmla="*/ 397564 h 1652502"/>
            <a:gd name="connsiteX4" fmla="*/ 1298963 w 3282651"/>
            <a:gd name="connsiteY4" fmla="*/ 596348 h 1652502"/>
            <a:gd name="connsiteX5" fmla="*/ 1728256 w 3282651"/>
            <a:gd name="connsiteY5" fmla="*/ 0 h 1652502"/>
            <a:gd name="connsiteX6" fmla="*/ 2557922 w 3282651"/>
            <a:gd name="connsiteY6" fmla="*/ 20828 h 1652502"/>
            <a:gd name="connsiteX0" fmla="*/ 1258959 w 1983688"/>
            <a:gd name="connsiteY0" fmla="*/ 20828 h 1656520"/>
            <a:gd name="connsiteX1" fmla="*/ 1983688 w 1983688"/>
            <a:gd name="connsiteY1" fmla="*/ 1043610 h 1656520"/>
            <a:gd name="connsiteX2" fmla="*/ 1515719 w 1983688"/>
            <a:gd name="connsiteY2" fmla="*/ 1652502 h 1656520"/>
            <a:gd name="connsiteX3" fmla="*/ 755124 w 1983688"/>
            <a:gd name="connsiteY3" fmla="*/ 1656520 h 1656520"/>
            <a:gd name="connsiteX4" fmla="*/ 0 w 1983688"/>
            <a:gd name="connsiteY4" fmla="*/ 596348 h 1656520"/>
            <a:gd name="connsiteX5" fmla="*/ 429293 w 1983688"/>
            <a:gd name="connsiteY5" fmla="*/ 0 h 1656520"/>
            <a:gd name="connsiteX6" fmla="*/ 1258959 w 1983688"/>
            <a:gd name="connsiteY6" fmla="*/ 20828 h 16565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983688" h="1656520">
              <a:moveTo>
                <a:pt x="1258959" y="20828"/>
              </a:moveTo>
              <a:lnTo>
                <a:pt x="1983688" y="1043610"/>
              </a:lnTo>
              <a:lnTo>
                <a:pt x="1515719" y="1652502"/>
              </a:lnTo>
              <a:lnTo>
                <a:pt x="755124" y="1656520"/>
              </a:lnTo>
              <a:lnTo>
                <a:pt x="0" y="596348"/>
              </a:lnTo>
              <a:lnTo>
                <a:pt x="429293" y="0"/>
              </a:lnTo>
              <a:lnTo>
                <a:pt x="1258959" y="20828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0.11386</cdr:x>
      <cdr:y>0.50282</cdr:y>
    </cdr:from>
    <cdr:to>
      <cdr:x>0.35286</cdr:x>
      <cdr:y>0.75839</cdr:y>
    </cdr:to>
    <cdr:sp macro="" textlink="">
      <cdr:nvSpPr>
        <cdr:cNvPr id="31" name="Pentagon 15">
          <a:extLst xmlns:a="http://schemas.openxmlformats.org/drawingml/2006/main">
            <a:ext uri="{FF2B5EF4-FFF2-40B4-BE49-F238E27FC236}">
              <a16:creationId xmlns:a16="http://schemas.microsoft.com/office/drawing/2014/main" id="{E0F423A6-B925-49CC-AF3C-9F6700F68626}"/>
            </a:ext>
          </a:extLst>
        </cdr:cNvPr>
        <cdr:cNvSpPr/>
      </cdr:nvSpPr>
      <cdr:spPr>
        <a:xfrm xmlns:a="http://schemas.openxmlformats.org/drawingml/2006/main">
          <a:off x="771387" y="3169324"/>
          <a:ext cx="1619253" cy="1610847"/>
        </a:xfrm>
        <a:custGeom xmlns:a="http://schemas.openxmlformats.org/drawingml/2006/main">
          <a:avLst/>
          <a:gdLst>
            <a:gd name="connsiteX0" fmla="*/ 0 w 339587"/>
            <a:gd name="connsiteY0" fmla="*/ 120219 h 314739"/>
            <a:gd name="connsiteX1" fmla="*/ 169794 w 339587"/>
            <a:gd name="connsiteY1" fmla="*/ 0 h 314739"/>
            <a:gd name="connsiteX2" fmla="*/ 339587 w 339587"/>
            <a:gd name="connsiteY2" fmla="*/ 120219 h 314739"/>
            <a:gd name="connsiteX3" fmla="*/ 274731 w 339587"/>
            <a:gd name="connsiteY3" fmla="*/ 314738 h 314739"/>
            <a:gd name="connsiteX4" fmla="*/ 64856 w 339587"/>
            <a:gd name="connsiteY4" fmla="*/ 314738 h 314739"/>
            <a:gd name="connsiteX5" fmla="*/ 0 w 339587"/>
            <a:gd name="connsiteY5" fmla="*/ 120219 h 314739"/>
            <a:gd name="connsiteX0" fmla="*/ 0 w 1599948"/>
            <a:gd name="connsiteY0" fmla="*/ 120219 h 1631672"/>
            <a:gd name="connsiteX1" fmla="*/ 169794 w 1599948"/>
            <a:gd name="connsiteY1" fmla="*/ 0 h 1631672"/>
            <a:gd name="connsiteX2" fmla="*/ 339587 w 1599948"/>
            <a:gd name="connsiteY2" fmla="*/ 120219 h 1631672"/>
            <a:gd name="connsiteX3" fmla="*/ 1599948 w 1599948"/>
            <a:gd name="connsiteY3" fmla="*/ 1631672 h 1631672"/>
            <a:gd name="connsiteX4" fmla="*/ 64856 w 1599948"/>
            <a:gd name="connsiteY4" fmla="*/ 314738 h 1631672"/>
            <a:gd name="connsiteX5" fmla="*/ 0 w 1599948"/>
            <a:gd name="connsiteY5" fmla="*/ 120219 h 1631672"/>
            <a:gd name="connsiteX0" fmla="*/ 0 w 2352261"/>
            <a:gd name="connsiteY0" fmla="*/ 120219 h 1631672"/>
            <a:gd name="connsiteX1" fmla="*/ 169794 w 2352261"/>
            <a:gd name="connsiteY1" fmla="*/ 0 h 1631672"/>
            <a:gd name="connsiteX2" fmla="*/ 2352261 w 2352261"/>
            <a:gd name="connsiteY2" fmla="*/ 1627654 h 1631672"/>
            <a:gd name="connsiteX3" fmla="*/ 1599948 w 2352261"/>
            <a:gd name="connsiteY3" fmla="*/ 1631672 h 1631672"/>
            <a:gd name="connsiteX4" fmla="*/ 64856 w 2352261"/>
            <a:gd name="connsiteY4" fmla="*/ 314738 h 1631672"/>
            <a:gd name="connsiteX5" fmla="*/ 0 w 2352261"/>
            <a:gd name="connsiteY5" fmla="*/ 120219 h 1631672"/>
            <a:gd name="connsiteX0" fmla="*/ 0 w 2662859"/>
            <a:gd name="connsiteY0" fmla="*/ 0 h 1511453"/>
            <a:gd name="connsiteX1" fmla="*/ 2662859 w 2662859"/>
            <a:gd name="connsiteY1" fmla="*/ 1130455 h 1511453"/>
            <a:gd name="connsiteX2" fmla="*/ 2352261 w 2662859"/>
            <a:gd name="connsiteY2" fmla="*/ 1507435 h 1511453"/>
            <a:gd name="connsiteX3" fmla="*/ 1599948 w 2662859"/>
            <a:gd name="connsiteY3" fmla="*/ 1511453 h 1511453"/>
            <a:gd name="connsiteX4" fmla="*/ 64856 w 2662859"/>
            <a:gd name="connsiteY4" fmla="*/ 194519 h 1511453"/>
            <a:gd name="connsiteX5" fmla="*/ 0 w 2662859"/>
            <a:gd name="connsiteY5" fmla="*/ 0 h 1511453"/>
            <a:gd name="connsiteX0" fmla="*/ 589470 w 2598003"/>
            <a:gd name="connsiteY0" fmla="*/ 0 h 3159692"/>
            <a:gd name="connsiteX1" fmla="*/ 2598003 w 2598003"/>
            <a:gd name="connsiteY1" fmla="*/ 2778694 h 3159692"/>
            <a:gd name="connsiteX2" fmla="*/ 2287405 w 2598003"/>
            <a:gd name="connsiteY2" fmla="*/ 3155674 h 3159692"/>
            <a:gd name="connsiteX3" fmla="*/ 1535092 w 2598003"/>
            <a:gd name="connsiteY3" fmla="*/ 3159692 h 3159692"/>
            <a:gd name="connsiteX4" fmla="*/ 0 w 2598003"/>
            <a:gd name="connsiteY4" fmla="*/ 1842758 h 3159692"/>
            <a:gd name="connsiteX5" fmla="*/ 589470 w 2598003"/>
            <a:gd name="connsiteY5" fmla="*/ 0 h 3159692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0 w 2424068"/>
            <a:gd name="connsiteY4" fmla="*/ 0 h 3163955"/>
            <a:gd name="connsiteX5" fmla="*/ 415535 w 2424068"/>
            <a:gd name="connsiteY5" fmla="*/ 4263 h 3163955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158772 w 2424068"/>
            <a:gd name="connsiteY4" fmla="*/ 381000 h 3163955"/>
            <a:gd name="connsiteX5" fmla="*/ 0 w 2424068"/>
            <a:gd name="connsiteY5" fmla="*/ 0 h 3163955"/>
            <a:gd name="connsiteX6" fmla="*/ 415535 w 2424068"/>
            <a:gd name="connsiteY6" fmla="*/ 4263 h 3163955"/>
            <a:gd name="connsiteX0" fmla="*/ 869676 w 2878209"/>
            <a:gd name="connsiteY0" fmla="*/ 4263 h 3163955"/>
            <a:gd name="connsiteX1" fmla="*/ 2878209 w 2878209"/>
            <a:gd name="connsiteY1" fmla="*/ 2782957 h 3163955"/>
            <a:gd name="connsiteX2" fmla="*/ 2567611 w 2878209"/>
            <a:gd name="connsiteY2" fmla="*/ 3159937 h 3163955"/>
            <a:gd name="connsiteX3" fmla="*/ 1815298 w 2878209"/>
            <a:gd name="connsiteY3" fmla="*/ 3163955 h 3163955"/>
            <a:gd name="connsiteX4" fmla="*/ 0 w 2878209"/>
            <a:gd name="connsiteY4" fmla="*/ 596348 h 3163955"/>
            <a:gd name="connsiteX5" fmla="*/ 454141 w 2878209"/>
            <a:gd name="connsiteY5" fmla="*/ 0 h 3163955"/>
            <a:gd name="connsiteX6" fmla="*/ 869676 w 2878209"/>
            <a:gd name="connsiteY6" fmla="*/ 4263 h 3163955"/>
            <a:gd name="connsiteX0" fmla="*/ 869676 w 2567611"/>
            <a:gd name="connsiteY0" fmla="*/ 4263 h 3246783"/>
            <a:gd name="connsiteX1" fmla="*/ 2339840 w 2567611"/>
            <a:gd name="connsiteY1" fmla="*/ 3246783 h 3246783"/>
            <a:gd name="connsiteX2" fmla="*/ 2567611 w 2567611"/>
            <a:gd name="connsiteY2" fmla="*/ 3159937 h 3246783"/>
            <a:gd name="connsiteX3" fmla="*/ 1815298 w 2567611"/>
            <a:gd name="connsiteY3" fmla="*/ 3163955 h 3246783"/>
            <a:gd name="connsiteX4" fmla="*/ 0 w 2567611"/>
            <a:gd name="connsiteY4" fmla="*/ 596348 h 3246783"/>
            <a:gd name="connsiteX5" fmla="*/ 454141 w 2567611"/>
            <a:gd name="connsiteY5" fmla="*/ 0 h 3246783"/>
            <a:gd name="connsiteX6" fmla="*/ 869676 w 2567611"/>
            <a:gd name="connsiteY6" fmla="*/ 4263 h 3246783"/>
            <a:gd name="connsiteX0" fmla="*/ 869676 w 2339840"/>
            <a:gd name="connsiteY0" fmla="*/ 4263 h 3246783"/>
            <a:gd name="connsiteX1" fmla="*/ 2339840 w 2339840"/>
            <a:gd name="connsiteY1" fmla="*/ 3246783 h 3246783"/>
            <a:gd name="connsiteX2" fmla="*/ 2277719 w 2339840"/>
            <a:gd name="connsiteY2" fmla="*/ 3118523 h 3246783"/>
            <a:gd name="connsiteX3" fmla="*/ 1815298 w 2339840"/>
            <a:gd name="connsiteY3" fmla="*/ 3163955 h 3246783"/>
            <a:gd name="connsiteX4" fmla="*/ 0 w 2339840"/>
            <a:gd name="connsiteY4" fmla="*/ 596348 h 3246783"/>
            <a:gd name="connsiteX5" fmla="*/ 454141 w 2339840"/>
            <a:gd name="connsiteY5" fmla="*/ 0 h 3246783"/>
            <a:gd name="connsiteX6" fmla="*/ 869676 w 2339840"/>
            <a:gd name="connsiteY6" fmla="*/ 4263 h 3246783"/>
            <a:gd name="connsiteX0" fmla="*/ 869676 w 2339840"/>
            <a:gd name="connsiteY0" fmla="*/ 4263 h 3246783"/>
            <a:gd name="connsiteX1" fmla="*/ 2339840 w 2339840"/>
            <a:gd name="connsiteY1" fmla="*/ 3246783 h 3246783"/>
            <a:gd name="connsiteX2" fmla="*/ 2277719 w 2339840"/>
            <a:gd name="connsiteY2" fmla="*/ 3118523 h 3246783"/>
            <a:gd name="connsiteX3" fmla="*/ 1823580 w 2339840"/>
            <a:gd name="connsiteY3" fmla="*/ 3122542 h 3246783"/>
            <a:gd name="connsiteX4" fmla="*/ 0 w 2339840"/>
            <a:gd name="connsiteY4" fmla="*/ 596348 h 3246783"/>
            <a:gd name="connsiteX5" fmla="*/ 454141 w 2339840"/>
            <a:gd name="connsiteY5" fmla="*/ 0 h 3246783"/>
            <a:gd name="connsiteX6" fmla="*/ 869676 w 2339840"/>
            <a:gd name="connsiteY6" fmla="*/ 4263 h 3246783"/>
            <a:gd name="connsiteX0" fmla="*/ 1258959 w 2339840"/>
            <a:gd name="connsiteY0" fmla="*/ 4717068 h 4717068"/>
            <a:gd name="connsiteX1" fmla="*/ 2339840 w 2339840"/>
            <a:gd name="connsiteY1" fmla="*/ 3246783 h 4717068"/>
            <a:gd name="connsiteX2" fmla="*/ 2277719 w 2339840"/>
            <a:gd name="connsiteY2" fmla="*/ 3118523 h 4717068"/>
            <a:gd name="connsiteX3" fmla="*/ 1823580 w 2339840"/>
            <a:gd name="connsiteY3" fmla="*/ 3122542 h 4717068"/>
            <a:gd name="connsiteX4" fmla="*/ 0 w 2339840"/>
            <a:gd name="connsiteY4" fmla="*/ 596348 h 4717068"/>
            <a:gd name="connsiteX5" fmla="*/ 454141 w 2339840"/>
            <a:gd name="connsiteY5" fmla="*/ 0 h 4717068"/>
            <a:gd name="connsiteX6" fmla="*/ 1258959 w 2339840"/>
            <a:gd name="connsiteY6" fmla="*/ 4717068 h 4717068"/>
            <a:gd name="connsiteX0" fmla="*/ 1258959 w 2339840"/>
            <a:gd name="connsiteY0" fmla="*/ 4120720 h 4133022"/>
            <a:gd name="connsiteX1" fmla="*/ 2339840 w 2339840"/>
            <a:gd name="connsiteY1" fmla="*/ 2650435 h 4133022"/>
            <a:gd name="connsiteX2" fmla="*/ 2277719 w 2339840"/>
            <a:gd name="connsiteY2" fmla="*/ 2522175 h 4133022"/>
            <a:gd name="connsiteX3" fmla="*/ 1823580 w 2339840"/>
            <a:gd name="connsiteY3" fmla="*/ 2526194 h 4133022"/>
            <a:gd name="connsiteX4" fmla="*/ 0 w 2339840"/>
            <a:gd name="connsiteY4" fmla="*/ 0 h 4133022"/>
            <a:gd name="connsiteX5" fmla="*/ 785445 w 2339840"/>
            <a:gd name="connsiteY5" fmla="*/ 4133022 h 4133022"/>
            <a:gd name="connsiteX6" fmla="*/ 1258959 w 2339840"/>
            <a:gd name="connsiteY6" fmla="*/ 4120720 h 4133022"/>
            <a:gd name="connsiteX0" fmla="*/ 538372 w 1619253"/>
            <a:gd name="connsiteY0" fmla="*/ 1598545 h 1610847"/>
            <a:gd name="connsiteX1" fmla="*/ 1619253 w 1619253"/>
            <a:gd name="connsiteY1" fmla="*/ 128260 h 1610847"/>
            <a:gd name="connsiteX2" fmla="*/ 1557132 w 1619253"/>
            <a:gd name="connsiteY2" fmla="*/ 0 h 1610847"/>
            <a:gd name="connsiteX3" fmla="*/ 1102993 w 1619253"/>
            <a:gd name="connsiteY3" fmla="*/ 4019 h 1610847"/>
            <a:gd name="connsiteX4" fmla="*/ 0 w 1619253"/>
            <a:gd name="connsiteY4" fmla="*/ 1519738 h 1610847"/>
            <a:gd name="connsiteX5" fmla="*/ 64858 w 1619253"/>
            <a:gd name="connsiteY5" fmla="*/ 1610847 h 1610847"/>
            <a:gd name="connsiteX6" fmla="*/ 538372 w 1619253"/>
            <a:gd name="connsiteY6" fmla="*/ 1598545 h 1610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619253" h="1610847">
              <a:moveTo>
                <a:pt x="538372" y="1598545"/>
              </a:moveTo>
              <a:lnTo>
                <a:pt x="1619253" y="128260"/>
              </a:lnTo>
              <a:lnTo>
                <a:pt x="1557132" y="0"/>
              </a:lnTo>
              <a:lnTo>
                <a:pt x="1102993" y="4019"/>
              </a:lnTo>
              <a:lnTo>
                <a:pt x="0" y="1519738"/>
              </a:lnTo>
              <a:lnTo>
                <a:pt x="64858" y="1610847"/>
              </a:lnTo>
              <a:lnTo>
                <a:pt x="538372" y="1598545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0.13831</cdr:x>
      <cdr:y>0.71765</cdr:y>
    </cdr:from>
    <cdr:to>
      <cdr:x>0.63526</cdr:x>
      <cdr:y>0.79781</cdr:y>
    </cdr:to>
    <cdr:sp macro="" textlink="">
      <cdr:nvSpPr>
        <cdr:cNvPr id="32" name="Pentagon 15">
          <a:extLst xmlns:a="http://schemas.openxmlformats.org/drawingml/2006/main">
            <a:ext uri="{FF2B5EF4-FFF2-40B4-BE49-F238E27FC236}">
              <a16:creationId xmlns:a16="http://schemas.microsoft.com/office/drawing/2014/main" id="{E0F423A6-B925-49CC-AF3C-9F6700F68626}"/>
            </a:ext>
          </a:extLst>
        </cdr:cNvPr>
        <cdr:cNvSpPr/>
      </cdr:nvSpPr>
      <cdr:spPr>
        <a:xfrm xmlns:a="http://schemas.openxmlformats.org/drawingml/2006/main">
          <a:off x="937041" y="4523410"/>
          <a:ext cx="3366883" cy="505238"/>
        </a:xfrm>
        <a:custGeom xmlns:a="http://schemas.openxmlformats.org/drawingml/2006/main">
          <a:avLst/>
          <a:gdLst>
            <a:gd name="connsiteX0" fmla="*/ 0 w 339587"/>
            <a:gd name="connsiteY0" fmla="*/ 120219 h 314739"/>
            <a:gd name="connsiteX1" fmla="*/ 169794 w 339587"/>
            <a:gd name="connsiteY1" fmla="*/ 0 h 314739"/>
            <a:gd name="connsiteX2" fmla="*/ 339587 w 339587"/>
            <a:gd name="connsiteY2" fmla="*/ 120219 h 314739"/>
            <a:gd name="connsiteX3" fmla="*/ 274731 w 339587"/>
            <a:gd name="connsiteY3" fmla="*/ 314738 h 314739"/>
            <a:gd name="connsiteX4" fmla="*/ 64856 w 339587"/>
            <a:gd name="connsiteY4" fmla="*/ 314738 h 314739"/>
            <a:gd name="connsiteX5" fmla="*/ 0 w 339587"/>
            <a:gd name="connsiteY5" fmla="*/ 120219 h 314739"/>
            <a:gd name="connsiteX0" fmla="*/ 0 w 1599948"/>
            <a:gd name="connsiteY0" fmla="*/ 120219 h 1631672"/>
            <a:gd name="connsiteX1" fmla="*/ 169794 w 1599948"/>
            <a:gd name="connsiteY1" fmla="*/ 0 h 1631672"/>
            <a:gd name="connsiteX2" fmla="*/ 339587 w 1599948"/>
            <a:gd name="connsiteY2" fmla="*/ 120219 h 1631672"/>
            <a:gd name="connsiteX3" fmla="*/ 1599948 w 1599948"/>
            <a:gd name="connsiteY3" fmla="*/ 1631672 h 1631672"/>
            <a:gd name="connsiteX4" fmla="*/ 64856 w 1599948"/>
            <a:gd name="connsiteY4" fmla="*/ 314738 h 1631672"/>
            <a:gd name="connsiteX5" fmla="*/ 0 w 1599948"/>
            <a:gd name="connsiteY5" fmla="*/ 120219 h 1631672"/>
            <a:gd name="connsiteX0" fmla="*/ 0 w 2352261"/>
            <a:gd name="connsiteY0" fmla="*/ 120219 h 1631672"/>
            <a:gd name="connsiteX1" fmla="*/ 169794 w 2352261"/>
            <a:gd name="connsiteY1" fmla="*/ 0 h 1631672"/>
            <a:gd name="connsiteX2" fmla="*/ 2352261 w 2352261"/>
            <a:gd name="connsiteY2" fmla="*/ 1627654 h 1631672"/>
            <a:gd name="connsiteX3" fmla="*/ 1599948 w 2352261"/>
            <a:gd name="connsiteY3" fmla="*/ 1631672 h 1631672"/>
            <a:gd name="connsiteX4" fmla="*/ 64856 w 2352261"/>
            <a:gd name="connsiteY4" fmla="*/ 314738 h 1631672"/>
            <a:gd name="connsiteX5" fmla="*/ 0 w 2352261"/>
            <a:gd name="connsiteY5" fmla="*/ 120219 h 1631672"/>
            <a:gd name="connsiteX0" fmla="*/ 0 w 2662859"/>
            <a:gd name="connsiteY0" fmla="*/ 0 h 1511453"/>
            <a:gd name="connsiteX1" fmla="*/ 2662859 w 2662859"/>
            <a:gd name="connsiteY1" fmla="*/ 1130455 h 1511453"/>
            <a:gd name="connsiteX2" fmla="*/ 2352261 w 2662859"/>
            <a:gd name="connsiteY2" fmla="*/ 1507435 h 1511453"/>
            <a:gd name="connsiteX3" fmla="*/ 1599948 w 2662859"/>
            <a:gd name="connsiteY3" fmla="*/ 1511453 h 1511453"/>
            <a:gd name="connsiteX4" fmla="*/ 64856 w 2662859"/>
            <a:gd name="connsiteY4" fmla="*/ 194519 h 1511453"/>
            <a:gd name="connsiteX5" fmla="*/ 0 w 2662859"/>
            <a:gd name="connsiteY5" fmla="*/ 0 h 1511453"/>
            <a:gd name="connsiteX0" fmla="*/ 589470 w 2598003"/>
            <a:gd name="connsiteY0" fmla="*/ 0 h 3159692"/>
            <a:gd name="connsiteX1" fmla="*/ 2598003 w 2598003"/>
            <a:gd name="connsiteY1" fmla="*/ 2778694 h 3159692"/>
            <a:gd name="connsiteX2" fmla="*/ 2287405 w 2598003"/>
            <a:gd name="connsiteY2" fmla="*/ 3155674 h 3159692"/>
            <a:gd name="connsiteX3" fmla="*/ 1535092 w 2598003"/>
            <a:gd name="connsiteY3" fmla="*/ 3159692 h 3159692"/>
            <a:gd name="connsiteX4" fmla="*/ 0 w 2598003"/>
            <a:gd name="connsiteY4" fmla="*/ 1842758 h 3159692"/>
            <a:gd name="connsiteX5" fmla="*/ 589470 w 2598003"/>
            <a:gd name="connsiteY5" fmla="*/ 0 h 3159692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0 w 2424068"/>
            <a:gd name="connsiteY4" fmla="*/ 0 h 3163955"/>
            <a:gd name="connsiteX5" fmla="*/ 415535 w 2424068"/>
            <a:gd name="connsiteY5" fmla="*/ 4263 h 3163955"/>
            <a:gd name="connsiteX0" fmla="*/ 415535 w 2424068"/>
            <a:gd name="connsiteY0" fmla="*/ 4263 h 3163955"/>
            <a:gd name="connsiteX1" fmla="*/ 2424068 w 2424068"/>
            <a:gd name="connsiteY1" fmla="*/ 2782957 h 3163955"/>
            <a:gd name="connsiteX2" fmla="*/ 2113470 w 2424068"/>
            <a:gd name="connsiteY2" fmla="*/ 3159937 h 3163955"/>
            <a:gd name="connsiteX3" fmla="*/ 1361157 w 2424068"/>
            <a:gd name="connsiteY3" fmla="*/ 3163955 h 3163955"/>
            <a:gd name="connsiteX4" fmla="*/ 158772 w 2424068"/>
            <a:gd name="connsiteY4" fmla="*/ 381000 h 3163955"/>
            <a:gd name="connsiteX5" fmla="*/ 0 w 2424068"/>
            <a:gd name="connsiteY5" fmla="*/ 0 h 3163955"/>
            <a:gd name="connsiteX6" fmla="*/ 415535 w 2424068"/>
            <a:gd name="connsiteY6" fmla="*/ 4263 h 3163955"/>
            <a:gd name="connsiteX0" fmla="*/ 869676 w 2878209"/>
            <a:gd name="connsiteY0" fmla="*/ 4263 h 3163955"/>
            <a:gd name="connsiteX1" fmla="*/ 2878209 w 2878209"/>
            <a:gd name="connsiteY1" fmla="*/ 2782957 h 3163955"/>
            <a:gd name="connsiteX2" fmla="*/ 2567611 w 2878209"/>
            <a:gd name="connsiteY2" fmla="*/ 3159937 h 3163955"/>
            <a:gd name="connsiteX3" fmla="*/ 1815298 w 2878209"/>
            <a:gd name="connsiteY3" fmla="*/ 3163955 h 3163955"/>
            <a:gd name="connsiteX4" fmla="*/ 0 w 2878209"/>
            <a:gd name="connsiteY4" fmla="*/ 596348 h 3163955"/>
            <a:gd name="connsiteX5" fmla="*/ 454141 w 2878209"/>
            <a:gd name="connsiteY5" fmla="*/ 0 h 3163955"/>
            <a:gd name="connsiteX6" fmla="*/ 869676 w 2878209"/>
            <a:gd name="connsiteY6" fmla="*/ 4263 h 3163955"/>
            <a:gd name="connsiteX0" fmla="*/ 869676 w 2878209"/>
            <a:gd name="connsiteY0" fmla="*/ 4263 h 4977846"/>
            <a:gd name="connsiteX1" fmla="*/ 2878209 w 2878209"/>
            <a:gd name="connsiteY1" fmla="*/ 2782957 h 4977846"/>
            <a:gd name="connsiteX2" fmla="*/ 2567611 w 2878209"/>
            <a:gd name="connsiteY2" fmla="*/ 3159937 h 4977846"/>
            <a:gd name="connsiteX3" fmla="*/ 1045016 w 2878209"/>
            <a:gd name="connsiteY3" fmla="*/ 4977846 h 4977846"/>
            <a:gd name="connsiteX4" fmla="*/ 0 w 2878209"/>
            <a:gd name="connsiteY4" fmla="*/ 596348 h 4977846"/>
            <a:gd name="connsiteX5" fmla="*/ 454141 w 2878209"/>
            <a:gd name="connsiteY5" fmla="*/ 0 h 4977846"/>
            <a:gd name="connsiteX6" fmla="*/ 869676 w 2878209"/>
            <a:gd name="connsiteY6" fmla="*/ 4263 h 4977846"/>
            <a:gd name="connsiteX0" fmla="*/ 415535 w 2424068"/>
            <a:gd name="connsiteY0" fmla="*/ 4263 h 4977846"/>
            <a:gd name="connsiteX1" fmla="*/ 2424068 w 2424068"/>
            <a:gd name="connsiteY1" fmla="*/ 2782957 h 4977846"/>
            <a:gd name="connsiteX2" fmla="*/ 2113470 w 2424068"/>
            <a:gd name="connsiteY2" fmla="*/ 3159937 h 4977846"/>
            <a:gd name="connsiteX3" fmla="*/ 590875 w 2424068"/>
            <a:gd name="connsiteY3" fmla="*/ 4977846 h 4977846"/>
            <a:gd name="connsiteX4" fmla="*/ 432098 w 2424068"/>
            <a:gd name="connsiteY4" fmla="*/ 4712804 h 4977846"/>
            <a:gd name="connsiteX5" fmla="*/ 0 w 2424068"/>
            <a:gd name="connsiteY5" fmla="*/ 0 h 4977846"/>
            <a:gd name="connsiteX6" fmla="*/ 415535 w 2424068"/>
            <a:gd name="connsiteY6" fmla="*/ 4263 h 4977846"/>
            <a:gd name="connsiteX0" fmla="*/ 0 w 2008533"/>
            <a:gd name="connsiteY0" fmla="*/ 0 h 4973583"/>
            <a:gd name="connsiteX1" fmla="*/ 2008533 w 2008533"/>
            <a:gd name="connsiteY1" fmla="*/ 2778694 h 4973583"/>
            <a:gd name="connsiteX2" fmla="*/ 1697935 w 2008533"/>
            <a:gd name="connsiteY2" fmla="*/ 3155674 h 4973583"/>
            <a:gd name="connsiteX3" fmla="*/ 175340 w 2008533"/>
            <a:gd name="connsiteY3" fmla="*/ 4973583 h 4973583"/>
            <a:gd name="connsiteX4" fmla="*/ 16563 w 2008533"/>
            <a:gd name="connsiteY4" fmla="*/ 4708541 h 4973583"/>
            <a:gd name="connsiteX5" fmla="*/ 230509 w 2008533"/>
            <a:gd name="connsiteY5" fmla="*/ 4468345 h 4973583"/>
            <a:gd name="connsiteX6" fmla="*/ 0 w 2008533"/>
            <a:gd name="connsiteY6" fmla="*/ 0 h 4973583"/>
            <a:gd name="connsiteX0" fmla="*/ 0 w 3197087"/>
            <a:gd name="connsiteY0" fmla="*/ 0 h 4973583"/>
            <a:gd name="connsiteX1" fmla="*/ 2008533 w 3197087"/>
            <a:gd name="connsiteY1" fmla="*/ 2778694 h 4973583"/>
            <a:gd name="connsiteX2" fmla="*/ 3197087 w 3197087"/>
            <a:gd name="connsiteY2" fmla="*/ 4953000 h 4973583"/>
            <a:gd name="connsiteX3" fmla="*/ 175340 w 3197087"/>
            <a:gd name="connsiteY3" fmla="*/ 4973583 h 4973583"/>
            <a:gd name="connsiteX4" fmla="*/ 16563 w 3197087"/>
            <a:gd name="connsiteY4" fmla="*/ 4708541 h 4973583"/>
            <a:gd name="connsiteX5" fmla="*/ 230509 w 3197087"/>
            <a:gd name="connsiteY5" fmla="*/ 4468345 h 4973583"/>
            <a:gd name="connsiteX6" fmla="*/ 0 w 3197087"/>
            <a:gd name="connsiteY6" fmla="*/ 0 h 4973583"/>
            <a:gd name="connsiteX0" fmla="*/ 0 w 3383446"/>
            <a:gd name="connsiteY0" fmla="*/ 0 h 4973583"/>
            <a:gd name="connsiteX1" fmla="*/ 3383446 w 3383446"/>
            <a:gd name="connsiteY1" fmla="*/ 4783085 h 4973583"/>
            <a:gd name="connsiteX2" fmla="*/ 3197087 w 3383446"/>
            <a:gd name="connsiteY2" fmla="*/ 4953000 h 4973583"/>
            <a:gd name="connsiteX3" fmla="*/ 175340 w 3383446"/>
            <a:gd name="connsiteY3" fmla="*/ 4973583 h 4973583"/>
            <a:gd name="connsiteX4" fmla="*/ 16563 w 3383446"/>
            <a:gd name="connsiteY4" fmla="*/ 4708541 h 4973583"/>
            <a:gd name="connsiteX5" fmla="*/ 230509 w 3383446"/>
            <a:gd name="connsiteY5" fmla="*/ 4468345 h 4973583"/>
            <a:gd name="connsiteX6" fmla="*/ 0 w 3383446"/>
            <a:gd name="connsiteY6" fmla="*/ 0 h 4973583"/>
            <a:gd name="connsiteX0" fmla="*/ 3172241 w 3366883"/>
            <a:gd name="connsiteY0" fmla="*/ 37394 h 505238"/>
            <a:gd name="connsiteX1" fmla="*/ 3366883 w 3366883"/>
            <a:gd name="connsiteY1" fmla="*/ 314740 h 505238"/>
            <a:gd name="connsiteX2" fmla="*/ 3180524 w 3366883"/>
            <a:gd name="connsiteY2" fmla="*/ 484655 h 505238"/>
            <a:gd name="connsiteX3" fmla="*/ 158777 w 3366883"/>
            <a:gd name="connsiteY3" fmla="*/ 505238 h 505238"/>
            <a:gd name="connsiteX4" fmla="*/ 0 w 3366883"/>
            <a:gd name="connsiteY4" fmla="*/ 240196 h 505238"/>
            <a:gd name="connsiteX5" fmla="*/ 213946 w 3366883"/>
            <a:gd name="connsiteY5" fmla="*/ 0 h 505238"/>
            <a:gd name="connsiteX6" fmla="*/ 3172241 w 3366883"/>
            <a:gd name="connsiteY6" fmla="*/ 37394 h 505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366883" h="505238">
              <a:moveTo>
                <a:pt x="3172241" y="37394"/>
              </a:moveTo>
              <a:lnTo>
                <a:pt x="3366883" y="314740"/>
              </a:lnTo>
              <a:lnTo>
                <a:pt x="3180524" y="484655"/>
              </a:lnTo>
              <a:lnTo>
                <a:pt x="158777" y="505238"/>
              </a:lnTo>
              <a:lnTo>
                <a:pt x="0" y="240196"/>
              </a:lnTo>
              <a:lnTo>
                <a:pt x="213946" y="0"/>
              </a:lnTo>
              <a:lnTo>
                <a:pt x="3172241" y="37394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_Mpo/Desktop/PROVENANCE_SSB/EXCEL/15Al-Zr-300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Lab/Downloads/Thin%20sec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f671a2489fb790e/Permian%20Australia/NCM%20Paper/Detrital%20phases%20Permian%20v.xlsx" TargetMode="External"/><Relationship Id="rId1" Type="http://schemas.openxmlformats.org/officeDocument/2006/relationships/externalLinkPath" Target="Detrital%20phases%20Permian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00Ti-al15"/>
      <sheetName val="V-Ni-La4"/>
      <sheetName val="Sheet1"/>
    </sheetNames>
    <sheetDataSet>
      <sheetData sheetId="0">
        <row r="20">
          <cell r="R20">
            <v>0</v>
          </cell>
          <cell r="S20">
            <v>0</v>
          </cell>
          <cell r="T20">
            <v>1</v>
          </cell>
          <cell r="U20">
            <v>1</v>
          </cell>
          <cell r="V20">
            <v>0</v>
          </cell>
          <cell r="X20">
            <v>0</v>
          </cell>
          <cell r="Y20">
            <v>0</v>
          </cell>
        </row>
        <row r="21">
          <cell r="Q21">
            <v>1</v>
          </cell>
          <cell r="R21">
            <v>0</v>
          </cell>
          <cell r="S21">
            <v>0</v>
          </cell>
          <cell r="U21">
            <v>1</v>
          </cell>
          <cell r="V21">
            <v>0</v>
          </cell>
          <cell r="W21">
            <v>0</v>
          </cell>
          <cell r="X21">
            <v>1</v>
          </cell>
          <cell r="Y21">
            <v>0</v>
          </cell>
        </row>
        <row r="22">
          <cell r="R22">
            <v>0</v>
          </cell>
          <cell r="U22">
            <v>1</v>
          </cell>
        </row>
        <row r="23">
          <cell r="R23">
            <v>0.25</v>
          </cell>
          <cell r="S23">
            <v>0</v>
          </cell>
          <cell r="T23">
            <v>0.75</v>
          </cell>
          <cell r="U23">
            <v>0.75</v>
          </cell>
          <cell r="V23">
            <v>0</v>
          </cell>
          <cell r="X23">
            <v>0.12500000000000003</v>
          </cell>
          <cell r="Y23">
            <v>0.21650635094610965</v>
          </cell>
        </row>
        <row r="24">
          <cell r="Q24">
            <v>0.75</v>
          </cell>
          <cell r="R24">
            <v>0.12500000000000003</v>
          </cell>
          <cell r="S24">
            <v>0.21650635094610965</v>
          </cell>
          <cell r="U24">
            <v>0.875</v>
          </cell>
          <cell r="V24">
            <v>0.21650635094610965</v>
          </cell>
          <cell r="W24">
            <v>0.25</v>
          </cell>
          <cell r="X24">
            <v>0.875</v>
          </cell>
          <cell r="Y24">
            <v>0.21650635094610965</v>
          </cell>
        </row>
        <row r="25">
          <cell r="R25">
            <v>0</v>
          </cell>
          <cell r="U25">
            <v>1</v>
          </cell>
        </row>
        <row r="26">
          <cell r="R26">
            <v>0.5</v>
          </cell>
          <cell r="S26">
            <v>0</v>
          </cell>
          <cell r="T26">
            <v>0.5</v>
          </cell>
          <cell r="U26">
            <v>0.5</v>
          </cell>
          <cell r="V26">
            <v>0</v>
          </cell>
          <cell r="X26">
            <v>0.25000000000000006</v>
          </cell>
          <cell r="Y26">
            <v>0.4330127018922193</v>
          </cell>
        </row>
        <row r="27">
          <cell r="Q27">
            <v>0.5</v>
          </cell>
          <cell r="R27">
            <v>0.25000000000000006</v>
          </cell>
          <cell r="S27">
            <v>0.4330127018922193</v>
          </cell>
          <cell r="U27">
            <v>0.75</v>
          </cell>
          <cell r="V27">
            <v>0.4330127018922193</v>
          </cell>
          <cell r="W27">
            <v>0.5</v>
          </cell>
          <cell r="X27">
            <v>0.75</v>
          </cell>
          <cell r="Y27">
            <v>0.4330127018922193</v>
          </cell>
        </row>
        <row r="28">
          <cell r="R28">
            <v>0</v>
          </cell>
          <cell r="U28">
            <v>1</v>
          </cell>
        </row>
        <row r="29">
          <cell r="R29">
            <v>0.75</v>
          </cell>
          <cell r="S29">
            <v>0</v>
          </cell>
          <cell r="T29">
            <v>0.25</v>
          </cell>
          <cell r="U29">
            <v>0.25</v>
          </cell>
          <cell r="V29">
            <v>0</v>
          </cell>
          <cell r="X29">
            <v>0.37500000000000011</v>
          </cell>
          <cell r="Y29">
            <v>0.649519052838329</v>
          </cell>
        </row>
        <row r="30">
          <cell r="Q30">
            <v>0.25</v>
          </cell>
          <cell r="R30">
            <v>0.37500000000000011</v>
          </cell>
          <cell r="S30">
            <v>0.649519052838329</v>
          </cell>
          <cell r="U30">
            <v>0.62499999999999989</v>
          </cell>
          <cell r="V30">
            <v>0.649519052838329</v>
          </cell>
          <cell r="W30">
            <v>0.75</v>
          </cell>
          <cell r="X30">
            <v>0.62499999999999989</v>
          </cell>
          <cell r="Y30">
            <v>0.649519052838329</v>
          </cell>
        </row>
        <row r="31">
          <cell r="R31">
            <v>0</v>
          </cell>
          <cell r="U31">
            <v>1</v>
          </cell>
        </row>
        <row r="32"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0.50000000000000011</v>
          </cell>
          <cell r="Y32">
            <v>0.8660254037844386</v>
          </cell>
        </row>
        <row r="33">
          <cell r="Q33">
            <v>0</v>
          </cell>
          <cell r="R33">
            <v>0.50000000000000011</v>
          </cell>
          <cell r="S33">
            <v>0.8660254037844386</v>
          </cell>
          <cell r="U33">
            <v>0.49999999999999989</v>
          </cell>
          <cell r="V33">
            <v>0.8660254037844386</v>
          </cell>
          <cell r="W33">
            <v>1</v>
          </cell>
          <cell r="X33">
            <v>0.49999999999999989</v>
          </cell>
          <cell r="Y33">
            <v>0.8660254037844386</v>
          </cell>
        </row>
        <row r="35">
          <cell r="R35">
            <v>0.5</v>
          </cell>
          <cell r="S35">
            <v>-0.13</v>
          </cell>
          <cell r="U35">
            <v>0.9</v>
          </cell>
          <cell r="V35">
            <v>0.45</v>
          </cell>
          <cell r="X35">
            <v>0.1</v>
          </cell>
          <cell r="Y35">
            <v>0.45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Φύλλο1"/>
    </sheetNames>
    <sheetDataSet>
      <sheetData sheetId="0">
        <row r="6">
          <cell r="AA6">
            <v>0.59109565945373999</v>
          </cell>
          <cell r="AH6">
            <v>0.65504691696801276</v>
          </cell>
          <cell r="AI6">
            <v>0.36250961636500806</v>
          </cell>
        </row>
        <row r="7">
          <cell r="AH7">
            <v>0.63984068782399806</v>
          </cell>
          <cell r="AI7">
            <v>0.37162871296778638</v>
          </cell>
        </row>
        <row r="8">
          <cell r="AH8">
            <v>0.64922266537983009</v>
          </cell>
          <cell r="AI8">
            <v>0.37931346741646349</v>
          </cell>
        </row>
        <row r="9">
          <cell r="AH9">
            <v>0.69145281987799323</v>
          </cell>
          <cell r="AI9">
            <v>0.32193811306664322</v>
          </cell>
        </row>
        <row r="10">
          <cell r="AH10">
            <v>0.63940624093859433</v>
          </cell>
          <cell r="AI10">
            <v>0.34770051676488062</v>
          </cell>
        </row>
        <row r="11">
          <cell r="AH11">
            <v>0.63085639955937856</v>
          </cell>
          <cell r="AI11">
            <v>0.36197211049264738</v>
          </cell>
        </row>
        <row r="12">
          <cell r="AH12">
            <v>0.6441966292134832</v>
          </cell>
          <cell r="AI12">
            <v>0.36327333033128589</v>
          </cell>
        </row>
        <row r="13">
          <cell r="AH13">
            <v>0.7401451612903226</v>
          </cell>
          <cell r="AI13">
            <v>0.20176529487954226</v>
          </cell>
        </row>
        <row r="14">
          <cell r="AH14">
            <v>0.75266905814276275</v>
          </cell>
          <cell r="AI14">
            <v>0.24347198511579041</v>
          </cell>
        </row>
        <row r="15">
          <cell r="AH15">
            <v>0.75709042553191497</v>
          </cell>
          <cell r="AI15">
            <v>0.21804492799325861</v>
          </cell>
        </row>
        <row r="16">
          <cell r="AH16">
            <v>0.77659574468085124</v>
          </cell>
          <cell r="AI16">
            <v>0.23953894147229154</v>
          </cell>
        </row>
        <row r="17">
          <cell r="AH17">
            <v>0.79609889466909223</v>
          </cell>
          <cell r="AI17">
            <v>0.22418319503704021</v>
          </cell>
        </row>
        <row r="18">
          <cell r="AH18">
            <v>0.84853942671951299</v>
          </cell>
          <cell r="AI18">
            <v>0.21176062958720593</v>
          </cell>
        </row>
        <row r="19">
          <cell r="AH19">
            <v>0.69730897888335841</v>
          </cell>
          <cell r="AI19">
            <v>0.27207331952488939</v>
          </cell>
        </row>
        <row r="20">
          <cell r="AH20">
            <v>0.70736954726767365</v>
          </cell>
          <cell r="AI20">
            <v>0.27857356951095569</v>
          </cell>
        </row>
        <row r="21">
          <cell r="AH21">
            <v>0.74721450798005828</v>
          </cell>
          <cell r="AI21">
            <v>0.22534181718128238</v>
          </cell>
        </row>
        <row r="22">
          <cell r="AH22">
            <v>0.63940624093859433</v>
          </cell>
          <cell r="AI22">
            <v>0.34770051676488062</v>
          </cell>
        </row>
        <row r="23">
          <cell r="AH23">
            <v>0.69018989575734757</v>
          </cell>
          <cell r="AI23">
            <v>0.25809378871284827</v>
          </cell>
        </row>
        <row r="24">
          <cell r="AH24">
            <v>0.70372222222222214</v>
          </cell>
          <cell r="AI24">
            <v>0.26298304761587449</v>
          </cell>
        </row>
        <row r="25">
          <cell r="AH25">
            <v>0.7401451612903226</v>
          </cell>
          <cell r="AI25">
            <v>0.20176529487954226</v>
          </cell>
        </row>
        <row r="26">
          <cell r="AH26">
            <v>0.75266905814276275</v>
          </cell>
          <cell r="AI26">
            <v>0.24347198511579041</v>
          </cell>
        </row>
        <row r="27">
          <cell r="AH27">
            <v>0.7131844237991698</v>
          </cell>
          <cell r="AI27">
            <v>0.26181250070806139</v>
          </cell>
        </row>
        <row r="28">
          <cell r="AH28">
            <v>0.69730897888335841</v>
          </cell>
          <cell r="AI28">
            <v>0.27207331952488939</v>
          </cell>
        </row>
        <row r="29">
          <cell r="AH29">
            <v>0.70734543424923546</v>
          </cell>
          <cell r="AI29">
            <v>0.27864187865807061</v>
          </cell>
        </row>
        <row r="30">
          <cell r="AH30">
            <v>0.74628059688225679</v>
          </cell>
          <cell r="AI30">
            <v>0.22776215050474619</v>
          </cell>
        </row>
        <row r="31">
          <cell r="AH31">
            <v>0.69515853808148287</v>
          </cell>
          <cell r="AI31">
            <v>0.25112544191467384</v>
          </cell>
        </row>
        <row r="32">
          <cell r="AH32">
            <v>0.66397868817049466</v>
          </cell>
          <cell r="AI32">
            <v>0.29794499635802735</v>
          </cell>
        </row>
        <row r="33">
          <cell r="AH33">
            <v>0.6441966292134832</v>
          </cell>
          <cell r="AI33">
            <v>0.36327333033128589</v>
          </cell>
        </row>
        <row r="34">
          <cell r="AH34">
            <v>0.7401451612903226</v>
          </cell>
          <cell r="AI34">
            <v>0.20176529487954226</v>
          </cell>
        </row>
        <row r="35">
          <cell r="AH35">
            <v>0.75266905814276275</v>
          </cell>
          <cell r="AI35">
            <v>0.24347198511579041</v>
          </cell>
        </row>
        <row r="36">
          <cell r="AH36">
            <v>0.65504691696801276</v>
          </cell>
          <cell r="AI36">
            <v>0.36250961636500806</v>
          </cell>
        </row>
        <row r="37">
          <cell r="AH37">
            <v>0.69730897888335841</v>
          </cell>
          <cell r="AI37">
            <v>0.27207331952488939</v>
          </cell>
        </row>
        <row r="38">
          <cell r="AH38">
            <v>0.70736954726767365</v>
          </cell>
          <cell r="AI38">
            <v>0.27857356951095569</v>
          </cell>
        </row>
        <row r="39">
          <cell r="AH39">
            <v>0.74721450798005828</v>
          </cell>
          <cell r="AI39">
            <v>0.22534181718128238</v>
          </cell>
        </row>
        <row r="40">
          <cell r="AH40">
            <v>0.75266905814276275</v>
          </cell>
          <cell r="AI40">
            <v>0.24347198511579041</v>
          </cell>
        </row>
        <row r="41">
          <cell r="AH41">
            <v>0.75709042553191497</v>
          </cell>
          <cell r="AI41">
            <v>0.21804492799325861</v>
          </cell>
        </row>
        <row r="42">
          <cell r="AH42">
            <v>0.77659574468085124</v>
          </cell>
          <cell r="AI42">
            <v>0.23953894147229154</v>
          </cell>
        </row>
        <row r="43">
          <cell r="AH43">
            <v>0.7401451612903226</v>
          </cell>
          <cell r="AI43">
            <v>0.20176529487954226</v>
          </cell>
        </row>
        <row r="44">
          <cell r="AH44">
            <v>0.75266905814276275</v>
          </cell>
          <cell r="AI44">
            <v>0.24347198511579041</v>
          </cell>
        </row>
        <row r="45">
          <cell r="AH45">
            <v>0.69145281987799323</v>
          </cell>
          <cell r="AI45">
            <v>0.32193811306664322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t identity"/>
      <sheetName val="NCM-1"/>
      <sheetName val="NCM-2"/>
      <sheetName val="NCM-3"/>
      <sheetName val="NCM-4"/>
      <sheetName val="NCM-5"/>
      <sheetName val="NCM-6"/>
      <sheetName val="NCM-8"/>
      <sheetName val="Tectonic setting"/>
    </sheetNames>
    <sheetDataSet>
      <sheetData sheetId="0"/>
      <sheetData sheetId="1">
        <row r="25">
          <cell r="T25">
            <v>0.86572438162544174</v>
          </cell>
          <cell r="U25">
            <v>0.18972994711885233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A8799-ED29-487B-BC9C-E4CBD7C04D97}">
  <dimension ref="A2:AK51"/>
  <sheetViews>
    <sheetView tabSelected="1" zoomScale="55" zoomScaleNormal="55" workbookViewId="0">
      <selection activeCell="A2" sqref="A2:K18"/>
    </sheetView>
  </sheetViews>
  <sheetFormatPr defaultRowHeight="15" x14ac:dyDescent="0.25"/>
  <cols>
    <col min="1" max="31" width="9.140625" style="1"/>
    <col min="32" max="32" width="11" style="1" customWidth="1"/>
    <col min="33" max="16384" width="9.140625" style="1"/>
  </cols>
  <sheetData>
    <row r="2" spans="1:1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B4" s="1" t="s">
        <v>10</v>
      </c>
      <c r="C4" s="1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  <c r="I4" s="1" t="s">
        <v>10</v>
      </c>
      <c r="J4" s="1" t="s">
        <v>10</v>
      </c>
      <c r="K4" s="1" t="s">
        <v>10</v>
      </c>
    </row>
    <row r="5" spans="1:11" x14ac:dyDescent="0.25">
      <c r="A5" s="2" t="s">
        <v>11</v>
      </c>
      <c r="B5" s="3">
        <v>20</v>
      </c>
      <c r="C5" s="3">
        <v>16</v>
      </c>
      <c r="D5" s="3">
        <v>19.666666666666671</v>
      </c>
      <c r="E5" s="3">
        <v>26.333333333333329</v>
      </c>
      <c r="F5" s="3">
        <v>28.333333333333329</v>
      </c>
      <c r="G5" s="3">
        <v>21.666666666666671</v>
      </c>
      <c r="H5" s="3">
        <v>20.634920634920633</v>
      </c>
      <c r="I5" s="3">
        <v>20.746887966804977</v>
      </c>
      <c r="J5" s="3">
        <v>23.076923076923066</v>
      </c>
      <c r="K5" s="3">
        <v>21</v>
      </c>
    </row>
    <row r="6" spans="1:11" x14ac:dyDescent="0.25">
      <c r="A6" s="2" t="s">
        <v>12</v>
      </c>
      <c r="B6" s="3">
        <v>0.6666666666666714</v>
      </c>
      <c r="C6" s="3">
        <v>1.6666666666666714</v>
      </c>
      <c r="D6" s="3">
        <v>0.6666666666666714</v>
      </c>
      <c r="E6" s="3">
        <v>1</v>
      </c>
      <c r="F6" s="3">
        <v>1</v>
      </c>
      <c r="G6" s="3">
        <v>1</v>
      </c>
      <c r="H6" s="3">
        <v>1.9841269841269877</v>
      </c>
      <c r="I6" s="3">
        <v>0.82987551867219622</v>
      </c>
      <c r="J6" s="3">
        <v>1.214574898785429</v>
      </c>
      <c r="K6" s="3">
        <v>1.6666666666666714</v>
      </c>
    </row>
    <row r="7" spans="1:11" x14ac:dyDescent="0.25">
      <c r="A7" s="2" t="s">
        <v>13</v>
      </c>
      <c r="B7" s="3">
        <v>18.666666666666671</v>
      </c>
      <c r="C7" s="3">
        <v>15.333333333333329</v>
      </c>
      <c r="D7" s="3">
        <v>12.666666666666671</v>
      </c>
      <c r="E7" s="3">
        <v>17.333333333333329</v>
      </c>
      <c r="F7" s="3">
        <v>14</v>
      </c>
      <c r="G7" s="3">
        <v>10.333333333333343</v>
      </c>
      <c r="H7" s="3">
        <v>14.682539682539684</v>
      </c>
      <c r="I7" s="3">
        <v>12.033195020746888</v>
      </c>
      <c r="J7" s="3">
        <v>12.550607287449395</v>
      </c>
      <c r="K7" s="3">
        <v>13.666666666666671</v>
      </c>
    </row>
    <row r="8" spans="1:11" x14ac:dyDescent="0.25">
      <c r="A8" s="2" t="s">
        <v>14</v>
      </c>
      <c r="B8" s="3">
        <v>2</v>
      </c>
      <c r="C8" s="3">
        <v>8.6666666666666714</v>
      </c>
      <c r="D8" s="3">
        <v>8.6666666666666714</v>
      </c>
      <c r="E8" s="3">
        <v>0</v>
      </c>
      <c r="F8" s="3">
        <v>0</v>
      </c>
      <c r="G8" s="3">
        <v>0</v>
      </c>
      <c r="H8" s="3">
        <v>3.5714285714285694</v>
      </c>
      <c r="I8" s="3">
        <v>4.9792531120332058</v>
      </c>
      <c r="J8" s="3">
        <v>4.8582995951417018</v>
      </c>
      <c r="K8" s="3">
        <v>6</v>
      </c>
    </row>
    <row r="9" spans="1:11" x14ac:dyDescent="0.25">
      <c r="A9" s="2" t="s">
        <v>15</v>
      </c>
      <c r="B9" s="3">
        <v>4</v>
      </c>
      <c r="C9" s="3">
        <v>5</v>
      </c>
      <c r="D9" s="3">
        <v>3.6666666666666572</v>
      </c>
      <c r="E9" s="3">
        <v>4</v>
      </c>
      <c r="F9" s="3">
        <v>1.3333333333333286</v>
      </c>
      <c r="G9" s="3">
        <v>3</v>
      </c>
      <c r="H9" s="3">
        <v>1.9841269841269877</v>
      </c>
      <c r="I9" s="3">
        <v>1.2448132780082943</v>
      </c>
      <c r="J9" s="3">
        <v>1.214574898785429</v>
      </c>
      <c r="K9" s="3">
        <v>2</v>
      </c>
    </row>
    <row r="10" spans="1:11" x14ac:dyDescent="0.25">
      <c r="A10" s="2" t="s">
        <v>16</v>
      </c>
      <c r="B10" s="3">
        <v>2.3333333333333286</v>
      </c>
      <c r="C10" s="3">
        <v>3</v>
      </c>
      <c r="D10" s="3">
        <v>1.6666666666666714</v>
      </c>
      <c r="E10" s="3">
        <v>0.3333333333333286</v>
      </c>
      <c r="F10" s="3">
        <v>0.3333333333333286</v>
      </c>
      <c r="G10" s="3">
        <v>1.3333333333333286</v>
      </c>
      <c r="H10" s="3">
        <v>0</v>
      </c>
      <c r="I10" s="3">
        <v>0</v>
      </c>
      <c r="J10" s="3">
        <v>0.80971659919028127</v>
      </c>
      <c r="K10" s="3">
        <v>0.3333333333333286</v>
      </c>
    </row>
    <row r="11" spans="1:11" x14ac:dyDescent="0.25">
      <c r="A11" s="2" t="s">
        <v>17</v>
      </c>
      <c r="B11" s="3">
        <v>7.6666666666666714</v>
      </c>
      <c r="C11" s="3">
        <v>4</v>
      </c>
      <c r="D11" s="3">
        <v>3.6666666666666572</v>
      </c>
      <c r="E11" s="3">
        <v>5.6666666666666572</v>
      </c>
      <c r="F11" s="3">
        <v>3</v>
      </c>
      <c r="G11" s="3">
        <v>7.3333333333333428</v>
      </c>
      <c r="H11" s="3">
        <v>2.7777777777777857</v>
      </c>
      <c r="I11" s="3">
        <v>3.3195020746887991</v>
      </c>
      <c r="J11" s="3">
        <v>2.429149797570858</v>
      </c>
      <c r="K11" s="3">
        <v>3.3333333333333286</v>
      </c>
    </row>
    <row r="12" spans="1:11" x14ac:dyDescent="0.25">
      <c r="A12" s="2" t="s">
        <v>18</v>
      </c>
      <c r="B12" s="3">
        <v>27</v>
      </c>
      <c r="C12" s="3">
        <v>31</v>
      </c>
      <c r="D12" s="3">
        <v>33.666666666666671</v>
      </c>
      <c r="E12" s="3">
        <v>29.333333333333329</v>
      </c>
      <c r="F12" s="3">
        <v>37</v>
      </c>
      <c r="G12" s="3">
        <v>35.333333333333343</v>
      </c>
      <c r="H12" s="3">
        <v>32.936507936507937</v>
      </c>
      <c r="I12" s="3">
        <v>35.269709543568467</v>
      </c>
      <c r="J12" s="3">
        <v>34.008097165991899</v>
      </c>
      <c r="K12" s="3">
        <v>33</v>
      </c>
    </row>
    <row r="13" spans="1:11" x14ac:dyDescent="0.25">
      <c r="A13" s="2" t="s">
        <v>19</v>
      </c>
      <c r="B13" s="3">
        <v>16</v>
      </c>
      <c r="C13" s="3">
        <v>12.666666666666671</v>
      </c>
      <c r="D13" s="3">
        <v>13</v>
      </c>
      <c r="E13" s="3">
        <v>15</v>
      </c>
      <c r="F13" s="3">
        <v>11</v>
      </c>
      <c r="G13" s="3">
        <v>18.666666666666671</v>
      </c>
      <c r="H13" s="3">
        <v>17.063492063492063</v>
      </c>
      <c r="I13" s="3">
        <v>15.767634854771785</v>
      </c>
      <c r="J13" s="3">
        <v>15.789473684210535</v>
      </c>
      <c r="K13" s="3">
        <v>15</v>
      </c>
    </row>
    <row r="14" spans="1:11" x14ac:dyDescent="0.25">
      <c r="A14" s="2" t="s">
        <v>20</v>
      </c>
      <c r="B14" s="3">
        <v>0</v>
      </c>
      <c r="C14" s="3">
        <v>0</v>
      </c>
      <c r="D14" s="3">
        <v>0</v>
      </c>
      <c r="E14" s="3">
        <v>0</v>
      </c>
      <c r="F14" s="3">
        <v>1.6666666666666714</v>
      </c>
      <c r="G14" s="3">
        <v>0</v>
      </c>
      <c r="H14" s="3">
        <v>0.79365079365078373</v>
      </c>
      <c r="I14" s="3">
        <v>0.82987551867219622</v>
      </c>
      <c r="J14" s="3">
        <v>0.80971659919028127</v>
      </c>
      <c r="K14" s="3">
        <v>0.3333333333333286</v>
      </c>
    </row>
    <row r="15" spans="1:11" x14ac:dyDescent="0.25">
      <c r="A15" s="2" t="s">
        <v>21</v>
      </c>
      <c r="B15" s="3">
        <v>0</v>
      </c>
      <c r="C15" s="3">
        <v>0</v>
      </c>
      <c r="D15" s="3">
        <v>0.3333333333333286</v>
      </c>
      <c r="E15" s="3">
        <v>0</v>
      </c>
      <c r="F15" s="3">
        <v>1.3333333333333286</v>
      </c>
      <c r="G15" s="3">
        <v>0.3333333333333286</v>
      </c>
      <c r="H15" s="3">
        <v>0.79365079365078373</v>
      </c>
      <c r="I15" s="3">
        <v>3.3195020746887991</v>
      </c>
      <c r="J15" s="3">
        <v>0.40485829959514774</v>
      </c>
      <c r="K15" s="3">
        <v>1.3333333333333286</v>
      </c>
    </row>
    <row r="16" spans="1:11" x14ac:dyDescent="0.25">
      <c r="A16" s="2" t="s">
        <v>22</v>
      </c>
      <c r="B16" s="3">
        <v>1.6666666666666714</v>
      </c>
      <c r="C16" s="3">
        <v>2.6666666666666572</v>
      </c>
      <c r="D16" s="3">
        <v>2.3333333333333286</v>
      </c>
      <c r="E16" s="3">
        <v>1</v>
      </c>
      <c r="F16" s="3">
        <v>1</v>
      </c>
      <c r="G16" s="3">
        <v>1</v>
      </c>
      <c r="H16" s="3">
        <v>2.7777777777777857</v>
      </c>
      <c r="I16" s="3">
        <v>1.6597510373444067</v>
      </c>
      <c r="J16" s="3">
        <v>2.8340080971659916</v>
      </c>
      <c r="K16" s="3">
        <v>2.3333333333333286</v>
      </c>
    </row>
    <row r="17" spans="1:37" x14ac:dyDescent="0.25">
      <c r="C17" s="3"/>
    </row>
    <row r="18" spans="1:37" x14ac:dyDescent="0.25">
      <c r="B18" s="1">
        <f>SUM(B5:B16)</f>
        <v>100.00000000000001</v>
      </c>
      <c r="C18" s="1">
        <f t="shared" ref="C18:K18" si="0">SUM(C5:C16)</f>
        <v>100</v>
      </c>
      <c r="D18" s="3">
        <v>100</v>
      </c>
      <c r="E18" s="1">
        <f t="shared" si="0"/>
        <v>99.999999999999972</v>
      </c>
      <c r="F18" s="1">
        <f t="shared" si="0"/>
        <v>99.999999999999986</v>
      </c>
      <c r="G18" s="1">
        <f t="shared" si="0"/>
        <v>100.00000000000003</v>
      </c>
      <c r="H18" s="1">
        <f t="shared" si="0"/>
        <v>100</v>
      </c>
      <c r="I18" s="1">
        <f t="shared" si="0"/>
        <v>100.00000000000001</v>
      </c>
      <c r="J18" s="1">
        <f t="shared" si="0"/>
        <v>100.00000000000001</v>
      </c>
      <c r="K18" s="1">
        <f t="shared" si="0"/>
        <v>99.999999999999986</v>
      </c>
    </row>
    <row r="23" spans="1:37" x14ac:dyDescent="0.25">
      <c r="B23" s="9" t="s">
        <v>23</v>
      </c>
      <c r="C23" s="10" t="s">
        <v>24</v>
      </c>
      <c r="D23" s="9" t="s">
        <v>25</v>
      </c>
      <c r="E23" s="10" t="s">
        <v>11</v>
      </c>
      <c r="F23" s="10" t="s">
        <v>26</v>
      </c>
      <c r="G23" s="10" t="s">
        <v>27</v>
      </c>
      <c r="H23" s="10" t="s">
        <v>28</v>
      </c>
      <c r="I23" s="10" t="s">
        <v>29</v>
      </c>
      <c r="K23" s="10" t="s">
        <v>30</v>
      </c>
      <c r="L23" s="10"/>
      <c r="M23" s="10"/>
      <c r="N23" s="10"/>
      <c r="O23" s="10"/>
      <c r="P23" s="10"/>
      <c r="R23" s="10" t="s">
        <v>31</v>
      </c>
      <c r="S23" s="10"/>
      <c r="T23" s="10"/>
      <c r="U23" s="10"/>
      <c r="V23" s="10"/>
      <c r="W23" s="10"/>
      <c r="Y23" s="10" t="s">
        <v>32</v>
      </c>
      <c r="Z23" s="10"/>
      <c r="AA23" s="10"/>
      <c r="AB23" s="10"/>
      <c r="AC23" s="10"/>
      <c r="AD23" s="10"/>
      <c r="AF23" s="10" t="s">
        <v>33</v>
      </c>
      <c r="AG23" s="10"/>
      <c r="AH23" s="10"/>
      <c r="AI23" s="10"/>
      <c r="AJ23" s="10"/>
      <c r="AK23" s="10"/>
    </row>
    <row r="24" spans="1:37" x14ac:dyDescent="0.25">
      <c r="B24" s="9"/>
      <c r="C24" s="10"/>
      <c r="D24" s="9"/>
      <c r="E24" s="10"/>
      <c r="F24" s="10"/>
      <c r="G24" s="10"/>
      <c r="H24" s="10"/>
      <c r="I24" s="10"/>
      <c r="K24" s="10"/>
      <c r="L24" s="10"/>
      <c r="M24" s="10"/>
      <c r="N24" s="10"/>
      <c r="O24" s="10"/>
      <c r="P24" s="10"/>
      <c r="R24" s="10"/>
      <c r="S24" s="10"/>
      <c r="T24" s="10"/>
      <c r="U24" s="10"/>
      <c r="V24" s="10"/>
      <c r="W24" s="10"/>
      <c r="Y24" s="10"/>
      <c r="Z24" s="10"/>
      <c r="AA24" s="10"/>
      <c r="AB24" s="10"/>
      <c r="AC24" s="10"/>
      <c r="AD24" s="10"/>
      <c r="AF24" s="10"/>
      <c r="AG24" s="10"/>
      <c r="AH24" s="10"/>
      <c r="AI24" s="10"/>
      <c r="AJ24" s="10"/>
      <c r="AK24" s="10"/>
    </row>
    <row r="25" spans="1:37" x14ac:dyDescent="0.25">
      <c r="B25" s="9"/>
      <c r="C25" s="10"/>
      <c r="D25" s="9"/>
      <c r="E25" s="10"/>
      <c r="F25" s="10"/>
      <c r="G25" s="10"/>
      <c r="H25" s="10"/>
      <c r="I25" s="10"/>
      <c r="K25" s="4" t="s">
        <v>34</v>
      </c>
      <c r="L25" s="4" t="s">
        <v>35</v>
      </c>
      <c r="M25" s="4" t="s">
        <v>36</v>
      </c>
      <c r="N25" s="4" t="s">
        <v>37</v>
      </c>
      <c r="O25" s="4" t="s">
        <v>38</v>
      </c>
      <c r="P25" s="4" t="s">
        <v>39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  <c r="Y25" s="4" t="s">
        <v>34</v>
      </c>
      <c r="Z25" s="4" t="s">
        <v>35</v>
      </c>
      <c r="AA25" s="4" t="s">
        <v>36</v>
      </c>
      <c r="AB25" s="4" t="s">
        <v>37</v>
      </c>
      <c r="AC25" s="4" t="s">
        <v>38</v>
      </c>
      <c r="AD25" s="4" t="s">
        <v>39</v>
      </c>
      <c r="AF25" s="4" t="s">
        <v>34</v>
      </c>
      <c r="AG25" s="4" t="s">
        <v>35</v>
      </c>
      <c r="AH25" s="4" t="s">
        <v>36</v>
      </c>
      <c r="AI25" s="4" t="s">
        <v>37</v>
      </c>
      <c r="AJ25" s="4" t="s">
        <v>38</v>
      </c>
      <c r="AK25" s="4" t="s">
        <v>39</v>
      </c>
    </row>
    <row r="26" spans="1:37" x14ac:dyDescent="0.25">
      <c r="B26" s="5"/>
      <c r="C26" s="5"/>
      <c r="D26" s="5"/>
      <c r="E26" s="5"/>
      <c r="F26" s="5"/>
      <c r="G26" s="5"/>
      <c r="H26" s="5"/>
      <c r="I26" s="5"/>
      <c r="K26" s="4"/>
      <c r="L26" s="4"/>
      <c r="M26" s="4"/>
      <c r="N26" s="4"/>
      <c r="O26" s="4"/>
      <c r="P26" s="4"/>
      <c r="R26" s="4"/>
      <c r="S26" s="4"/>
      <c r="T26" s="4"/>
      <c r="U26" s="4"/>
      <c r="V26" s="4"/>
      <c r="W26" s="4"/>
      <c r="Y26" s="4"/>
      <c r="Z26" s="4"/>
      <c r="AA26" s="4"/>
      <c r="AB26" s="4"/>
      <c r="AC26" s="4"/>
      <c r="AD26" s="4"/>
      <c r="AF26" s="4"/>
      <c r="AG26" s="4"/>
      <c r="AH26" s="4"/>
      <c r="AI26" s="4"/>
      <c r="AJ26" s="4"/>
      <c r="AK26" s="4"/>
    </row>
    <row r="27" spans="1:37" x14ac:dyDescent="0.25">
      <c r="A27" s="1" t="s">
        <v>0</v>
      </c>
      <c r="B27" s="6">
        <f>(B5+B6+B8)/100</f>
        <v>0.22666666666666671</v>
      </c>
      <c r="C27" s="6">
        <f>SUM(B10)/100</f>
        <v>2.3333333333333286E-2</v>
      </c>
      <c r="D27" s="6">
        <f>(B7+B11+B12+B13+B14+B15)/100</f>
        <v>0.69333333333333347</v>
      </c>
      <c r="E27" s="6">
        <f>SUM(B5)/100</f>
        <v>0.2</v>
      </c>
      <c r="F27" s="6">
        <f>(B6+B7+B8+B11+B12+B13+B14+B15)/100</f>
        <v>0.7200000000000002</v>
      </c>
      <c r="G27" s="6">
        <f>SUM(B5:B6)/100</f>
        <v>0.20666666666666672</v>
      </c>
      <c r="H27" s="6">
        <f>SUM(B9:B10)/100</f>
        <v>6.3333333333333283E-2</v>
      </c>
      <c r="I27" s="6">
        <f>(B7+B8+B11+B12+B13+B14+B15)/100</f>
        <v>0.71333333333333337</v>
      </c>
      <c r="K27" s="7">
        <f>B27+C27+D27</f>
        <v>0.94333333333333347</v>
      </c>
      <c r="L27" s="7">
        <f>D27/K27</f>
        <v>0.73498233215547704</v>
      </c>
      <c r="M27" s="7">
        <f>B27/K27</f>
        <v>0.24028268551236751</v>
      </c>
      <c r="N27" s="7">
        <f>C27/K27</f>
        <v>2.4734982332155424E-2</v>
      </c>
      <c r="O27" s="8">
        <f>(L27/SIN(RADIANS(60))+M27/TAN(RADIANS(60)))*SIN(RADIANS(60))</f>
        <v>0.85512367491166086</v>
      </c>
      <c r="P27" s="8">
        <f>M27*SIN(RADIANS(60))</f>
        <v>0.20809090974325734</v>
      </c>
      <c r="R27" s="7">
        <f>E27+C27+F27</f>
        <v>0.94333333333333347</v>
      </c>
      <c r="S27" s="7">
        <f>F27/R27</f>
        <v>0.76325088339222624</v>
      </c>
      <c r="T27" s="7">
        <f>E27/R27</f>
        <v>0.21201413427561835</v>
      </c>
      <c r="U27" s="7">
        <f>C27/R27</f>
        <v>2.4734982332155424E-2</v>
      </c>
      <c r="V27" s="8">
        <f>(S27/SIN(RADIANS(60))+T27/TAN(RADIANS(60)))*SIN(RADIANS(60))</f>
        <v>0.86925795053003552</v>
      </c>
      <c r="W27" s="8">
        <f>T27*SIN(RADIANS(60))</f>
        <v>0.18360962624405056</v>
      </c>
      <c r="Y27" s="7">
        <f>G27+C27+I27</f>
        <v>0.94333333333333336</v>
      </c>
      <c r="Z27" s="7">
        <f>I27/Y27</f>
        <v>0.75618374558303891</v>
      </c>
      <c r="AA27" s="7">
        <f>G27/Y27</f>
        <v>0.21908127208480571</v>
      </c>
      <c r="AB27" s="7">
        <f>C27/Y27</f>
        <v>2.4734982332155427E-2</v>
      </c>
      <c r="AC27" s="8">
        <f>(Z27/SIN(RADIANS(60))+AA27/TAN(RADIANS(60)))*SIN(RADIANS(60))</f>
        <v>0.86572438162544174</v>
      </c>
      <c r="AD27" s="8">
        <f>AA27*SIN(RADIANS(60))</f>
        <v>0.18972994711885233</v>
      </c>
      <c r="AF27" s="7">
        <f>(B42+C42+D42/100)</f>
        <v>0.43076666666666674</v>
      </c>
      <c r="AG27" s="7">
        <f>B42/AF27</f>
        <v>0.37143078232608523</v>
      </c>
      <c r="AH27" s="7">
        <f>C42/AF27</f>
        <v>0.6267894451752688</v>
      </c>
      <c r="AI27" s="7">
        <f>D42/AF27</f>
        <v>0.1779772498645826</v>
      </c>
      <c r="AJ27" s="8">
        <f>(AG27/SIN(RADIANS(60))+AH27/TAN(RADIANS(60)))*SIN(RADIANS(60))</f>
        <v>0.68482550491371963</v>
      </c>
      <c r="AK27" s="8">
        <f>AH27*SIN(RADIANS(60))</f>
        <v>0.54281558234573635</v>
      </c>
    </row>
    <row r="28" spans="1:37" x14ac:dyDescent="0.25">
      <c r="A28" s="1" t="s">
        <v>1</v>
      </c>
      <c r="B28" s="6">
        <f>(C5+C6+C8)/100</f>
        <v>0.26333333333333342</v>
      </c>
      <c r="C28" s="6">
        <f>SUM(C10)/100</f>
        <v>0.03</v>
      </c>
      <c r="D28" s="6">
        <f>(C7+C11+C12+C13+C14+C15)/100</f>
        <v>0.63</v>
      </c>
      <c r="E28" s="6">
        <f>SUM(C5)/100</f>
        <v>0.16</v>
      </c>
      <c r="F28" s="6">
        <f>(C6+C7+C8+C11+C12+C13+C14+C15)/100</f>
        <v>0.73333333333333339</v>
      </c>
      <c r="G28" s="6">
        <f>SUM(C5:C6)/100</f>
        <v>0.17666666666666672</v>
      </c>
      <c r="H28" s="6">
        <f>SUM(C9:C10)/100</f>
        <v>0.08</v>
      </c>
      <c r="I28" s="6">
        <f>(C7+C8+C11+C12+C13+C14+C15)/100</f>
        <v>0.71666666666666667</v>
      </c>
      <c r="K28" s="7">
        <f t="shared" ref="K28:K36" si="1">B28+C28+D28</f>
        <v>0.92333333333333345</v>
      </c>
      <c r="L28" s="7">
        <f t="shared" ref="L28:L36" si="2">D28/K28</f>
        <v>0.68231046931407935</v>
      </c>
      <c r="M28" s="7">
        <f t="shared" ref="M28:M36" si="3">B28/K28</f>
        <v>0.28519855595667876</v>
      </c>
      <c r="N28" s="7">
        <f t="shared" ref="N28:N36" si="4">C28/K28</f>
        <v>3.2490974729241874E-2</v>
      </c>
      <c r="O28" s="8">
        <f t="shared" ref="O28:O36" si="5">(L28/SIN(RADIANS(60))+M28/TAN(RADIANS(60)))*SIN(RADIANS(60))</f>
        <v>0.82490974729241873</v>
      </c>
      <c r="P28" s="8">
        <f t="shared" ref="P28:P36" si="6">M28*SIN(RADIANS(60))</f>
        <v>0.24698919458112154</v>
      </c>
      <c r="R28" s="7">
        <f t="shared" ref="R28:R36" si="7">E28+C28+F28</f>
        <v>0.92333333333333334</v>
      </c>
      <c r="S28" s="7">
        <f t="shared" ref="S28:S36" si="8">F28/R28</f>
        <v>0.79422382671480152</v>
      </c>
      <c r="T28" s="7">
        <f t="shared" ref="T28:T36" si="9">E28/R28</f>
        <v>0.17328519855595667</v>
      </c>
      <c r="U28" s="7">
        <f t="shared" ref="U28:U36" si="10">C28/R28</f>
        <v>3.2490974729241874E-2</v>
      </c>
      <c r="V28" s="8">
        <f t="shared" ref="V28:V36" si="11">(S28/SIN(RADIANS(60))+T28/TAN(RADIANS(60)))*SIN(RADIANS(60))</f>
        <v>0.88086642599277987</v>
      </c>
      <c r="W28" s="8">
        <f t="shared" ref="W28:W36" si="12">T28*SIN(RADIANS(60))</f>
        <v>0.15006938404928899</v>
      </c>
      <c r="Y28" s="7">
        <f t="shared" ref="Y28:Y36" si="13">G28+C28+I28</f>
        <v>0.92333333333333334</v>
      </c>
      <c r="Z28" s="7">
        <f t="shared" ref="Z28:Z36" si="14">I28/Y28</f>
        <v>0.776173285198556</v>
      </c>
      <c r="AA28" s="7">
        <f t="shared" ref="AA28:AA36" si="15">G28/Y28</f>
        <v>0.19133574007220222</v>
      </c>
      <c r="AB28" s="7">
        <f t="shared" ref="AB28:AB36" si="16">C28/Y28</f>
        <v>3.2490974729241874E-2</v>
      </c>
      <c r="AC28" s="8">
        <f t="shared" ref="AC28:AC36" si="17">(Z28/SIN(RADIANS(60))+AA28/TAN(RADIANS(60)))*SIN(RADIANS(60))</f>
        <v>0.87184115523465722</v>
      </c>
      <c r="AD28" s="8">
        <f t="shared" ref="AD28:AD36" si="18">AA28*SIN(RADIANS(60))</f>
        <v>0.16570161155442331</v>
      </c>
      <c r="AF28" s="7">
        <f t="shared" ref="AF28:AF36" si="19">(B43+C43+D43/100)</f>
        <v>0.43706666666666671</v>
      </c>
      <c r="AG28" s="7">
        <f t="shared" ref="AG28:AG36" si="20">B43/AF28</f>
        <v>0.289810860280659</v>
      </c>
      <c r="AH28" s="7">
        <f t="shared" ref="AH28:AH36" si="21">C43/AF28</f>
        <v>0.70927394752898099</v>
      </c>
      <c r="AI28" s="7">
        <f t="shared" ref="AI28:AI36" si="22">D43/AF28</f>
        <v>9.1519219035997551E-2</v>
      </c>
      <c r="AJ28" s="8">
        <f t="shared" ref="AJ28:AJ36" si="23">(AG28/SIN(RADIANS(60))+AH28/TAN(RADIANS(60)))*SIN(RADIANS(60))</f>
        <v>0.64444783404514949</v>
      </c>
      <c r="AK28" s="8">
        <f t="shared" ref="AK28:AK36" si="24">AH28*SIN(RADIANS(60))</f>
        <v>0.61424925680256848</v>
      </c>
    </row>
    <row r="29" spans="1:37" x14ac:dyDescent="0.25">
      <c r="A29" s="1" t="s">
        <v>2</v>
      </c>
      <c r="B29" s="6">
        <f>(D5+D6+D8)/100</f>
        <v>0.29000000000000015</v>
      </c>
      <c r="C29" s="6">
        <f>SUM(D10)/100</f>
        <v>1.6666666666666715E-2</v>
      </c>
      <c r="D29" s="6">
        <f>(D7+D11+D12+D13+D14+D15)/100</f>
        <v>0.6333333333333333</v>
      </c>
      <c r="E29" s="6">
        <f>SUM(D5)/100</f>
        <v>0.19666666666666671</v>
      </c>
      <c r="F29" s="6">
        <f>(D6+D7+D8+D11+D12+D13+D14+D15)/100</f>
        <v>0.72666666666666668</v>
      </c>
      <c r="G29" s="6">
        <f>SUM(D5:D6)/100</f>
        <v>0.20333333333333342</v>
      </c>
      <c r="H29" s="6">
        <f>SUM(D9:D10)/100</f>
        <v>5.3333333333333288E-2</v>
      </c>
      <c r="I29" s="6">
        <f>(D7+D8+D11+D12+D13+D14+D15)/100</f>
        <v>0.72</v>
      </c>
      <c r="K29" s="7">
        <f t="shared" si="1"/>
        <v>0.94000000000000017</v>
      </c>
      <c r="L29" s="7">
        <f t="shared" si="2"/>
        <v>0.67375886524822681</v>
      </c>
      <c r="M29" s="7">
        <f t="shared" si="3"/>
        <v>0.30851063829787245</v>
      </c>
      <c r="N29" s="7">
        <f t="shared" si="4"/>
        <v>1.7730496453900759E-2</v>
      </c>
      <c r="O29" s="8">
        <f t="shared" si="5"/>
        <v>0.82801418439716301</v>
      </c>
      <c r="P29" s="8">
        <f t="shared" si="6"/>
        <v>0.26717805010370987</v>
      </c>
      <c r="R29" s="7">
        <f t="shared" si="7"/>
        <v>0.94000000000000017</v>
      </c>
      <c r="S29" s="7">
        <f t="shared" si="8"/>
        <v>0.77304964539007082</v>
      </c>
      <c r="T29" s="7">
        <f t="shared" si="9"/>
        <v>0.20921985815602837</v>
      </c>
      <c r="U29" s="7">
        <f t="shared" si="10"/>
        <v>1.7730496453900759E-2</v>
      </c>
      <c r="V29" s="8">
        <f t="shared" si="11"/>
        <v>0.87765957446808496</v>
      </c>
      <c r="W29" s="8">
        <f t="shared" si="12"/>
        <v>0.18118971213929744</v>
      </c>
      <c r="Y29" s="7">
        <f t="shared" si="13"/>
        <v>0.94000000000000017</v>
      </c>
      <c r="Z29" s="7">
        <f t="shared" si="14"/>
        <v>0.76595744680851052</v>
      </c>
      <c r="AA29" s="7">
        <f t="shared" si="15"/>
        <v>0.21631205673758871</v>
      </c>
      <c r="AB29" s="7">
        <f t="shared" si="16"/>
        <v>1.7730496453900759E-2</v>
      </c>
      <c r="AC29" s="8">
        <f t="shared" si="17"/>
        <v>0.87411347517730487</v>
      </c>
      <c r="AD29" s="8">
        <f t="shared" si="18"/>
        <v>0.18733173627961267</v>
      </c>
      <c r="AF29" s="7">
        <f t="shared" si="19"/>
        <v>0.46703333333333341</v>
      </c>
      <c r="AG29" s="7">
        <f t="shared" si="20"/>
        <v>0.27835272286060947</v>
      </c>
      <c r="AH29" s="7">
        <f t="shared" si="21"/>
        <v>0.72086217971593747</v>
      </c>
      <c r="AI29" s="7">
        <f t="shared" si="22"/>
        <v>7.8509742345299907E-2</v>
      </c>
      <c r="AJ29" s="8">
        <f t="shared" si="23"/>
        <v>0.63878381271857831</v>
      </c>
      <c r="AK29" s="8">
        <f t="shared" si="24"/>
        <v>0.62428496026142533</v>
      </c>
    </row>
    <row r="30" spans="1:37" x14ac:dyDescent="0.25">
      <c r="A30" s="1" t="s">
        <v>3</v>
      </c>
      <c r="B30" s="6">
        <f>(E5+E6+E8)/100</f>
        <v>0.27333333333333326</v>
      </c>
      <c r="C30" s="6">
        <f>SUM(E10)/100</f>
        <v>3.3333333333332858E-3</v>
      </c>
      <c r="D30" s="6">
        <f>(E7+E11+E12+E13+E14+E15)/100</f>
        <v>0.67333333333333312</v>
      </c>
      <c r="E30" s="6">
        <f>SUM(E5)/100</f>
        <v>0.26333333333333331</v>
      </c>
      <c r="F30" s="6">
        <f>(E6+E7+E8+E11+E12+E13+E14+E15)/100</f>
        <v>0.68333333333333313</v>
      </c>
      <c r="G30" s="6">
        <f>SUM(E5:E6)/100</f>
        <v>0.27333333333333326</v>
      </c>
      <c r="H30" s="6">
        <f>SUM(E9:E10)/100</f>
        <v>4.3333333333333286E-2</v>
      </c>
      <c r="I30" s="6">
        <f>(E7+E8+E11+E12+E13+E14+E15)/100</f>
        <v>0.67333333333333312</v>
      </c>
      <c r="K30" s="7">
        <f t="shared" si="1"/>
        <v>0.94999999999999973</v>
      </c>
      <c r="L30" s="7">
        <f t="shared" si="2"/>
        <v>0.70877192982456139</v>
      </c>
      <c r="M30" s="7">
        <f t="shared" si="3"/>
        <v>0.28771929824561404</v>
      </c>
      <c r="N30" s="7">
        <f t="shared" si="4"/>
        <v>3.5087719298245125E-3</v>
      </c>
      <c r="O30" s="8">
        <f t="shared" si="5"/>
        <v>0.85263157894736841</v>
      </c>
      <c r="P30" s="8">
        <f t="shared" si="6"/>
        <v>0.24917222143973322</v>
      </c>
      <c r="R30" s="7">
        <f t="shared" si="7"/>
        <v>0.94999999999999973</v>
      </c>
      <c r="S30" s="7">
        <f t="shared" si="8"/>
        <v>0.7192982456140351</v>
      </c>
      <c r="T30" s="7">
        <f t="shared" si="9"/>
        <v>0.27719298245614038</v>
      </c>
      <c r="U30" s="7">
        <f t="shared" si="10"/>
        <v>3.5087719298245125E-3</v>
      </c>
      <c r="V30" s="8">
        <f t="shared" si="11"/>
        <v>0.85789473684210527</v>
      </c>
      <c r="W30" s="8">
        <f t="shared" si="12"/>
        <v>0.24005616455779177</v>
      </c>
      <c r="Y30" s="7">
        <f t="shared" si="13"/>
        <v>0.94999999999999973</v>
      </c>
      <c r="Z30" s="7">
        <f t="shared" si="14"/>
        <v>0.70877192982456139</v>
      </c>
      <c r="AA30" s="7">
        <f t="shared" si="15"/>
        <v>0.28771929824561404</v>
      </c>
      <c r="AB30" s="7">
        <f t="shared" si="16"/>
        <v>3.5087719298245125E-3</v>
      </c>
      <c r="AC30" s="8">
        <f t="shared" si="17"/>
        <v>0.85263157894736841</v>
      </c>
      <c r="AD30" s="8">
        <f t="shared" si="18"/>
        <v>0.24917222143973322</v>
      </c>
      <c r="AF30" s="7">
        <f t="shared" si="19"/>
        <v>0.44389999999999991</v>
      </c>
      <c r="AG30" s="7">
        <f t="shared" si="20"/>
        <v>0.33791394458211316</v>
      </c>
      <c r="AH30" s="7">
        <f t="shared" si="21"/>
        <v>0.66080949162724334</v>
      </c>
      <c r="AI30" s="7">
        <f t="shared" si="22"/>
        <v>0.12765637906435365</v>
      </c>
      <c r="AJ30" s="8">
        <f t="shared" si="23"/>
        <v>0.66831869039573488</v>
      </c>
      <c r="AK30" s="8">
        <f t="shared" si="24"/>
        <v>0.57227780681107299</v>
      </c>
    </row>
    <row r="31" spans="1:37" x14ac:dyDescent="0.25">
      <c r="A31" s="1" t="s">
        <v>4</v>
      </c>
      <c r="B31" s="6">
        <f>(F5+F6+F8)/100</f>
        <v>0.29333333333333328</v>
      </c>
      <c r="C31" s="6">
        <f>SUM(F10)/100</f>
        <v>3.3333333333332858E-3</v>
      </c>
      <c r="D31" s="6">
        <f>(F7+F11+F12+F13+F14+F15)/100</f>
        <v>0.68</v>
      </c>
      <c r="E31" s="6">
        <f>SUM(F5)/100</f>
        <v>0.28333333333333327</v>
      </c>
      <c r="F31" s="6">
        <f>(F6+F7+F11+F12+F13+F14+F15)/100</f>
        <v>0.69</v>
      </c>
      <c r="G31" s="6">
        <f>SUM(F5:F6)/100</f>
        <v>0.29333333333333328</v>
      </c>
      <c r="H31" s="6">
        <f>SUM(F9:F10)/100</f>
        <v>1.6666666666666573E-2</v>
      </c>
      <c r="I31" s="6">
        <f>(F7+F8+F11+F12+F13+F14+F15)/100</f>
        <v>0.68</v>
      </c>
      <c r="K31" s="7">
        <f t="shared" si="1"/>
        <v>0.97666666666666657</v>
      </c>
      <c r="L31" s="7">
        <f t="shared" si="2"/>
        <v>0.69624573378839605</v>
      </c>
      <c r="M31" s="7">
        <f t="shared" si="3"/>
        <v>0.30034129692832762</v>
      </c>
      <c r="N31" s="7">
        <f t="shared" si="4"/>
        <v>3.4129692832764024E-3</v>
      </c>
      <c r="O31" s="8">
        <f t="shared" si="5"/>
        <v>0.84641638225255988</v>
      </c>
      <c r="P31" s="8">
        <f t="shared" si="6"/>
        <v>0.26010319294549689</v>
      </c>
      <c r="R31" s="7">
        <f t="shared" si="7"/>
        <v>0.97666666666666657</v>
      </c>
      <c r="S31" s="7">
        <f t="shared" si="8"/>
        <v>0.70648464163822522</v>
      </c>
      <c r="T31" s="7">
        <f t="shared" si="9"/>
        <v>0.29010238907849828</v>
      </c>
      <c r="U31" s="7">
        <f t="shared" si="10"/>
        <v>3.4129692832764024E-3</v>
      </c>
      <c r="V31" s="8">
        <f t="shared" si="11"/>
        <v>0.8515358361774743</v>
      </c>
      <c r="W31" s="8">
        <f t="shared" si="12"/>
        <v>0.25123603864053679</v>
      </c>
      <c r="Y31" s="7">
        <f t="shared" si="13"/>
        <v>0.97666666666666657</v>
      </c>
      <c r="Z31" s="7">
        <f t="shared" si="14"/>
        <v>0.69624573378839605</v>
      </c>
      <c r="AA31" s="7">
        <f t="shared" si="15"/>
        <v>0.30034129692832762</v>
      </c>
      <c r="AB31" s="7">
        <f t="shared" si="16"/>
        <v>3.4129692832764024E-3</v>
      </c>
      <c r="AC31" s="8">
        <f t="shared" si="17"/>
        <v>0.84641638225255988</v>
      </c>
      <c r="AD31" s="8">
        <f t="shared" si="18"/>
        <v>0.26010319294549689</v>
      </c>
      <c r="AF31" s="7">
        <f t="shared" si="19"/>
        <v>0.4803</v>
      </c>
      <c r="AG31" s="7">
        <f t="shared" si="20"/>
        <v>0.2290235269623152</v>
      </c>
      <c r="AH31" s="7">
        <f t="shared" si="21"/>
        <v>0.77035186341869666</v>
      </c>
      <c r="AI31" s="7">
        <f t="shared" si="22"/>
        <v>6.2460961898813241E-2</v>
      </c>
      <c r="AJ31" s="8">
        <f t="shared" si="23"/>
        <v>0.61419945867166359</v>
      </c>
      <c r="AK31" s="8">
        <f t="shared" si="24"/>
        <v>0.66714428357327149</v>
      </c>
    </row>
    <row r="32" spans="1:37" x14ac:dyDescent="0.25">
      <c r="A32" s="1" t="s">
        <v>5</v>
      </c>
      <c r="B32" s="6">
        <f>(G5+G6+G8)/100</f>
        <v>0.22666666666666671</v>
      </c>
      <c r="C32" s="6">
        <f>SUM(G10)/100</f>
        <v>1.3333333333333286E-2</v>
      </c>
      <c r="D32" s="6">
        <f>(G7+G11+G12+G13+G14+G15)/100</f>
        <v>0.72000000000000031</v>
      </c>
      <c r="E32" s="6">
        <f>SUM(G5)/100</f>
        <v>0.2166666666666667</v>
      </c>
      <c r="F32" s="6">
        <f>(G6+G7+G8+G11+G12+G13+G14+G15)/100</f>
        <v>0.73000000000000032</v>
      </c>
      <c r="G32" s="6">
        <f>SUM(G5:G6)/100</f>
        <v>0.22666666666666671</v>
      </c>
      <c r="H32" s="6">
        <f>SUM(G9:G10)/100</f>
        <v>4.3333333333333286E-2</v>
      </c>
      <c r="I32" s="6">
        <f>(G7+G8+G11+G12+G13+G14+G15)/100</f>
        <v>0.72000000000000031</v>
      </c>
      <c r="K32" s="7">
        <f t="shared" si="1"/>
        <v>0.9600000000000003</v>
      </c>
      <c r="L32" s="7">
        <f t="shared" si="2"/>
        <v>0.75000000000000011</v>
      </c>
      <c r="M32" s="7">
        <f t="shared" si="3"/>
        <v>0.23611111111111108</v>
      </c>
      <c r="N32" s="7">
        <f t="shared" si="4"/>
        <v>1.3888888888888834E-2</v>
      </c>
      <c r="O32" s="8">
        <f t="shared" si="5"/>
        <v>0.86805555555555569</v>
      </c>
      <c r="P32" s="8">
        <f t="shared" si="6"/>
        <v>0.20447822033799243</v>
      </c>
      <c r="R32" s="7">
        <f t="shared" si="7"/>
        <v>0.9600000000000003</v>
      </c>
      <c r="S32" s="7">
        <f t="shared" si="8"/>
        <v>0.76041666666666674</v>
      </c>
      <c r="T32" s="7">
        <f t="shared" si="9"/>
        <v>0.22569444444444442</v>
      </c>
      <c r="U32" s="7">
        <f t="shared" si="10"/>
        <v>1.3888888888888834E-2</v>
      </c>
      <c r="V32" s="8">
        <f t="shared" si="11"/>
        <v>0.87326388888888906</v>
      </c>
      <c r="W32" s="8">
        <f t="shared" si="12"/>
        <v>0.19545712238190452</v>
      </c>
      <c r="Y32" s="7">
        <f t="shared" si="13"/>
        <v>0.9600000000000003</v>
      </c>
      <c r="Z32" s="7">
        <f t="shared" si="14"/>
        <v>0.75000000000000011</v>
      </c>
      <c r="AA32" s="7">
        <f t="shared" si="15"/>
        <v>0.23611111111111108</v>
      </c>
      <c r="AB32" s="7">
        <f t="shared" si="16"/>
        <v>1.3888888888888834E-2</v>
      </c>
      <c r="AC32" s="8">
        <f t="shared" si="17"/>
        <v>0.86805555555555569</v>
      </c>
      <c r="AD32" s="8">
        <f t="shared" si="18"/>
        <v>0.20447822033799243</v>
      </c>
      <c r="AF32" s="7">
        <f t="shared" si="19"/>
        <v>0.54073333333333351</v>
      </c>
      <c r="AG32" s="7">
        <f t="shared" si="20"/>
        <v>0.34521020835901856</v>
      </c>
      <c r="AH32" s="7">
        <f t="shared" si="21"/>
        <v>0.6534336086795709</v>
      </c>
      <c r="AI32" s="7">
        <f t="shared" si="22"/>
        <v>0.13561829614104318</v>
      </c>
      <c r="AJ32" s="8">
        <f t="shared" si="23"/>
        <v>0.67192701269880406</v>
      </c>
      <c r="AK32" s="8">
        <f t="shared" si="24"/>
        <v>0.56589010480304824</v>
      </c>
    </row>
    <row r="33" spans="1:37" x14ac:dyDescent="0.25">
      <c r="A33" s="1" t="s">
        <v>6</v>
      </c>
      <c r="B33" s="6">
        <f>(H5+H6+H8)/100</f>
        <v>0.26190476190476192</v>
      </c>
      <c r="C33" s="6">
        <f>SUM(H10)/100</f>
        <v>0</v>
      </c>
      <c r="D33" s="6">
        <f>(H7+H11+H12+H13+H14+H15)/100</f>
        <v>0.69047619047619035</v>
      </c>
      <c r="E33" s="6">
        <f>SUM(H5)/100</f>
        <v>0.20634920634920634</v>
      </c>
      <c r="F33" s="6">
        <f>(H6+H7+H8+H11+H12+H13+H14+H15)/100</f>
        <v>0.74603174603174593</v>
      </c>
      <c r="G33" s="6">
        <f>SUM(H5:H6)/100</f>
        <v>0.22619047619047619</v>
      </c>
      <c r="H33" s="6">
        <f>SUM(H9:H10)/100</f>
        <v>1.9841269841269878E-2</v>
      </c>
      <c r="I33" s="6">
        <f>(H7+H8+H11+H12+H13+H14+H15)/100</f>
        <v>0.72619047619047605</v>
      </c>
      <c r="K33" s="7">
        <f t="shared" si="1"/>
        <v>0.95238095238095233</v>
      </c>
      <c r="L33" s="7">
        <f t="shared" si="2"/>
        <v>0.72499999999999987</v>
      </c>
      <c r="M33" s="7">
        <f t="shared" si="3"/>
        <v>0.27500000000000002</v>
      </c>
      <c r="N33" s="7">
        <f t="shared" si="4"/>
        <v>0</v>
      </c>
      <c r="O33" s="8">
        <f t="shared" si="5"/>
        <v>0.86249999999999982</v>
      </c>
      <c r="P33" s="8">
        <f t="shared" si="6"/>
        <v>0.23815698604072064</v>
      </c>
      <c r="R33" s="7">
        <f t="shared" si="7"/>
        <v>0.95238095238095233</v>
      </c>
      <c r="S33" s="7">
        <f t="shared" si="8"/>
        <v>0.78333333333333333</v>
      </c>
      <c r="T33" s="7">
        <f t="shared" si="9"/>
        <v>0.21666666666666667</v>
      </c>
      <c r="U33" s="7">
        <f t="shared" si="10"/>
        <v>0</v>
      </c>
      <c r="V33" s="8">
        <f t="shared" si="11"/>
        <v>0.89166666666666672</v>
      </c>
      <c r="W33" s="8">
        <f t="shared" si="12"/>
        <v>0.18763883748662838</v>
      </c>
      <c r="Y33" s="7">
        <f t="shared" si="13"/>
        <v>0.95238095238095222</v>
      </c>
      <c r="Z33" s="7">
        <f t="shared" si="14"/>
        <v>0.76249999999999996</v>
      </c>
      <c r="AA33" s="7">
        <f t="shared" si="15"/>
        <v>0.23750000000000004</v>
      </c>
      <c r="AB33" s="7">
        <f t="shared" si="16"/>
        <v>0</v>
      </c>
      <c r="AC33" s="8">
        <f t="shared" si="17"/>
        <v>0.88124999999999998</v>
      </c>
      <c r="AD33" s="8">
        <f t="shared" si="18"/>
        <v>0.2056810333988042</v>
      </c>
      <c r="AF33" s="7">
        <f t="shared" si="19"/>
        <v>0.50027777777777782</v>
      </c>
      <c r="AG33" s="7">
        <f t="shared" si="20"/>
        <v>0.34108035218529387</v>
      </c>
      <c r="AH33" s="7">
        <f t="shared" si="21"/>
        <v>0.65836440072975322</v>
      </c>
      <c r="AI33" s="7">
        <f t="shared" si="22"/>
        <v>5.5524708495280552E-2</v>
      </c>
      <c r="AJ33" s="8">
        <f t="shared" si="23"/>
        <v>0.67026255255017053</v>
      </c>
      <c r="AK33" s="8">
        <f t="shared" si="24"/>
        <v>0.57016029597928453</v>
      </c>
    </row>
    <row r="34" spans="1:37" x14ac:dyDescent="0.25">
      <c r="A34" s="1" t="s">
        <v>7</v>
      </c>
      <c r="B34" s="6">
        <f>(I5+I6+I8)/100</f>
        <v>0.26556016597510379</v>
      </c>
      <c r="C34" s="6">
        <f>SUM(I10)/100</f>
        <v>0</v>
      </c>
      <c r="D34" s="6">
        <f>(I7+I11+I12+I13+I14+I15)/100</f>
        <v>0.70539419087136934</v>
      </c>
      <c r="E34" s="6">
        <f>SUM(I5)/100</f>
        <v>0.20746887966804978</v>
      </c>
      <c r="F34" s="6">
        <f>(I6+I7+I8+I11+I12+I13+I14+I15)/100</f>
        <v>0.76348547717842341</v>
      </c>
      <c r="G34" s="6">
        <f>SUM(I5:I6)/100</f>
        <v>0.21576763485477174</v>
      </c>
      <c r="H34" s="6">
        <f>SUM(I9:I10)/100</f>
        <v>1.2448132780082943E-2</v>
      </c>
      <c r="I34" s="6">
        <f>(I7+I8+I11+I12+I13+I14+I15)/100</f>
        <v>0.75518672199170145</v>
      </c>
      <c r="K34" s="7">
        <f t="shared" si="1"/>
        <v>0.97095435684647313</v>
      </c>
      <c r="L34" s="7">
        <f t="shared" si="2"/>
        <v>0.72649572649572647</v>
      </c>
      <c r="M34" s="7">
        <f t="shared" si="3"/>
        <v>0.27350427350427353</v>
      </c>
      <c r="N34" s="7">
        <f t="shared" si="4"/>
        <v>0</v>
      </c>
      <c r="O34" s="8">
        <f t="shared" si="5"/>
        <v>0.86324786324786318</v>
      </c>
      <c r="P34" s="8">
        <f t="shared" si="6"/>
        <v>0.23686164889830802</v>
      </c>
      <c r="R34" s="7">
        <f t="shared" si="7"/>
        <v>0.97095435684647313</v>
      </c>
      <c r="S34" s="7">
        <f t="shared" si="8"/>
        <v>0.78632478632478642</v>
      </c>
      <c r="T34" s="7">
        <f t="shared" si="9"/>
        <v>0.21367521367521364</v>
      </c>
      <c r="U34" s="7">
        <f t="shared" si="10"/>
        <v>0</v>
      </c>
      <c r="V34" s="8">
        <f t="shared" si="11"/>
        <v>0.89316239316239332</v>
      </c>
      <c r="W34" s="8">
        <f t="shared" si="12"/>
        <v>0.18504816320180309</v>
      </c>
      <c r="Y34" s="7">
        <f t="shared" si="13"/>
        <v>0.97095435684647313</v>
      </c>
      <c r="Z34" s="7">
        <f t="shared" si="14"/>
        <v>0.7777777777777779</v>
      </c>
      <c r="AA34" s="7">
        <f t="shared" si="15"/>
        <v>0.22222222222222215</v>
      </c>
      <c r="AB34" s="7">
        <f t="shared" si="16"/>
        <v>0</v>
      </c>
      <c r="AC34" s="8">
        <f t="shared" si="17"/>
        <v>0.88888888888888895</v>
      </c>
      <c r="AD34" s="8">
        <f t="shared" si="18"/>
        <v>0.19245008972987518</v>
      </c>
      <c r="AF34" s="7">
        <f t="shared" si="19"/>
        <v>0.51070539419087135</v>
      </c>
      <c r="AG34" s="7">
        <f t="shared" si="20"/>
        <v>0.30874228144296395</v>
      </c>
      <c r="AH34" s="7">
        <f t="shared" si="21"/>
        <v>0.69060773480662985</v>
      </c>
      <c r="AI34" s="7">
        <f t="shared" si="22"/>
        <v>6.4998375040624029E-2</v>
      </c>
      <c r="AJ34" s="8">
        <f t="shared" si="23"/>
        <v>0.65404614884627887</v>
      </c>
      <c r="AK34" s="8">
        <f t="shared" si="24"/>
        <v>0.59808384239256807</v>
      </c>
    </row>
    <row r="35" spans="1:37" x14ac:dyDescent="0.25">
      <c r="A35" s="1" t="s">
        <v>8</v>
      </c>
      <c r="B35" s="6">
        <f>(J5+J6+J8)/100</f>
        <v>0.29149797570850194</v>
      </c>
      <c r="C35" s="6">
        <f>SUM(J10)/100</f>
        <v>8.0971659919028133E-3</v>
      </c>
      <c r="D35" s="6">
        <f>(J7+J11+J12+J13+J14+J15)/100</f>
        <v>0.6599190283400812</v>
      </c>
      <c r="E35" s="6">
        <f>SUM(J5)/100</f>
        <v>0.23076923076923067</v>
      </c>
      <c r="F35" s="6">
        <f>(J6+J7+J8+J11+J12+J13+J14+J15)/100</f>
        <v>0.72064777327935248</v>
      </c>
      <c r="G35" s="6">
        <f>SUM(J5:J6)/100</f>
        <v>0.24291497975708495</v>
      </c>
      <c r="H35" s="6">
        <f>SUM(J9:J10)/100</f>
        <v>2.0242914979757103E-2</v>
      </c>
      <c r="I35" s="6">
        <f>(J7+J8+J11+J12+J13+J14+J15)/100</f>
        <v>0.70850202429149822</v>
      </c>
      <c r="K35" s="7">
        <f t="shared" si="1"/>
        <v>0.95951417004048589</v>
      </c>
      <c r="L35" s="7">
        <f t="shared" si="2"/>
        <v>0.68776371308016893</v>
      </c>
      <c r="M35" s="7">
        <f t="shared" si="3"/>
        <v>0.30379746835443028</v>
      </c>
      <c r="N35" s="7">
        <f t="shared" si="4"/>
        <v>8.4388185654008224E-3</v>
      </c>
      <c r="O35" s="8">
        <f t="shared" si="5"/>
        <v>0.83966244725738415</v>
      </c>
      <c r="P35" s="8">
        <f t="shared" si="6"/>
        <v>0.26309632520033571</v>
      </c>
      <c r="R35" s="7">
        <f t="shared" si="7"/>
        <v>0.95951417004048589</v>
      </c>
      <c r="S35" s="7">
        <f t="shared" si="8"/>
        <v>0.75105485232067537</v>
      </c>
      <c r="T35" s="7">
        <f t="shared" si="9"/>
        <v>0.24050632911392394</v>
      </c>
      <c r="U35" s="7">
        <f t="shared" si="10"/>
        <v>8.4388185654008224E-3</v>
      </c>
      <c r="V35" s="8">
        <f t="shared" si="11"/>
        <v>0.87130801687763726</v>
      </c>
      <c r="W35" s="8">
        <f t="shared" si="12"/>
        <v>0.20828459078359907</v>
      </c>
      <c r="Y35" s="7">
        <f t="shared" si="13"/>
        <v>0.959514170040486</v>
      </c>
      <c r="Z35" s="7">
        <f t="shared" si="14"/>
        <v>0.73839662447257393</v>
      </c>
      <c r="AA35" s="7">
        <f t="shared" si="15"/>
        <v>0.25316455696202522</v>
      </c>
      <c r="AB35" s="7">
        <f t="shared" si="16"/>
        <v>8.4388185654008206E-3</v>
      </c>
      <c r="AC35" s="8">
        <f t="shared" si="17"/>
        <v>0.86497890295358659</v>
      </c>
      <c r="AD35" s="8">
        <f t="shared" si="18"/>
        <v>0.21924693766694639</v>
      </c>
      <c r="AF35" s="7">
        <f t="shared" si="19"/>
        <v>0.49821862348178142</v>
      </c>
      <c r="AG35" s="7">
        <f t="shared" si="20"/>
        <v>0.31691857630424197</v>
      </c>
      <c r="AH35" s="7">
        <f t="shared" si="21"/>
        <v>0.68259385665528993</v>
      </c>
      <c r="AI35" s="7">
        <f t="shared" si="22"/>
        <v>4.8756704046806584E-2</v>
      </c>
      <c r="AJ35" s="8">
        <f t="shared" si="23"/>
        <v>0.65821550463188705</v>
      </c>
      <c r="AK35" s="8">
        <f t="shared" si="24"/>
        <v>0.59114362033067469</v>
      </c>
    </row>
    <row r="36" spans="1:37" x14ac:dyDescent="0.25">
      <c r="A36" s="1" t="s">
        <v>9</v>
      </c>
      <c r="B36" s="6">
        <f>(K5+K6+K8)/100</f>
        <v>0.28666666666666674</v>
      </c>
      <c r="C36" s="6">
        <f>SUM(K10)/100</f>
        <v>3.3333333333332858E-3</v>
      </c>
      <c r="D36" s="6">
        <f>(K7+K11+K12+K13+K14+K15)/100</f>
        <v>0.66666666666666652</v>
      </c>
      <c r="E36" s="6">
        <f>SUM(K5)/100</f>
        <v>0.21</v>
      </c>
      <c r="F36" s="6">
        <f>(K6+K7+K8+K11+K12+K13+K14+K15)/100</f>
        <v>0.74333333333333329</v>
      </c>
      <c r="G36" s="6">
        <f>SUM(K5:K6)/100</f>
        <v>0.22666666666666671</v>
      </c>
      <c r="H36" s="6">
        <f>SUM(K9:K10)/100</f>
        <v>2.3333333333333286E-2</v>
      </c>
      <c r="I36" s="6">
        <f>(K7+K8+K11+K12+K13+K14+K15)/100</f>
        <v>0.72666666666666657</v>
      </c>
      <c r="K36" s="7">
        <f t="shared" si="1"/>
        <v>0.95666666666666655</v>
      </c>
      <c r="L36" s="7">
        <f t="shared" si="2"/>
        <v>0.69686411149825778</v>
      </c>
      <c r="M36" s="7">
        <f t="shared" si="3"/>
        <v>0.29965156794425096</v>
      </c>
      <c r="N36" s="7">
        <f t="shared" si="4"/>
        <v>3.4843205574912398E-3</v>
      </c>
      <c r="O36" s="8">
        <f t="shared" si="5"/>
        <v>0.8466898954703832</v>
      </c>
      <c r="P36" s="8">
        <f t="shared" si="6"/>
        <v>0.25950587012356008</v>
      </c>
      <c r="R36" s="7">
        <f t="shared" si="7"/>
        <v>0.95666666666666655</v>
      </c>
      <c r="S36" s="7">
        <f t="shared" si="8"/>
        <v>0.77700348432055755</v>
      </c>
      <c r="T36" s="7">
        <f t="shared" si="9"/>
        <v>0.21951219512195125</v>
      </c>
      <c r="U36" s="7">
        <f t="shared" si="10"/>
        <v>3.4843205574912398E-3</v>
      </c>
      <c r="V36" s="8">
        <f t="shared" si="11"/>
        <v>0.88675958188153325</v>
      </c>
      <c r="W36" s="8">
        <f t="shared" si="12"/>
        <v>0.1901031374160963</v>
      </c>
      <c r="Y36" s="7">
        <f t="shared" si="13"/>
        <v>0.95666666666666655</v>
      </c>
      <c r="Z36" s="7">
        <f t="shared" si="14"/>
        <v>0.75958188153310102</v>
      </c>
      <c r="AA36" s="7">
        <f t="shared" si="15"/>
        <v>0.23693379790940775</v>
      </c>
      <c r="AB36" s="7">
        <f t="shared" si="16"/>
        <v>3.4843205574912398E-3</v>
      </c>
      <c r="AC36" s="8">
        <f t="shared" si="17"/>
        <v>0.87804878048780488</v>
      </c>
      <c r="AD36" s="8">
        <f t="shared" si="18"/>
        <v>0.20519068800467541</v>
      </c>
      <c r="AF36" s="7">
        <f t="shared" si="19"/>
        <v>0.48033333333333333</v>
      </c>
      <c r="AG36" s="7">
        <f t="shared" si="20"/>
        <v>0.31228313671061764</v>
      </c>
      <c r="AH36" s="7">
        <f t="shared" si="21"/>
        <v>0.68702290076335881</v>
      </c>
      <c r="AI36" s="7">
        <f t="shared" si="22"/>
        <v>6.9396252602359376E-2</v>
      </c>
      <c r="AJ36" s="8">
        <f t="shared" si="23"/>
        <v>0.65579458709229721</v>
      </c>
      <c r="AK36" s="8">
        <f t="shared" si="24"/>
        <v>0.59497928504274411</v>
      </c>
    </row>
    <row r="38" spans="1:37" x14ac:dyDescent="0.25">
      <c r="B38" s="9" t="s">
        <v>19</v>
      </c>
      <c r="C38" s="10" t="s">
        <v>18</v>
      </c>
      <c r="D38" s="9" t="s">
        <v>17</v>
      </c>
    </row>
    <row r="39" spans="1:37" x14ac:dyDescent="0.25">
      <c r="B39" s="9"/>
      <c r="C39" s="10"/>
      <c r="D39" s="9"/>
    </row>
    <row r="40" spans="1:37" x14ac:dyDescent="0.25">
      <c r="B40" s="9"/>
      <c r="C40" s="10"/>
      <c r="D40" s="9"/>
    </row>
    <row r="41" spans="1:37" x14ac:dyDescent="0.25">
      <c r="B41" s="5"/>
      <c r="C41" s="5"/>
      <c r="D41" s="5"/>
    </row>
    <row r="42" spans="1:37" x14ac:dyDescent="0.25">
      <c r="A42" s="1" t="s">
        <v>0</v>
      </c>
      <c r="B42" s="6">
        <f>(B13)/100</f>
        <v>0.16</v>
      </c>
      <c r="C42" s="6">
        <f>SUM(B12)/100</f>
        <v>0.27</v>
      </c>
      <c r="D42" s="6">
        <f>(B11)/100</f>
        <v>7.6666666666666716E-2</v>
      </c>
    </row>
    <row r="43" spans="1:37" x14ac:dyDescent="0.25">
      <c r="A43" s="1" t="s">
        <v>1</v>
      </c>
      <c r="B43" s="6">
        <f>(C13)/100</f>
        <v>0.12666666666666671</v>
      </c>
      <c r="C43" s="6">
        <f>SUM(C12)/100</f>
        <v>0.31</v>
      </c>
      <c r="D43" s="6">
        <f>(C11)/100</f>
        <v>0.04</v>
      </c>
    </row>
    <row r="44" spans="1:37" x14ac:dyDescent="0.25">
      <c r="A44" s="1" t="s">
        <v>2</v>
      </c>
      <c r="B44" s="6">
        <f>(D13)/100</f>
        <v>0.13</v>
      </c>
      <c r="C44" s="6">
        <f>SUM(D12)/100</f>
        <v>0.33666666666666673</v>
      </c>
      <c r="D44" s="6">
        <f>(D11)/100</f>
        <v>3.666666666666657E-2</v>
      </c>
    </row>
    <row r="45" spans="1:37" x14ac:dyDescent="0.25">
      <c r="A45" s="1" t="s">
        <v>3</v>
      </c>
      <c r="B45" s="6">
        <f>(E13)/100</f>
        <v>0.15</v>
      </c>
      <c r="C45" s="6">
        <f>SUM(E12)/100</f>
        <v>0.29333333333333328</v>
      </c>
      <c r="D45" s="6">
        <f>(E11)/100</f>
        <v>5.6666666666666574E-2</v>
      </c>
    </row>
    <row r="46" spans="1:37" x14ac:dyDescent="0.25">
      <c r="A46" s="1" t="s">
        <v>4</v>
      </c>
      <c r="B46" s="6">
        <f>(F13)/100</f>
        <v>0.11</v>
      </c>
      <c r="C46" s="6">
        <f>SUM(F12)/100</f>
        <v>0.37</v>
      </c>
      <c r="D46" s="6">
        <f>(F11)/100</f>
        <v>0.03</v>
      </c>
    </row>
    <row r="47" spans="1:37" x14ac:dyDescent="0.25">
      <c r="A47" s="1" t="s">
        <v>5</v>
      </c>
      <c r="B47" s="6">
        <f>(G13)/100</f>
        <v>0.1866666666666667</v>
      </c>
      <c r="C47" s="6">
        <f>SUM(G12)/100</f>
        <v>0.35333333333333344</v>
      </c>
      <c r="D47" s="6">
        <f>(G11)/100</f>
        <v>7.3333333333333431E-2</v>
      </c>
    </row>
    <row r="48" spans="1:37" x14ac:dyDescent="0.25">
      <c r="A48" s="1" t="s">
        <v>6</v>
      </c>
      <c r="B48" s="6">
        <f>(H13)/100</f>
        <v>0.17063492063492064</v>
      </c>
      <c r="C48" s="6">
        <f>SUM(H12)/100</f>
        <v>0.32936507936507936</v>
      </c>
      <c r="D48" s="6">
        <f>(H11)/100</f>
        <v>2.7777777777777856E-2</v>
      </c>
    </row>
    <row r="49" spans="1:4" x14ac:dyDescent="0.25">
      <c r="A49" s="1" t="s">
        <v>7</v>
      </c>
      <c r="B49" s="6">
        <f>(I13)/100</f>
        <v>0.15767634854771784</v>
      </c>
      <c r="C49" s="6">
        <f>SUM(I12)/100</f>
        <v>0.35269709543568467</v>
      </c>
      <c r="D49" s="6">
        <f>(I11)/100</f>
        <v>3.3195020746887988E-2</v>
      </c>
    </row>
    <row r="50" spans="1:4" x14ac:dyDescent="0.25">
      <c r="A50" s="1" t="s">
        <v>8</v>
      </c>
      <c r="B50" s="6">
        <f>(J13)/100</f>
        <v>0.15789473684210534</v>
      </c>
      <c r="C50" s="6">
        <f>SUM(J12)/100</f>
        <v>0.34008097165991896</v>
      </c>
      <c r="D50" s="6">
        <f>(J11)/100</f>
        <v>2.4291497975708579E-2</v>
      </c>
    </row>
    <row r="51" spans="1:4" x14ac:dyDescent="0.25">
      <c r="A51" s="1" t="s">
        <v>9</v>
      </c>
      <c r="B51" s="6">
        <f>(K13)/100</f>
        <v>0.15</v>
      </c>
      <c r="C51" s="6">
        <f>SUM(K12)/100</f>
        <v>0.33</v>
      </c>
      <c r="D51" s="6">
        <f>(K11)/100</f>
        <v>3.3333333333333284E-2</v>
      </c>
    </row>
  </sheetData>
  <mergeCells count="15">
    <mergeCell ref="K23:P24"/>
    <mergeCell ref="R23:W24"/>
    <mergeCell ref="Y23:AD24"/>
    <mergeCell ref="AF23:AK24"/>
    <mergeCell ref="B23:B25"/>
    <mergeCell ref="C23:C25"/>
    <mergeCell ref="D23:D25"/>
    <mergeCell ref="E23:E25"/>
    <mergeCell ref="F23:F25"/>
    <mergeCell ref="G23:G25"/>
    <mergeCell ref="B38:B40"/>
    <mergeCell ref="C38:C40"/>
    <mergeCell ref="D38:D40"/>
    <mergeCell ref="H23:H25"/>
    <mergeCell ref="I23:I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Tectonic 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SedLab</dc:creator>
  <cp:lastModifiedBy>SedLab</cp:lastModifiedBy>
  <dcterms:created xsi:type="dcterms:W3CDTF">2023-05-17T10:10:00Z</dcterms:created>
  <dcterms:modified xsi:type="dcterms:W3CDTF">2023-07-25T10:02:07Z</dcterms:modified>
</cp:coreProperties>
</file>