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ummary" sheetId="1" r:id="rId1"/>
    <sheet name="Samples" sheetId="2" r:id="rId2"/>
    <sheet name="Duff Brown Tank" sheetId="3" r:id="rId3"/>
    <sheet name="AUG-B6" sheetId="4" r:id="rId4"/>
    <sheet name="WC-1" sheetId="5" r:id="rId5"/>
    <sheet name="NIST 614" sheetId="6" r:id="rId6"/>
  </sheets>
  <definedNames>
    <definedName name="_gXY1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</definedNames>
  <calcPr fullCalcOnLoad="1"/>
</workbook>
</file>

<file path=xl/sharedStrings.xml><?xml version="1.0" encoding="utf-8"?>
<sst xmlns="http://schemas.openxmlformats.org/spreadsheetml/2006/main" count="1299" uniqueCount="746">
  <si>
    <t>Session 3</t>
  </si>
  <si>
    <t>Session 4</t>
  </si>
  <si>
    <t>Session 2</t>
  </si>
  <si>
    <t>Session 5</t>
  </si>
  <si>
    <t>Session 1</t>
  </si>
  <si>
    <t>Duff Brown Tank</t>
  </si>
  <si>
    <t>AUG-B6</t>
  </si>
  <si>
    <t>WC-1</t>
  </si>
  <si>
    <t>WC-1 corrected 238U/206Pb</t>
  </si>
  <si>
    <t>207Pb/206Pb</t>
  </si>
  <si>
    <t>2SE</t>
  </si>
  <si>
    <t>206Pb (cps)</t>
  </si>
  <si>
    <t>207Pb (cps)</t>
  </si>
  <si>
    <t>208Pb (cps)</t>
  </si>
  <si>
    <t>232Th (cps)</t>
  </si>
  <si>
    <t>238U (cps)</t>
  </si>
  <si>
    <t>DB_1</t>
  </si>
  <si>
    <t>DB_2</t>
  </si>
  <si>
    <t>DB_3</t>
  </si>
  <si>
    <t>DB_4</t>
  </si>
  <si>
    <t>DB_5</t>
  </si>
  <si>
    <t>DB_6</t>
  </si>
  <si>
    <t>DB_7</t>
  </si>
  <si>
    <t>DB_8</t>
  </si>
  <si>
    <t>DB_9</t>
  </si>
  <si>
    <t>DB_10</t>
  </si>
  <si>
    <t>DB_11</t>
  </si>
  <si>
    <t>DB_12</t>
  </si>
  <si>
    <t>DB_13</t>
  </si>
  <si>
    <t>DB_14</t>
  </si>
  <si>
    <t>DB_15</t>
  </si>
  <si>
    <t>DB_16</t>
  </si>
  <si>
    <t>DB_17</t>
  </si>
  <si>
    <t>DB_18</t>
  </si>
  <si>
    <t>DB_19</t>
  </si>
  <si>
    <t>DB_20</t>
  </si>
  <si>
    <t>DB_21</t>
  </si>
  <si>
    <t>DB_22</t>
  </si>
  <si>
    <t>DB_23</t>
  </si>
  <si>
    <t>DB_24</t>
  </si>
  <si>
    <t>DB_25</t>
  </si>
  <si>
    <t>DB_26</t>
  </si>
  <si>
    <t>DB_27</t>
  </si>
  <si>
    <t>DB_28</t>
  </si>
  <si>
    <t>DB_29</t>
  </si>
  <si>
    <t>DB_30</t>
  </si>
  <si>
    <t>DB_31</t>
  </si>
  <si>
    <t>DB_32</t>
  </si>
  <si>
    <t>DB_33</t>
  </si>
  <si>
    <t>DB_34</t>
  </si>
  <si>
    <t>AUG-B6_1</t>
  </si>
  <si>
    <t>AUG-B6_2</t>
  </si>
  <si>
    <t>AUG-B6_3</t>
  </si>
  <si>
    <t>AUG-B6_4</t>
  </si>
  <si>
    <t>AUG-B6_5</t>
  </si>
  <si>
    <t>AUG-B6_6</t>
  </si>
  <si>
    <t>AUG-B6_7</t>
  </si>
  <si>
    <t>AUG-B6_8</t>
  </si>
  <si>
    <t>AUG-B6_9</t>
  </si>
  <si>
    <t>AUG-B6_10</t>
  </si>
  <si>
    <t>AUG-B6_11</t>
  </si>
  <si>
    <t>AUG-B6_12</t>
  </si>
  <si>
    <t>AUG-B6_13</t>
  </si>
  <si>
    <t>AUG-B6_14</t>
  </si>
  <si>
    <t>AUG-B6_15</t>
  </si>
  <si>
    <t>AUG-B6_16</t>
  </si>
  <si>
    <t>AUG-B6_17</t>
  </si>
  <si>
    <t>AUG-B6_18</t>
  </si>
  <si>
    <t>AUG-B6_19</t>
  </si>
  <si>
    <t>AUG-B6_20</t>
  </si>
  <si>
    <t>AUG-B6_21</t>
  </si>
  <si>
    <t>AUG-B6_22</t>
  </si>
  <si>
    <t>AUG-B6_23</t>
  </si>
  <si>
    <t>AUG-B6_24</t>
  </si>
  <si>
    <t>AUG-B6_25</t>
  </si>
  <si>
    <t>AUG-B6_26</t>
  </si>
  <si>
    <t>AUG-B6_27</t>
  </si>
  <si>
    <t>AUG-B6_28</t>
  </si>
  <si>
    <t>WC-1_1</t>
  </si>
  <si>
    <t>WC-1_2</t>
  </si>
  <si>
    <t>WC-1_3</t>
  </si>
  <si>
    <t>WC-1_4</t>
  </si>
  <si>
    <t>WC-1_5</t>
  </si>
  <si>
    <t>WC-1_6</t>
  </si>
  <si>
    <t>WC-1_7</t>
  </si>
  <si>
    <t>WC-1_8</t>
  </si>
  <si>
    <t>WC-1_9</t>
  </si>
  <si>
    <t>WC-1_10</t>
  </si>
  <si>
    <t>WC-1_11</t>
  </si>
  <si>
    <t>WC-1_12</t>
  </si>
  <si>
    <t>WC-1_13</t>
  </si>
  <si>
    <t>WC-1_14</t>
  </si>
  <si>
    <t>WC-1_15</t>
  </si>
  <si>
    <t>WC-1_16</t>
  </si>
  <si>
    <t>WC-1_17</t>
  </si>
  <si>
    <t>WC-1_18</t>
  </si>
  <si>
    <t>WC-1_19</t>
  </si>
  <si>
    <t>WC-1_20</t>
  </si>
  <si>
    <t>WC-1_21</t>
  </si>
  <si>
    <t>WC-1_22</t>
  </si>
  <si>
    <t>WC-1_23</t>
  </si>
  <si>
    <t>WC-1_24</t>
  </si>
  <si>
    <t>WC-1_25</t>
  </si>
  <si>
    <t>WC-1_26</t>
  </si>
  <si>
    <t>WC-1_27</t>
  </si>
  <si>
    <t>WC-1_28</t>
  </si>
  <si>
    <t>WC-1_29</t>
  </si>
  <si>
    <t>WC-1_30</t>
  </si>
  <si>
    <t>WC-1_31</t>
  </si>
  <si>
    <t>WC-1_32</t>
  </si>
  <si>
    <t>WC-1_33</t>
  </si>
  <si>
    <t>WC-1_34</t>
  </si>
  <si>
    <t>238U/206Pb</t>
  </si>
  <si>
    <t>NIST614_1</t>
  </si>
  <si>
    <t>Intercept x</t>
  </si>
  <si>
    <t>(238U/206Pb)*</t>
  </si>
  <si>
    <t>(207Pb/206Pb)*</t>
  </si>
  <si>
    <t>WC1 (%)</t>
  </si>
  <si>
    <t>LAMBDA 5</t>
  </si>
  <si>
    <t>LAMBDA 8</t>
  </si>
  <si>
    <t>%</t>
  </si>
  <si>
    <t>Ma</t>
  </si>
  <si>
    <t>2σ</t>
  </si>
  <si>
    <t>Age (year)</t>
  </si>
  <si>
    <t>Intercept y (Pb commun Tera-Wasserburg)</t>
  </si>
  <si>
    <t>Correction factor</t>
  </si>
  <si>
    <t>U concentration (ppm)</t>
  </si>
  <si>
    <t>Pb concentration (ppm)</t>
  </si>
  <si>
    <t>Absolute</t>
  </si>
  <si>
    <t>2σ (anchor common-Pb Tera-Wasserburg)</t>
  </si>
  <si>
    <t>Bibliography</t>
  </si>
  <si>
    <t>This study</t>
  </si>
  <si>
    <t>TABLE OF STANDARD CALCITE REFERENCES</t>
  </si>
  <si>
    <t>UNCERTAINTIES TO PROPAGATE</t>
  </si>
  <si>
    <t>DECAY CONSTANT</t>
  </si>
  <si>
    <t>2σ with propagation by quadratic addition</t>
  </si>
  <si>
    <t>Age (Ma) - IsoplotR</t>
  </si>
  <si>
    <t>Value (year-1)</t>
  </si>
  <si>
    <t>Value (Mys-1)</t>
  </si>
  <si>
    <t>NIST 614 Raw 206Pb/238U (%)</t>
  </si>
  <si>
    <t>NIST 614 Raw 207Pb/206Pb (%)</t>
  </si>
  <si>
    <t>Incertainty</t>
  </si>
  <si>
    <t>NIST 614</t>
  </si>
  <si>
    <t>Corrected 238U/206Pb</t>
  </si>
  <si>
    <t>NIST614_2</t>
  </si>
  <si>
    <t>NIST614_3</t>
  </si>
  <si>
    <t>NIST614_4</t>
  </si>
  <si>
    <t>NIST614_5</t>
  </si>
  <si>
    <t>NIST614_6</t>
  </si>
  <si>
    <t>NIST614_7</t>
  </si>
  <si>
    <t>NIST614_8</t>
  </si>
  <si>
    <t>NIST614_9</t>
  </si>
  <si>
    <t>NIST614_10</t>
  </si>
  <si>
    <t>NIST614_11</t>
  </si>
  <si>
    <t>NIST614_12</t>
  </si>
  <si>
    <t>NIST614_13</t>
  </si>
  <si>
    <t>NIST614_14</t>
  </si>
  <si>
    <t>NIST614_15</t>
  </si>
  <si>
    <t>NIST614_16</t>
  </si>
  <si>
    <t>NIST614_17</t>
  </si>
  <si>
    <t>NIST614_18</t>
  </si>
  <si>
    <t>NIST614_19</t>
  </si>
  <si>
    <t>NIST614_20</t>
  </si>
  <si>
    <t>NIST614_21</t>
  </si>
  <si>
    <t>NIST614_22</t>
  </si>
  <si>
    <t>NIST614_23</t>
  </si>
  <si>
    <t>NIST614_24</t>
  </si>
  <si>
    <t>NIST614_25</t>
  </si>
  <si>
    <t>NIST614_26</t>
  </si>
  <si>
    <t>NIST614_27</t>
  </si>
  <si>
    <t>NIST614_28</t>
  </si>
  <si>
    <t>NIST614_29</t>
  </si>
  <si>
    <t>NIST614_30</t>
  </si>
  <si>
    <t>NIST614_31</t>
  </si>
  <si>
    <t>NIST614_32</t>
  </si>
  <si>
    <t>NIST614_33</t>
  </si>
  <si>
    <t>NIST614_34</t>
  </si>
  <si>
    <r>
      <t xml:space="preserve">WC-1 </t>
    </r>
    <r>
      <rPr>
        <sz val="11"/>
        <color indexed="8"/>
        <rFont val="Calibri"/>
        <family val="2"/>
      </rPr>
      <t>(Roberts et al. 2017)</t>
    </r>
  </si>
  <si>
    <r>
      <t>Duff Brown Tank</t>
    </r>
    <r>
      <rPr>
        <sz val="11"/>
        <color indexed="8"/>
        <rFont val="Calibri"/>
        <family val="2"/>
      </rPr>
      <t xml:space="preserve"> (Hill et al. 2016)</t>
    </r>
  </si>
  <si>
    <r>
      <t>AUG-B6</t>
    </r>
    <r>
      <rPr>
        <sz val="11"/>
        <color indexed="8"/>
        <rFont val="Calibri"/>
        <family val="2"/>
      </rPr>
      <t xml:space="preserve"> (Pagel et al. 2018)</t>
    </r>
  </si>
  <si>
    <t>Uncertainty of WC-1</t>
  </si>
  <si>
    <t>Uncertainties of NIST 614</t>
  </si>
  <si>
    <t>CPS</t>
  </si>
  <si>
    <t>SAMPLES</t>
  </si>
  <si>
    <t>2σ without systematic uncertainties except decay constants</t>
  </si>
  <si>
    <t>WC-1 corrected concentrations</t>
  </si>
  <si>
    <t>U (ppm)</t>
  </si>
  <si>
    <t>Pb (ppm)</t>
  </si>
  <si>
    <t>Concentrations calibrated from NIST 614</t>
  </si>
  <si>
    <t>Ratios use for Tera-Wasserbug diagram</t>
  </si>
  <si>
    <t>Session 1 (6)</t>
  </si>
  <si>
    <t>Session 2 (8)</t>
  </si>
  <si>
    <t>Session 3 (9)</t>
  </si>
  <si>
    <t>Session 4 (11)</t>
  </si>
  <si>
    <t>Session 5 (15)</t>
  </si>
  <si>
    <t>PB-1</t>
  </si>
  <si>
    <t>PB-2</t>
  </si>
  <si>
    <t>SL-2</t>
  </si>
  <si>
    <t>GD-1</t>
  </si>
  <si>
    <t>GD-2</t>
  </si>
  <si>
    <t>SB-2</t>
  </si>
  <si>
    <t>SB-3</t>
  </si>
  <si>
    <t>SB-4</t>
  </si>
  <si>
    <t>SB-1</t>
  </si>
  <si>
    <t>SL-3</t>
  </si>
  <si>
    <t>SL-1</t>
  </si>
  <si>
    <t>DM-1</t>
  </si>
  <si>
    <t>SAMPLE PB-1</t>
  </si>
  <si>
    <t>PB-1_1</t>
  </si>
  <si>
    <t>PB-1_2</t>
  </si>
  <si>
    <t>PB-1_3</t>
  </si>
  <si>
    <t>PB-1_4</t>
  </si>
  <si>
    <t>PB-1_5</t>
  </si>
  <si>
    <t>PB-1_6</t>
  </si>
  <si>
    <t>PB-1_7</t>
  </si>
  <si>
    <t>PB-1_8</t>
  </si>
  <si>
    <t>PB-1_9</t>
  </si>
  <si>
    <t>PB-1_10</t>
  </si>
  <si>
    <t>PB-1_11</t>
  </si>
  <si>
    <t>PB-1_12</t>
  </si>
  <si>
    <t>PB-1_13</t>
  </si>
  <si>
    <t>PB-1_14</t>
  </si>
  <si>
    <t>PB-1_15</t>
  </si>
  <si>
    <t>PB-1_16</t>
  </si>
  <si>
    <t>PB-1_17</t>
  </si>
  <si>
    <t>PB-1_18</t>
  </si>
  <si>
    <t>PB-1_19</t>
  </si>
  <si>
    <t>PB-1_20</t>
  </si>
  <si>
    <t>PB-1_21</t>
  </si>
  <si>
    <t>PB-1_22</t>
  </si>
  <si>
    <t>PB-1_23</t>
  </si>
  <si>
    <t>PB-1_24</t>
  </si>
  <si>
    <t>PB-1_25</t>
  </si>
  <si>
    <t>PB-1_26</t>
  </si>
  <si>
    <t>PB-1_27</t>
  </si>
  <si>
    <t>PB-1_28</t>
  </si>
  <si>
    <t>PB-1_29</t>
  </si>
  <si>
    <t>PB-1_30</t>
  </si>
  <si>
    <t>PB-1_31</t>
  </si>
  <si>
    <t>PB-1_32</t>
  </si>
  <si>
    <t>PB-1_33</t>
  </si>
  <si>
    <t>PB-1_34</t>
  </si>
  <si>
    <t>PB-1_35</t>
  </si>
  <si>
    <t>PB-1_36</t>
  </si>
  <si>
    <t>PB-1_37</t>
  </si>
  <si>
    <t>PB-1_38</t>
  </si>
  <si>
    <t>SAMPLE PB-2</t>
  </si>
  <si>
    <t>PB-2_1</t>
  </si>
  <si>
    <t>PB-2_2</t>
  </si>
  <si>
    <t>PB-2_3</t>
  </si>
  <si>
    <t>PB-2_4</t>
  </si>
  <si>
    <t>PB-2_5</t>
  </si>
  <si>
    <t>PB-2_6</t>
  </si>
  <si>
    <t>PB-2_7</t>
  </si>
  <si>
    <t>PB-2_8</t>
  </si>
  <si>
    <t>PB-2_9</t>
  </si>
  <si>
    <t>PB-2_10</t>
  </si>
  <si>
    <t>PB-2_11</t>
  </si>
  <si>
    <t>PB-2_12</t>
  </si>
  <si>
    <t>PB-2_13</t>
  </si>
  <si>
    <t>PB-2_14</t>
  </si>
  <si>
    <t>PB-2_15</t>
  </si>
  <si>
    <t>PB-2_16</t>
  </si>
  <si>
    <t>PB-2_17</t>
  </si>
  <si>
    <t>PB-2_18</t>
  </si>
  <si>
    <t>PB-2_19</t>
  </si>
  <si>
    <t>PB-2_20</t>
  </si>
  <si>
    <t>PB-2_21</t>
  </si>
  <si>
    <t>PB-2_22</t>
  </si>
  <si>
    <t>PB-2_23</t>
  </si>
  <si>
    <t>PB-2_24</t>
  </si>
  <si>
    <t>PB-2_25</t>
  </si>
  <si>
    <t>PB-2_26</t>
  </si>
  <si>
    <t>PB-2_27</t>
  </si>
  <si>
    <t>PB-2_28</t>
  </si>
  <si>
    <t>PB-2_29</t>
  </si>
  <si>
    <t>PB-2_30</t>
  </si>
  <si>
    <t>PB-2_31</t>
  </si>
  <si>
    <t>PB-2_32</t>
  </si>
  <si>
    <t>SAMPLE SL-1</t>
  </si>
  <si>
    <t>SAMPLE SL-2</t>
  </si>
  <si>
    <t>SL-2_1</t>
  </si>
  <si>
    <t>SL-2_2</t>
  </si>
  <si>
    <t>SL-2_3</t>
  </si>
  <si>
    <t>SL-2_4</t>
  </si>
  <si>
    <t>SL-2_5</t>
  </si>
  <si>
    <t>SL-2_6</t>
  </si>
  <si>
    <t>SL-2_7</t>
  </si>
  <si>
    <t>SL-2_8</t>
  </si>
  <si>
    <t>SL-2_9</t>
  </si>
  <si>
    <t>SL-2_10</t>
  </si>
  <si>
    <t>SL-2_11</t>
  </si>
  <si>
    <t>SL-2_12</t>
  </si>
  <si>
    <t>SL-2_13</t>
  </si>
  <si>
    <t>SL-2_14</t>
  </si>
  <si>
    <t>SL-2_15</t>
  </si>
  <si>
    <t>SL-2_16</t>
  </si>
  <si>
    <t>SL-2_17</t>
  </si>
  <si>
    <t>SL-2_18</t>
  </si>
  <si>
    <t>SL-2_19</t>
  </si>
  <si>
    <t>SL-2_20</t>
  </si>
  <si>
    <t>SL-2_21</t>
  </si>
  <si>
    <t>SL-2_22</t>
  </si>
  <si>
    <t>SL-2_23</t>
  </si>
  <si>
    <t>SL-2_24</t>
  </si>
  <si>
    <t>SL-2_25</t>
  </si>
  <si>
    <t>SL-2_26</t>
  </si>
  <si>
    <t>SL-2_27</t>
  </si>
  <si>
    <t>SL-2_28</t>
  </si>
  <si>
    <t>SL-2_29</t>
  </si>
  <si>
    <t>SL-2_30</t>
  </si>
  <si>
    <t>SL-2_31</t>
  </si>
  <si>
    <t>SL-2_32</t>
  </si>
  <si>
    <t>SL-2_33</t>
  </si>
  <si>
    <t>SL-2_34</t>
  </si>
  <si>
    <t>SL-2_35</t>
  </si>
  <si>
    <t>SL-2_36</t>
  </si>
  <si>
    <t>SL-2_37</t>
  </si>
  <si>
    <t>SL-2_38</t>
  </si>
  <si>
    <t>SL-2_39</t>
  </si>
  <si>
    <t>SL-2_40</t>
  </si>
  <si>
    <t>SL-2_41</t>
  </si>
  <si>
    <t>SL-2_42</t>
  </si>
  <si>
    <t>SL-2_43</t>
  </si>
  <si>
    <t>SL-2_44</t>
  </si>
  <si>
    <t>SL-2_45</t>
  </si>
  <si>
    <t>SAMPLE GD-1</t>
  </si>
  <si>
    <t>GD-1_1</t>
  </si>
  <si>
    <t>GD-1_2</t>
  </si>
  <si>
    <t>GD-1_3</t>
  </si>
  <si>
    <t>GD-1_4</t>
  </si>
  <si>
    <t>GD-1_5</t>
  </si>
  <si>
    <t>GD-1_6</t>
  </si>
  <si>
    <t>GD-1_7</t>
  </si>
  <si>
    <t>GD-1_8</t>
  </si>
  <si>
    <t>GD-1_9</t>
  </si>
  <si>
    <t>GD-1_10</t>
  </si>
  <si>
    <t>GD-1_11</t>
  </si>
  <si>
    <t>GD-1_12</t>
  </si>
  <si>
    <t>GD-1_13</t>
  </si>
  <si>
    <t>GD-1_14</t>
  </si>
  <si>
    <t>GD-1_15</t>
  </si>
  <si>
    <t>GD-1_16</t>
  </si>
  <si>
    <t>GD-1_17</t>
  </si>
  <si>
    <t>GD-1_18</t>
  </si>
  <si>
    <t>GD-1_19</t>
  </si>
  <si>
    <t>GD-1_20</t>
  </si>
  <si>
    <t>GD-1_21</t>
  </si>
  <si>
    <t>GD-1_22</t>
  </si>
  <si>
    <t>GD-1_23</t>
  </si>
  <si>
    <t>GD-1_24</t>
  </si>
  <si>
    <t>GD-1_25</t>
  </si>
  <si>
    <t>GD-1_26</t>
  </si>
  <si>
    <t>GD-1_27</t>
  </si>
  <si>
    <t>GD-1_28</t>
  </si>
  <si>
    <t>GD-1_29</t>
  </si>
  <si>
    <t>GD-1_30</t>
  </si>
  <si>
    <t>GD-1_31</t>
  </si>
  <si>
    <t>GD-1_32</t>
  </si>
  <si>
    <t>GD-1_33</t>
  </si>
  <si>
    <t>GD-1_34</t>
  </si>
  <si>
    <t>GD-1_35</t>
  </si>
  <si>
    <t>GD-1_36</t>
  </si>
  <si>
    <t>GD-1_37</t>
  </si>
  <si>
    <t>GD-1_38</t>
  </si>
  <si>
    <t>GD-1_39</t>
  </si>
  <si>
    <t>GD-1_40</t>
  </si>
  <si>
    <t>GD-1_41</t>
  </si>
  <si>
    <t>GD-1_42</t>
  </si>
  <si>
    <t>GD-1_43</t>
  </si>
  <si>
    <t>GD-1_44</t>
  </si>
  <si>
    <t>SAMPLE GD-3</t>
  </si>
  <si>
    <t>GD-3_1</t>
  </si>
  <si>
    <t>GD-3_2</t>
  </si>
  <si>
    <t>GD-3_3</t>
  </si>
  <si>
    <t>GD-3_4</t>
  </si>
  <si>
    <t>GD-3_5</t>
  </si>
  <si>
    <t>GD-3_6</t>
  </si>
  <si>
    <t>GD-3_7</t>
  </si>
  <si>
    <t>GD-3_8</t>
  </si>
  <si>
    <t>GD-3_9</t>
  </si>
  <si>
    <t>GD-3_10</t>
  </si>
  <si>
    <t>GD-3_11</t>
  </si>
  <si>
    <t>GD-3_12</t>
  </si>
  <si>
    <t>GD-3_13</t>
  </si>
  <si>
    <t>GD-3_14</t>
  </si>
  <si>
    <t>GD-3_15</t>
  </si>
  <si>
    <t>GD-3_16</t>
  </si>
  <si>
    <t>GD-3_17</t>
  </si>
  <si>
    <t>GD-3_18</t>
  </si>
  <si>
    <t>GD-3_19</t>
  </si>
  <si>
    <t>GD-3_20</t>
  </si>
  <si>
    <t>GD-3_21</t>
  </si>
  <si>
    <t>GD-3_22</t>
  </si>
  <si>
    <t>GD-3_23</t>
  </si>
  <si>
    <t>GD-3_24</t>
  </si>
  <si>
    <t>GD-3_25</t>
  </si>
  <si>
    <t>GD-3_26</t>
  </si>
  <si>
    <t>GD-3_27</t>
  </si>
  <si>
    <t>GD-3_28</t>
  </si>
  <si>
    <t>GD-3_29</t>
  </si>
  <si>
    <t>GD-3_30</t>
  </si>
  <si>
    <t>GD-3_31</t>
  </si>
  <si>
    <t>GD-3_32</t>
  </si>
  <si>
    <t>GD-3_33</t>
  </si>
  <si>
    <t>SAMPLE GD-2</t>
  </si>
  <si>
    <t>GD-2_1</t>
  </si>
  <si>
    <t>GD-2_2</t>
  </si>
  <si>
    <t>GD-2_3</t>
  </si>
  <si>
    <t>GD-2_4</t>
  </si>
  <si>
    <t>GD-2_5</t>
  </si>
  <si>
    <t>GD-2_6</t>
  </si>
  <si>
    <t>GD-2_7</t>
  </si>
  <si>
    <t>GD-2_8</t>
  </si>
  <si>
    <t>GD-2_9</t>
  </si>
  <si>
    <t>GD-2_10</t>
  </si>
  <si>
    <t>GD-2_11</t>
  </si>
  <si>
    <t>GD-2_12</t>
  </si>
  <si>
    <t>GD-2_13</t>
  </si>
  <si>
    <t>GD-2_14</t>
  </si>
  <si>
    <t>GD-2_15</t>
  </si>
  <si>
    <t>GD-2_16</t>
  </si>
  <si>
    <t>GD-2_17</t>
  </si>
  <si>
    <t>GD-2_18</t>
  </si>
  <si>
    <t>GD-2_19</t>
  </si>
  <si>
    <t>GD-2_20</t>
  </si>
  <si>
    <t>GD-2_21</t>
  </si>
  <si>
    <t>GD-2_22</t>
  </si>
  <si>
    <t>GD-2_23</t>
  </si>
  <si>
    <t>GD-2_24</t>
  </si>
  <si>
    <t>GD-2_25</t>
  </si>
  <si>
    <t>GD-2_26</t>
  </si>
  <si>
    <t>GD-2_27</t>
  </si>
  <si>
    <t>GD-2_28</t>
  </si>
  <si>
    <t>GD-2_29</t>
  </si>
  <si>
    <t>GD-2_30</t>
  </si>
  <si>
    <t>GD-2_31</t>
  </si>
  <si>
    <t>GD-2_32</t>
  </si>
  <si>
    <t>GD-2_33</t>
  </si>
  <si>
    <t>GD-2_34</t>
  </si>
  <si>
    <t>GD-2_35</t>
  </si>
  <si>
    <t>GD-2_36</t>
  </si>
  <si>
    <t>GD-2_37</t>
  </si>
  <si>
    <t>GD-2_38</t>
  </si>
  <si>
    <t>GD-2_39</t>
  </si>
  <si>
    <t>GD-2_40</t>
  </si>
  <si>
    <t>GD-2_41</t>
  </si>
  <si>
    <t>GD-2_42</t>
  </si>
  <si>
    <t>GD-2_43</t>
  </si>
  <si>
    <t>SAMPLE SB-2</t>
  </si>
  <si>
    <t>SB-2_1</t>
  </si>
  <si>
    <t>SB-2_2</t>
  </si>
  <si>
    <t>SB-2_3</t>
  </si>
  <si>
    <t>SB-2_4</t>
  </si>
  <si>
    <t>SB-2_5</t>
  </si>
  <si>
    <t>SB-2_6</t>
  </si>
  <si>
    <t>SB-2_7</t>
  </si>
  <si>
    <t>SB-2_8</t>
  </si>
  <si>
    <t>SB-2_9</t>
  </si>
  <si>
    <t>SB-2_10</t>
  </si>
  <si>
    <t>SB-2_11</t>
  </si>
  <si>
    <t>SB-2_12</t>
  </si>
  <si>
    <t>SB-2_13</t>
  </si>
  <si>
    <t>SB-2_14</t>
  </si>
  <si>
    <t>SB-2_15</t>
  </si>
  <si>
    <t>SB-2_16</t>
  </si>
  <si>
    <t>SB-2_17</t>
  </si>
  <si>
    <t>SB-2_18</t>
  </si>
  <si>
    <t>SB-2_19</t>
  </si>
  <si>
    <t>SB-2_20</t>
  </si>
  <si>
    <t>SB-2_21</t>
  </si>
  <si>
    <t>SB-2_22</t>
  </si>
  <si>
    <t>SB-2_23</t>
  </si>
  <si>
    <t>SB-2_24</t>
  </si>
  <si>
    <t>SB-2_25</t>
  </si>
  <si>
    <t>SB-2_26</t>
  </si>
  <si>
    <t>SB-2_27</t>
  </si>
  <si>
    <t>SB-2_28</t>
  </si>
  <si>
    <t>SB-2_29</t>
  </si>
  <si>
    <t>SB-2_30</t>
  </si>
  <si>
    <t>SB-2_31</t>
  </si>
  <si>
    <t>SB-2_32</t>
  </si>
  <si>
    <t>SB-2_33</t>
  </si>
  <si>
    <t>SB-2_34</t>
  </si>
  <si>
    <t>SB-2_35</t>
  </si>
  <si>
    <t>SB-2_36</t>
  </si>
  <si>
    <t>SB-2_37</t>
  </si>
  <si>
    <t>SB-2_38</t>
  </si>
  <si>
    <t>SB-2_39</t>
  </si>
  <si>
    <t>SB-2_40</t>
  </si>
  <si>
    <t>SAMPLE SB-3</t>
  </si>
  <si>
    <t>SB-3_1</t>
  </si>
  <si>
    <t>SB-3_2</t>
  </si>
  <si>
    <t>SB-3_3</t>
  </si>
  <si>
    <t>SB-3_4</t>
  </si>
  <si>
    <t>SB-3_5</t>
  </si>
  <si>
    <t>SB-3_6</t>
  </si>
  <si>
    <t>SB-3_7</t>
  </si>
  <si>
    <t>SB-3_8</t>
  </si>
  <si>
    <t>SB-3_9</t>
  </si>
  <si>
    <t>SB-3_10</t>
  </si>
  <si>
    <t>SB-3_11</t>
  </si>
  <si>
    <t>SB-3_12</t>
  </si>
  <si>
    <t>SB-3_13</t>
  </si>
  <si>
    <t>SB-3_14</t>
  </si>
  <si>
    <t>SB-3_15</t>
  </si>
  <si>
    <t>SB-3_16</t>
  </si>
  <si>
    <t>SB-3_17</t>
  </si>
  <si>
    <t>SB-3_18</t>
  </si>
  <si>
    <t>SB-3_19</t>
  </si>
  <si>
    <t>SB-3_20</t>
  </si>
  <si>
    <t>SB-3_21</t>
  </si>
  <si>
    <t>SB-3_22</t>
  </si>
  <si>
    <t>SB-3_23</t>
  </si>
  <si>
    <t>SB-3_24</t>
  </si>
  <si>
    <t>SB-3_25</t>
  </si>
  <si>
    <t>SB-3_26</t>
  </si>
  <si>
    <t>SB-3_27</t>
  </si>
  <si>
    <t>SB-3_28</t>
  </si>
  <si>
    <t>SB-3_29</t>
  </si>
  <si>
    <t>SB-3_30</t>
  </si>
  <si>
    <t>SB-3_31</t>
  </si>
  <si>
    <t>SB-3_32</t>
  </si>
  <si>
    <t>SB-3_33</t>
  </si>
  <si>
    <t>SB-3_34</t>
  </si>
  <si>
    <t>SB-3_35</t>
  </si>
  <si>
    <t>SB-3_36</t>
  </si>
  <si>
    <t>SB-3_37</t>
  </si>
  <si>
    <t>SB-3_38</t>
  </si>
  <si>
    <t>SB-3_39</t>
  </si>
  <si>
    <t>SB-3_40</t>
  </si>
  <si>
    <t>SB-3_41</t>
  </si>
  <si>
    <t>SAMPLE SB-4</t>
  </si>
  <si>
    <t>SB-4_1</t>
  </si>
  <si>
    <t>SB-4_2</t>
  </si>
  <si>
    <t>SB-4_3</t>
  </si>
  <si>
    <t>SB-4_4</t>
  </si>
  <si>
    <t>SB-4_5</t>
  </si>
  <si>
    <t>SB-4_6</t>
  </si>
  <si>
    <t>SB-4_7</t>
  </si>
  <si>
    <t>SB-4_8</t>
  </si>
  <si>
    <t>SB-4_9</t>
  </si>
  <si>
    <t>SB-4_10</t>
  </si>
  <si>
    <t>SB-4_11</t>
  </si>
  <si>
    <t>SB-4_12</t>
  </si>
  <si>
    <t>SB-4_13</t>
  </si>
  <si>
    <t>SB-4_14</t>
  </si>
  <si>
    <t>SB-4_15</t>
  </si>
  <si>
    <t>SB-4_16</t>
  </si>
  <si>
    <t>SB-4_17</t>
  </si>
  <si>
    <t>SB-4_18</t>
  </si>
  <si>
    <t>SB-4_19</t>
  </si>
  <si>
    <t>SB-4_20</t>
  </si>
  <si>
    <t>SB-4_21</t>
  </si>
  <si>
    <t>SB-4_22</t>
  </si>
  <si>
    <t>SB-4_23</t>
  </si>
  <si>
    <t>SB-4_24</t>
  </si>
  <si>
    <t>SB-4_25</t>
  </si>
  <si>
    <t>SB-4_26</t>
  </si>
  <si>
    <t>SB-4_27</t>
  </si>
  <si>
    <t>SB-4_28</t>
  </si>
  <si>
    <t>SB-4_29</t>
  </si>
  <si>
    <t>SB-4_30</t>
  </si>
  <si>
    <t>SB-4_31</t>
  </si>
  <si>
    <t>SB-4_32</t>
  </si>
  <si>
    <t>SB-4_33</t>
  </si>
  <si>
    <t>SB-4_34</t>
  </si>
  <si>
    <t>SB-4_35</t>
  </si>
  <si>
    <t>SB-4_36</t>
  </si>
  <si>
    <t>SB-4_37</t>
  </si>
  <si>
    <t>SB-4_38</t>
  </si>
  <si>
    <t>SB-4_39</t>
  </si>
  <si>
    <t>SB-4_40</t>
  </si>
  <si>
    <t>SB-4_41</t>
  </si>
  <si>
    <t>SB-4_42</t>
  </si>
  <si>
    <t>SB-4_43</t>
  </si>
  <si>
    <t>SB-4_44</t>
  </si>
  <si>
    <t>SB-4_45</t>
  </si>
  <si>
    <t>SAMPLE SB-1</t>
  </si>
  <si>
    <t>SB-1_1</t>
  </si>
  <si>
    <t>SB-1_2</t>
  </si>
  <si>
    <t>SB-1_3</t>
  </si>
  <si>
    <t>SB-1_4</t>
  </si>
  <si>
    <t>SB-1_5</t>
  </si>
  <si>
    <t>SB-1_6</t>
  </si>
  <si>
    <t>SB-1_7</t>
  </si>
  <si>
    <t>SB-1_8</t>
  </si>
  <si>
    <t>SB-1_9</t>
  </si>
  <si>
    <t>SB-1_10</t>
  </si>
  <si>
    <t>SB-1_11</t>
  </si>
  <si>
    <t>SB-1_12</t>
  </si>
  <si>
    <t>SB-1_13</t>
  </si>
  <si>
    <t>SB-1_14</t>
  </si>
  <si>
    <t>SB-1_15</t>
  </si>
  <si>
    <t>SB-1_16</t>
  </si>
  <si>
    <t>SB-1_17</t>
  </si>
  <si>
    <t>SB-1_18</t>
  </si>
  <si>
    <t>SB-1_19</t>
  </si>
  <si>
    <t>SB-1_20</t>
  </si>
  <si>
    <t>SB-1_21</t>
  </si>
  <si>
    <t>SB-1_22</t>
  </si>
  <si>
    <t>SB-1_23</t>
  </si>
  <si>
    <t>SB-1_24</t>
  </si>
  <si>
    <t>SB-1_25</t>
  </si>
  <si>
    <t>SB-1_26</t>
  </si>
  <si>
    <t>SB-1_27</t>
  </si>
  <si>
    <t>SB-1_28</t>
  </si>
  <si>
    <t>SB-1_29</t>
  </si>
  <si>
    <t>SB-1_30</t>
  </si>
  <si>
    <t>SB-1_31</t>
  </si>
  <si>
    <t>SB-1_32</t>
  </si>
  <si>
    <t>SB-1_33</t>
  </si>
  <si>
    <t>SB-1_34</t>
  </si>
  <si>
    <t>SB-1_35</t>
  </si>
  <si>
    <t>SB-1_36</t>
  </si>
  <si>
    <t>SB-1_37</t>
  </si>
  <si>
    <t>SB-1_38</t>
  </si>
  <si>
    <t>SB-1_39</t>
  </si>
  <si>
    <t>SB-1_40</t>
  </si>
  <si>
    <t>SAMPLE SL-3</t>
  </si>
  <si>
    <t>SL-3_1</t>
  </si>
  <si>
    <t>SL-3_2</t>
  </si>
  <si>
    <t>SL-3_3</t>
  </si>
  <si>
    <t>SL-3_4</t>
  </si>
  <si>
    <t>SL-3_5</t>
  </si>
  <si>
    <t>SL-3_6</t>
  </si>
  <si>
    <t>SL-3_7</t>
  </si>
  <si>
    <t>SL-3_8</t>
  </si>
  <si>
    <t>SL-3_9</t>
  </si>
  <si>
    <t>SL-3_10</t>
  </si>
  <si>
    <t>SL-3_11</t>
  </si>
  <si>
    <t>SL-3_12</t>
  </si>
  <si>
    <t>SL-3_13</t>
  </si>
  <si>
    <t>SL-3_14</t>
  </si>
  <si>
    <t>SL-3_15</t>
  </si>
  <si>
    <t>SL-3_16</t>
  </si>
  <si>
    <t>SL-3_17</t>
  </si>
  <si>
    <t>SL-3_18</t>
  </si>
  <si>
    <t>SL-3_19</t>
  </si>
  <si>
    <t>SL-3_20</t>
  </si>
  <si>
    <t>SL-3_21</t>
  </si>
  <si>
    <t>SL-3_22</t>
  </si>
  <si>
    <t>SL-3_23</t>
  </si>
  <si>
    <t>SL-3_24</t>
  </si>
  <si>
    <t>SL-3_25</t>
  </si>
  <si>
    <t>SL-3_26</t>
  </si>
  <si>
    <t>SL-3_27</t>
  </si>
  <si>
    <t>SL-3_28</t>
  </si>
  <si>
    <t>SL-3_29</t>
  </si>
  <si>
    <t>SL-3_30</t>
  </si>
  <si>
    <t>SL-3_31</t>
  </si>
  <si>
    <t>SL-3_32</t>
  </si>
  <si>
    <t>SL-3_33</t>
  </si>
  <si>
    <t>SL-3_34</t>
  </si>
  <si>
    <t>SL-3_35</t>
  </si>
  <si>
    <t>SL-3_36</t>
  </si>
  <si>
    <t>SL-3_37</t>
  </si>
  <si>
    <t>SL-3_38</t>
  </si>
  <si>
    <t>SL-3_39</t>
  </si>
  <si>
    <t>SL-3_40</t>
  </si>
  <si>
    <t>SL-3_41</t>
  </si>
  <si>
    <t>SL-3_42</t>
  </si>
  <si>
    <t>SL-3_43</t>
  </si>
  <si>
    <t>SL-3_44</t>
  </si>
  <si>
    <t>SL-3_45</t>
  </si>
  <si>
    <t>SL-3_46</t>
  </si>
  <si>
    <t>SL-3_47</t>
  </si>
  <si>
    <t>SL-3_48</t>
  </si>
  <si>
    <t>SL-3_49</t>
  </si>
  <si>
    <t>SL-3_50</t>
  </si>
  <si>
    <t>SL-3_51</t>
  </si>
  <si>
    <t>SL-1_1</t>
  </si>
  <si>
    <t>SL-1_2</t>
  </si>
  <si>
    <t>SL-1_3</t>
  </si>
  <si>
    <t>SL-1_4</t>
  </si>
  <si>
    <t>SL-1_5</t>
  </si>
  <si>
    <t>SL-1_6</t>
  </si>
  <si>
    <t>SL-1_7</t>
  </si>
  <si>
    <t>SL-1_8</t>
  </si>
  <si>
    <t>SL-1_9</t>
  </si>
  <si>
    <t>SL-1_10</t>
  </si>
  <si>
    <t>SL-1_11</t>
  </si>
  <si>
    <t>SL-1_12</t>
  </si>
  <si>
    <t>SL-1_13</t>
  </si>
  <si>
    <t>SL-1_14</t>
  </si>
  <si>
    <t>SL-1_15</t>
  </si>
  <si>
    <t>SL-1_16</t>
  </si>
  <si>
    <t>SL-1_17</t>
  </si>
  <si>
    <t>SL-1_18</t>
  </si>
  <si>
    <t>SL-1_19</t>
  </si>
  <si>
    <t>SL-1_20</t>
  </si>
  <si>
    <t>SL-1_21</t>
  </si>
  <si>
    <t>SL-1_22</t>
  </si>
  <si>
    <t>SL-1_23</t>
  </si>
  <si>
    <t>SL-1_24</t>
  </si>
  <si>
    <t>SL-1_25</t>
  </si>
  <si>
    <t>SL-1_26</t>
  </si>
  <si>
    <t>SL-1_27</t>
  </si>
  <si>
    <t>SL-1_28</t>
  </si>
  <si>
    <t>SL-1_29</t>
  </si>
  <si>
    <t>SL-1_30</t>
  </si>
  <si>
    <t>SL-1_31</t>
  </si>
  <si>
    <t>SL-1_32</t>
  </si>
  <si>
    <t>SL-1_33</t>
  </si>
  <si>
    <t>DM-1_1</t>
  </si>
  <si>
    <t>SAMPLE DM-1</t>
  </si>
  <si>
    <t>DM-1_2</t>
  </si>
  <si>
    <t>DM-1_3</t>
  </si>
  <si>
    <t>DM-1_4</t>
  </si>
  <si>
    <t>DM-1_5</t>
  </si>
  <si>
    <t>DM-1_6</t>
  </si>
  <si>
    <t>DM-1_7</t>
  </si>
  <si>
    <t>DM-1_8</t>
  </si>
  <si>
    <t>DM-1_9</t>
  </si>
  <si>
    <t>DM-1_10</t>
  </si>
  <si>
    <t>DM-1_11</t>
  </si>
  <si>
    <t>DM-1_12</t>
  </si>
  <si>
    <t>DM-1_13</t>
  </si>
  <si>
    <t>DM-1_14</t>
  </si>
  <si>
    <t>DM-1_15</t>
  </si>
  <si>
    <t>DM-1_16</t>
  </si>
  <si>
    <t>DM-1_17</t>
  </si>
  <si>
    <t>DM-1_18</t>
  </si>
  <si>
    <t>DM-1_19</t>
  </si>
  <si>
    <t>DM-1_20</t>
  </si>
  <si>
    <t>DM-1_21</t>
  </si>
  <si>
    <t>DM-1_22</t>
  </si>
  <si>
    <t>DM-1_23</t>
  </si>
  <si>
    <t>DM-1_24</t>
  </si>
  <si>
    <t>DM-1_25</t>
  </si>
  <si>
    <t>DM-1_26</t>
  </si>
  <si>
    <t>DM-1_27</t>
  </si>
  <si>
    <t>DM-1_28</t>
  </si>
  <si>
    <t>DM-1_29</t>
  </si>
  <si>
    <t>DM-1_30</t>
  </si>
  <si>
    <t>DM-1_31</t>
  </si>
  <si>
    <t>DM-1_32</t>
  </si>
  <si>
    <t>DM-1_33</t>
  </si>
  <si>
    <t>DM-1_34</t>
  </si>
  <si>
    <t>DM-1_35</t>
  </si>
  <si>
    <t>DM-1_36</t>
  </si>
  <si>
    <t>DM-1_37</t>
  </si>
  <si>
    <t>DM-1_38</t>
  </si>
  <si>
    <t>DM-1_39</t>
  </si>
  <si>
    <t>DM-1_40</t>
  </si>
  <si>
    <t>GD-3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</si>
</sst>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40C]dddd\ d\ mmmm\ yyyy"/>
    <numFmt numFmtId="176" formatCode="0.0E+00"/>
    <numFmt numFmtId="177" formatCode="0.00000000000"/>
    <numFmt numFmtId="178" formatCode="0.000E+00"/>
    <numFmt numFmtId="179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8" borderId="0" xfId="0" applyFont="1" applyFill="1" applyAlignment="1">
      <alignment horizontal="center"/>
    </xf>
    <xf numFmtId="0" fontId="41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2" fontId="46" fillId="33" borderId="12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11" fontId="46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1" fontId="46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1" fontId="46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7" fontId="46" fillId="39" borderId="10" xfId="0" applyNumberFormat="1" applyFont="1" applyFill="1" applyBorder="1" applyAlignment="1">
      <alignment horizontal="center" vertical="center"/>
    </xf>
    <xf numFmtId="167" fontId="2" fillId="39" borderId="10" xfId="0" applyNumberFormat="1" applyFont="1" applyFill="1" applyBorder="1" applyAlignment="1">
      <alignment horizontal="center" vertical="center"/>
    </xf>
    <xf numFmtId="11" fontId="46" fillId="40" borderId="10" xfId="0" applyNumberFormat="1" applyFont="1" applyFill="1" applyBorder="1" applyAlignment="1">
      <alignment horizontal="center" vertical="center"/>
    </xf>
    <xf numFmtId="2" fontId="46" fillId="40" borderId="10" xfId="0" applyNumberFormat="1" applyFont="1" applyFill="1" applyBorder="1" applyAlignment="1">
      <alignment horizontal="center" vertical="center"/>
    </xf>
    <xf numFmtId="2" fontId="0" fillId="40" borderId="10" xfId="0" applyNumberFormat="1" applyFont="1" applyFill="1" applyBorder="1" applyAlignment="1">
      <alignment horizontal="center" vertical="center"/>
    </xf>
    <xf numFmtId="2" fontId="0" fillId="40" borderId="10" xfId="0" applyNumberFormat="1" applyFont="1" applyFill="1" applyBorder="1" applyAlignment="1">
      <alignment horizontal="center" vertical="center"/>
    </xf>
    <xf numFmtId="11" fontId="0" fillId="40" borderId="10" xfId="0" applyNumberFormat="1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11" fontId="46" fillId="33" borderId="15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2" fontId="3" fillId="39" borderId="10" xfId="0" applyNumberFormat="1" applyFont="1" applyFill="1" applyBorder="1" applyAlignment="1">
      <alignment horizontal="center" vertical="center"/>
    </xf>
    <xf numFmtId="2" fontId="46" fillId="39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1" fontId="0" fillId="0" borderId="20" xfId="0" applyNumberFormat="1" applyBorder="1" applyAlignment="1">
      <alignment horizontal="center"/>
    </xf>
    <xf numFmtId="0" fontId="41" fillId="8" borderId="15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1" fontId="46" fillId="0" borderId="16" xfId="0" applyNumberFormat="1" applyFont="1" applyFill="1" applyBorder="1" applyAlignment="1">
      <alignment horizontal="center" vertical="center"/>
    </xf>
    <xf numFmtId="2" fontId="46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1" fontId="0" fillId="0" borderId="16" xfId="0" applyNumberFormat="1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8" borderId="23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11" fontId="2" fillId="40" borderId="10" xfId="0" applyNumberFormat="1" applyFont="1" applyFill="1" applyBorder="1" applyAlignment="1">
      <alignment horizontal="center" vertical="center"/>
    </xf>
    <xf numFmtId="11" fontId="2" fillId="40" borderId="1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39" borderId="10" xfId="0" applyNumberFormat="1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8" borderId="23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41" fillId="38" borderId="19" xfId="0" applyFont="1" applyFill="1" applyBorder="1" applyAlignment="1">
      <alignment horizontal="center" vertical="center"/>
    </xf>
    <xf numFmtId="0" fontId="41" fillId="38" borderId="3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8" fillId="41" borderId="17" xfId="0" applyFont="1" applyFill="1" applyBorder="1" applyAlignment="1">
      <alignment horizontal="center" vertical="center"/>
    </xf>
    <xf numFmtId="0" fontId="48" fillId="41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8" fillId="41" borderId="0" xfId="0" applyFont="1" applyFill="1" applyBorder="1" applyAlignment="1">
      <alignment horizontal="center" vertical="center"/>
    </xf>
    <xf numFmtId="0" fontId="48" fillId="41" borderId="3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1" fillId="8" borderId="36" xfId="0" applyFont="1" applyFill="1" applyBorder="1" applyAlignment="1">
      <alignment horizontal="center" vertical="center" wrapText="1"/>
    </xf>
    <xf numFmtId="0" fontId="41" fillId="8" borderId="37" xfId="0" applyFont="1" applyFill="1" applyBorder="1" applyAlignment="1">
      <alignment horizontal="center" vertical="center" wrapText="1"/>
    </xf>
    <xf numFmtId="0" fontId="41" fillId="8" borderId="15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/>
    </xf>
    <xf numFmtId="0" fontId="41" fillId="8" borderId="23" xfId="0" applyFont="1" applyFill="1" applyBorder="1" applyAlignment="1">
      <alignment horizontal="center" vertical="center" wrapText="1"/>
    </xf>
    <xf numFmtId="0" fontId="41" fillId="8" borderId="21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/>
    </xf>
    <xf numFmtId="0" fontId="43" fillId="8" borderId="21" xfId="0" applyFont="1" applyFill="1" applyBorder="1" applyAlignment="1">
      <alignment horizontal="center"/>
    </xf>
    <xf numFmtId="0" fontId="41" fillId="8" borderId="38" xfId="0" applyFont="1" applyFill="1" applyBorder="1" applyAlignment="1">
      <alignment horizontal="center" vertical="center"/>
    </xf>
    <xf numFmtId="0" fontId="41" fillId="8" borderId="39" xfId="0" applyFont="1" applyFill="1" applyBorder="1" applyAlignment="1">
      <alignment horizontal="center" vertical="center"/>
    </xf>
    <xf numFmtId="0" fontId="41" fillId="8" borderId="33" xfId="0" applyFont="1" applyFill="1" applyBorder="1" applyAlignment="1">
      <alignment horizontal="center" vertical="center"/>
    </xf>
    <xf numFmtId="0" fontId="41" fillId="8" borderId="3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70" zoomScaleNormal="70" zoomScalePageLayoutView="0" workbookViewId="0" topLeftCell="A1">
      <selection activeCell="C53" sqref="C53"/>
    </sheetView>
  </sheetViews>
  <sheetFormatPr defaultColWidth="11.421875" defaultRowHeight="15"/>
  <cols>
    <col min="1" max="1" width="11.421875" style="71" customWidth="1"/>
    <col min="2" max="2" width="28.140625" style="78" bestFit="1" customWidth="1"/>
    <col min="3" max="3" width="36.421875" style="71" bestFit="1" customWidth="1"/>
    <col min="4" max="4" width="41.8515625" style="71" customWidth="1"/>
    <col min="5" max="5" width="21.00390625" style="71" customWidth="1"/>
    <col min="6" max="6" width="13.00390625" style="71" bestFit="1" customWidth="1"/>
    <col min="7" max="7" width="13.00390625" style="71" customWidth="1"/>
    <col min="8" max="11" width="13.00390625" style="71" bestFit="1" customWidth="1"/>
    <col min="12" max="16384" width="11.421875" style="71" customWidth="1"/>
  </cols>
  <sheetData>
    <row r="1" spans="2:12" ht="18.75">
      <c r="B1" s="130" t="s">
        <v>132</v>
      </c>
      <c r="C1" s="130"/>
      <c r="D1" s="130"/>
      <c r="E1" s="130"/>
      <c r="F1" s="130"/>
      <c r="G1" s="130"/>
      <c r="H1" s="130"/>
      <c r="I1" s="130"/>
      <c r="J1" s="130"/>
      <c r="K1" s="79"/>
      <c r="L1" s="79"/>
    </row>
    <row r="2" spans="2:12" ht="15">
      <c r="B2" s="7"/>
      <c r="C2" s="6"/>
      <c r="D2" s="6"/>
      <c r="E2" s="142" t="s">
        <v>130</v>
      </c>
      <c r="F2" s="140" t="s">
        <v>131</v>
      </c>
      <c r="G2" s="141"/>
      <c r="H2" s="141"/>
      <c r="I2" s="141"/>
      <c r="J2" s="141"/>
      <c r="K2" s="80"/>
      <c r="L2" s="80"/>
    </row>
    <row r="3" spans="2:12" ht="15">
      <c r="B3" s="7"/>
      <c r="C3" s="6"/>
      <c r="D3" s="6"/>
      <c r="E3" s="143"/>
      <c r="F3" s="52" t="s">
        <v>4</v>
      </c>
      <c r="G3" s="52" t="s">
        <v>2</v>
      </c>
      <c r="H3" s="52" t="s">
        <v>0</v>
      </c>
      <c r="I3" s="52" t="s">
        <v>1</v>
      </c>
      <c r="J3" s="72" t="s">
        <v>3</v>
      </c>
      <c r="K3" s="81"/>
      <c r="L3" s="82"/>
    </row>
    <row r="4" spans="2:12" ht="15">
      <c r="B4" s="128" t="s">
        <v>177</v>
      </c>
      <c r="C4" s="120" t="s">
        <v>123</v>
      </c>
      <c r="D4" s="68" t="s">
        <v>128</v>
      </c>
      <c r="E4" s="15">
        <f>254.4*10^6</f>
        <v>254400000</v>
      </c>
      <c r="F4" s="41">
        <f>164.3*10^6</f>
        <v>164300000</v>
      </c>
      <c r="G4" s="41">
        <f>162.9*10^6</f>
        <v>162900000</v>
      </c>
      <c r="H4" s="41">
        <f>157.1*10^6</f>
        <v>157100000</v>
      </c>
      <c r="I4" s="41">
        <f>152.9*10^6</f>
        <v>152900000</v>
      </c>
      <c r="J4" s="41">
        <f>165.1*10^6</f>
        <v>165100000</v>
      </c>
      <c r="K4" s="84"/>
      <c r="L4" s="82"/>
    </row>
    <row r="5" spans="2:12" ht="15">
      <c r="B5" s="137"/>
      <c r="C5" s="121"/>
      <c r="D5" s="13" t="s">
        <v>122</v>
      </c>
      <c r="E5" s="15">
        <f>6.4*10^6</f>
        <v>6400000</v>
      </c>
      <c r="F5" s="41">
        <f>2.8*10^6</f>
        <v>2800000</v>
      </c>
      <c r="G5" s="41">
        <f>6*10^6</f>
        <v>6000000</v>
      </c>
      <c r="H5" s="41">
        <f>5*10^6</f>
        <v>5000000</v>
      </c>
      <c r="I5" s="41">
        <f>3.2*10^6</f>
        <v>3200000</v>
      </c>
      <c r="J5" s="41">
        <f>3.4*10^6</f>
        <v>3400000</v>
      </c>
      <c r="K5" s="84"/>
      <c r="L5" s="82"/>
    </row>
    <row r="6" spans="2:12" ht="15">
      <c r="B6" s="137"/>
      <c r="C6" s="68" t="s">
        <v>114</v>
      </c>
      <c r="D6" s="68" t="s">
        <v>128</v>
      </c>
      <c r="E6" s="12">
        <f>-E7/((E7-E11)/(0-E9))</f>
        <v>26.43866472462347</v>
      </c>
      <c r="F6" s="42">
        <v>41.19801706</v>
      </c>
      <c r="G6" s="42">
        <v>41.3339119</v>
      </c>
      <c r="H6" s="42">
        <v>43.23858955</v>
      </c>
      <c r="I6" s="42">
        <v>44.27727785</v>
      </c>
      <c r="J6" s="42">
        <v>40.94013543</v>
      </c>
      <c r="K6" s="85"/>
      <c r="L6" s="82"/>
    </row>
    <row r="7" spans="2:12" ht="15">
      <c r="B7" s="137"/>
      <c r="C7" s="128" t="s">
        <v>124</v>
      </c>
      <c r="D7" s="68" t="s">
        <v>128</v>
      </c>
      <c r="E7" s="9">
        <v>0.85</v>
      </c>
      <c r="F7" s="11"/>
      <c r="G7" s="17"/>
      <c r="H7" s="17"/>
      <c r="I7" s="17"/>
      <c r="K7" s="24"/>
      <c r="L7" s="82"/>
    </row>
    <row r="8" spans="2:12" ht="15">
      <c r="B8" s="137"/>
      <c r="C8" s="129"/>
      <c r="D8" s="14" t="s">
        <v>129</v>
      </c>
      <c r="E8" s="9">
        <f>2*0.02</f>
        <v>0.04</v>
      </c>
      <c r="F8" s="19"/>
      <c r="G8" s="16"/>
      <c r="H8" s="16"/>
      <c r="I8" s="16"/>
      <c r="K8" s="16"/>
      <c r="L8" s="82"/>
    </row>
    <row r="9" spans="2:12" ht="15">
      <c r="B9" s="137"/>
      <c r="C9" s="120" t="s">
        <v>115</v>
      </c>
      <c r="D9" s="68" t="s">
        <v>128</v>
      </c>
      <c r="E9" s="12">
        <f>1/((EXP(D33*E4)-1))</f>
        <v>24.842966953443156</v>
      </c>
      <c r="F9" s="19"/>
      <c r="G9" s="16"/>
      <c r="H9" s="16"/>
      <c r="I9" s="16"/>
      <c r="K9" s="16"/>
      <c r="L9" s="82"/>
    </row>
    <row r="10" spans="2:12" ht="15">
      <c r="B10" s="137"/>
      <c r="C10" s="121"/>
      <c r="D10" s="13" t="s">
        <v>122</v>
      </c>
      <c r="E10" s="12">
        <f>D33*EXP(D33*E4)*E5/(EXP(D33*E4)-1)^2</f>
        <v>0.6373934589904879</v>
      </c>
      <c r="F10" s="19"/>
      <c r="G10" s="16"/>
      <c r="H10" s="16"/>
      <c r="I10" s="16"/>
      <c r="K10" s="16"/>
      <c r="L10" s="82"/>
    </row>
    <row r="11" spans="2:12" ht="15">
      <c r="B11" s="137"/>
      <c r="C11" s="68" t="s">
        <v>116</v>
      </c>
      <c r="D11" s="68" t="s">
        <v>128</v>
      </c>
      <c r="E11" s="12">
        <f>(1/137.88)*((EXP(D31*E4)-1)/(EXP(D33*E4)-1))</f>
        <v>0.05130149800039067</v>
      </c>
      <c r="F11" s="21"/>
      <c r="G11" s="8"/>
      <c r="H11" s="8"/>
      <c r="I11" s="8"/>
      <c r="K11" s="16"/>
      <c r="L11" s="82"/>
    </row>
    <row r="12" spans="2:12" ht="15">
      <c r="B12" s="137"/>
      <c r="C12" s="138" t="s">
        <v>125</v>
      </c>
      <c r="D12" s="139"/>
      <c r="E12" s="20"/>
      <c r="F12" s="43">
        <f>$E$6/F6</f>
        <v>0.641746050207191</v>
      </c>
      <c r="G12" s="43">
        <f>$E$6/G6</f>
        <v>0.6396361609466602</v>
      </c>
      <c r="H12" s="43">
        <f>$E$6/H6</f>
        <v>0.6114599250294803</v>
      </c>
      <c r="I12" s="43">
        <f>$E$6/I6</f>
        <v>0.5971158573521808</v>
      </c>
      <c r="J12" s="43">
        <f>$E$6/J6</f>
        <v>0.6457884041402028</v>
      </c>
      <c r="K12" s="86"/>
      <c r="L12" s="82"/>
    </row>
    <row r="13" spans="2:12" ht="15">
      <c r="B13" s="137"/>
      <c r="C13" s="128" t="s">
        <v>126</v>
      </c>
      <c r="D13" s="68" t="s">
        <v>128</v>
      </c>
      <c r="E13" s="12">
        <v>5</v>
      </c>
      <c r="F13" s="44">
        <v>4.1</v>
      </c>
      <c r="G13" s="44">
        <v>3.35</v>
      </c>
      <c r="H13" s="44">
        <v>3.79</v>
      </c>
      <c r="I13" s="44">
        <v>3.16</v>
      </c>
      <c r="J13" s="44">
        <v>4.1483823529411765</v>
      </c>
      <c r="K13" s="87"/>
      <c r="L13" s="82"/>
    </row>
    <row r="14" spans="2:12" ht="15">
      <c r="B14" s="137"/>
      <c r="C14" s="129"/>
      <c r="D14" s="18" t="s">
        <v>125</v>
      </c>
      <c r="E14" s="46"/>
      <c r="F14" s="43">
        <f>$E$13/F13</f>
        <v>1.2195121951219514</v>
      </c>
      <c r="G14" s="43">
        <f>$E$13/G13</f>
        <v>1.4925373134328357</v>
      </c>
      <c r="H14" s="43">
        <f>$E$13/H13</f>
        <v>1.3192612137203166</v>
      </c>
      <c r="I14" s="43">
        <f>$E$13/I13</f>
        <v>1.5822784810126582</v>
      </c>
      <c r="J14" s="43">
        <f>$E$13/J13</f>
        <v>1.2052890921337163</v>
      </c>
      <c r="K14" s="86"/>
      <c r="L14" s="82"/>
    </row>
    <row r="15" spans="2:12" ht="15">
      <c r="B15" s="137"/>
      <c r="C15" s="128" t="s">
        <v>127</v>
      </c>
      <c r="D15" s="68" t="s">
        <v>128</v>
      </c>
      <c r="E15" s="12">
        <v>0.2</v>
      </c>
      <c r="F15" s="44">
        <v>0.062</v>
      </c>
      <c r="G15" s="44">
        <v>0.07</v>
      </c>
      <c r="H15" s="44">
        <v>0.06</v>
      </c>
      <c r="I15" s="44">
        <v>0.05</v>
      </c>
      <c r="J15" s="44">
        <v>0.0735764705882353</v>
      </c>
      <c r="K15" s="87"/>
      <c r="L15" s="82"/>
    </row>
    <row r="16" spans="2:12" ht="15">
      <c r="B16" s="129"/>
      <c r="C16" s="129"/>
      <c r="D16" s="68" t="s">
        <v>125</v>
      </c>
      <c r="E16" s="20"/>
      <c r="F16" s="43">
        <f>$E$15/F15</f>
        <v>3.2258064516129035</v>
      </c>
      <c r="G16" s="43">
        <f>$E$15/G15</f>
        <v>2.857142857142857</v>
      </c>
      <c r="H16" s="43">
        <f>$E$15/H15</f>
        <v>3.3333333333333335</v>
      </c>
      <c r="I16" s="43">
        <f>$E$15/I15</f>
        <v>4</v>
      </c>
      <c r="J16" s="43">
        <f>$E$15/J15</f>
        <v>2.7182603133994245</v>
      </c>
      <c r="K16" s="86"/>
      <c r="L16" s="82"/>
    </row>
    <row r="17" spans="2:12" ht="15">
      <c r="B17" s="119" t="s">
        <v>178</v>
      </c>
      <c r="C17" s="120" t="s">
        <v>123</v>
      </c>
      <c r="D17" s="68" t="s">
        <v>128</v>
      </c>
      <c r="E17" s="22">
        <f>64.04*10^6</f>
        <v>64040000.00000001</v>
      </c>
      <c r="F17" s="45">
        <f>61.75*10^6</f>
        <v>61750000</v>
      </c>
      <c r="G17" s="92">
        <f>62.26*10^6</f>
        <v>62260000</v>
      </c>
      <c r="H17" s="92">
        <f>62.52*10^6</f>
        <v>62520000</v>
      </c>
      <c r="I17" s="92">
        <f>65.67*10^6</f>
        <v>65670000</v>
      </c>
      <c r="J17" s="92">
        <f>62.07*10^6</f>
        <v>62070000</v>
      </c>
      <c r="K17" s="88"/>
      <c r="L17" s="82"/>
    </row>
    <row r="18" spans="2:12" ht="15">
      <c r="B18" s="119"/>
      <c r="C18" s="121"/>
      <c r="D18" s="23" t="s">
        <v>135</v>
      </c>
      <c r="E18" s="22">
        <f>0.67*10^6</f>
        <v>670000</v>
      </c>
      <c r="F18" s="92">
        <f>5.2828*10^6</f>
        <v>5282800</v>
      </c>
      <c r="G18" s="92">
        <f>8.92*10^6</f>
        <v>8920000</v>
      </c>
      <c r="H18" s="92">
        <f>5.72*10^6</f>
        <v>5720000</v>
      </c>
      <c r="I18" s="92">
        <f>5.71*10^6</f>
        <v>5710000</v>
      </c>
      <c r="J18" s="92">
        <f>3.36*10^6</f>
        <v>3360000</v>
      </c>
      <c r="K18" s="88"/>
      <c r="L18" s="82"/>
    </row>
    <row r="19" spans="2:12" ht="15">
      <c r="B19" s="119" t="s">
        <v>179</v>
      </c>
      <c r="C19" s="120" t="s">
        <v>123</v>
      </c>
      <c r="D19" s="68" t="s">
        <v>128</v>
      </c>
      <c r="E19" s="22">
        <f>42.99*10^6</f>
        <v>42990000</v>
      </c>
      <c r="F19" s="45">
        <f>43.1*10^6</f>
        <v>43100000</v>
      </c>
      <c r="G19" s="93">
        <f>43.63*10^6</f>
        <v>43630000</v>
      </c>
      <c r="H19" s="92">
        <f>44.07*10^6</f>
        <v>44070000</v>
      </c>
      <c r="I19" s="92">
        <f>42.49*10^6</f>
        <v>42490000</v>
      </c>
      <c r="J19" s="92">
        <f>43.71*10^6</f>
        <v>43710000</v>
      </c>
      <c r="K19" s="88"/>
      <c r="L19" s="82"/>
    </row>
    <row r="20" spans="2:12" ht="15">
      <c r="B20" s="119"/>
      <c r="C20" s="121"/>
      <c r="D20" s="23" t="s">
        <v>135</v>
      </c>
      <c r="E20" s="22">
        <f>0.98*10^6</f>
        <v>980000</v>
      </c>
      <c r="F20" s="92">
        <f>1.84*10^6</f>
        <v>1840000</v>
      </c>
      <c r="G20" s="92">
        <f>1.62*10^6</f>
        <v>1620000</v>
      </c>
      <c r="H20" s="92">
        <f>2.76*10^6</f>
        <v>2760000</v>
      </c>
      <c r="I20" s="92">
        <f>1.66*10^6</f>
        <v>1660000</v>
      </c>
      <c r="J20" s="92">
        <f>3.17*10^6</f>
        <v>3170000</v>
      </c>
      <c r="K20" s="88"/>
      <c r="L20" s="82"/>
    </row>
    <row r="21" spans="2:12" ht="15">
      <c r="B21" s="75"/>
      <c r="C21" s="127"/>
      <c r="D21" s="127"/>
      <c r="E21" s="24"/>
      <c r="F21" s="24"/>
      <c r="G21" s="24"/>
      <c r="H21" s="24"/>
      <c r="I21" s="24"/>
      <c r="J21" s="24"/>
      <c r="K21" s="24"/>
      <c r="L21" s="82"/>
    </row>
    <row r="22" spans="2:12" ht="18.75">
      <c r="B22" s="130" t="s">
        <v>133</v>
      </c>
      <c r="C22" s="130"/>
      <c r="D22" s="130"/>
      <c r="E22" s="130"/>
      <c r="F22" s="130"/>
      <c r="G22" s="130"/>
      <c r="H22" s="131"/>
      <c r="I22" s="79"/>
      <c r="J22" s="79"/>
      <c r="K22" s="79"/>
      <c r="L22" s="79"/>
    </row>
    <row r="23" spans="2:12" ht="15">
      <c r="B23" s="7"/>
      <c r="C23" s="135" t="s">
        <v>180</v>
      </c>
      <c r="D23" s="132" t="s">
        <v>181</v>
      </c>
      <c r="E23" s="133"/>
      <c r="F23" s="133"/>
      <c r="G23" s="133"/>
      <c r="H23" s="134"/>
      <c r="I23" s="80"/>
      <c r="J23" s="80"/>
      <c r="K23" s="80"/>
      <c r="L23" s="80"/>
    </row>
    <row r="24" spans="2:12" ht="15">
      <c r="B24" s="7"/>
      <c r="C24" s="136"/>
      <c r="D24" s="52" t="s">
        <v>190</v>
      </c>
      <c r="E24" s="52" t="s">
        <v>191</v>
      </c>
      <c r="F24" s="52" t="s">
        <v>192</v>
      </c>
      <c r="G24" s="52" t="s">
        <v>193</v>
      </c>
      <c r="H24" s="72" t="s">
        <v>194</v>
      </c>
      <c r="I24" s="81"/>
      <c r="J24" s="82"/>
      <c r="K24" s="16"/>
      <c r="L24" s="82"/>
    </row>
    <row r="25" spans="2:12" ht="15">
      <c r="B25" s="66" t="s">
        <v>117</v>
      </c>
      <c r="C25" s="47">
        <f>E10/E9*100</f>
        <v>2.565689759137836</v>
      </c>
      <c r="D25" s="24"/>
      <c r="E25" s="16"/>
      <c r="F25" s="16"/>
      <c r="G25" s="16"/>
      <c r="H25" s="16"/>
      <c r="I25" s="16"/>
      <c r="J25" s="82"/>
      <c r="K25" s="16"/>
      <c r="L25" s="82"/>
    </row>
    <row r="26" spans="2:12" ht="30" customHeight="1">
      <c r="B26" s="66" t="s">
        <v>139</v>
      </c>
      <c r="C26" s="24"/>
      <c r="D26" s="25">
        <v>1.2</v>
      </c>
      <c r="E26" s="25">
        <v>1.2</v>
      </c>
      <c r="F26" s="25">
        <v>1</v>
      </c>
      <c r="G26" s="25">
        <v>0.7</v>
      </c>
      <c r="H26" s="73">
        <v>1</v>
      </c>
      <c r="I26" s="83"/>
      <c r="J26" s="82"/>
      <c r="K26" s="16"/>
      <c r="L26" s="82"/>
    </row>
    <row r="27" spans="2:12" ht="30">
      <c r="B27" s="65" t="s">
        <v>140</v>
      </c>
      <c r="C27" s="26"/>
      <c r="D27" s="27">
        <v>0.4</v>
      </c>
      <c r="E27" s="25">
        <v>0.5</v>
      </c>
      <c r="F27" s="25">
        <v>0.6</v>
      </c>
      <c r="G27" s="25">
        <v>0.5</v>
      </c>
      <c r="H27" s="73">
        <v>0.5</v>
      </c>
      <c r="I27" s="83"/>
      <c r="J27" s="82"/>
      <c r="K27" s="16"/>
      <c r="L27" s="82"/>
    </row>
    <row r="28" spans="2:12" ht="15">
      <c r="B28" s="28"/>
      <c r="C28" s="16"/>
      <c r="D28" s="17"/>
      <c r="E28" s="29"/>
      <c r="F28" s="16"/>
      <c r="G28" s="16"/>
      <c r="H28" s="16"/>
      <c r="I28" s="16"/>
      <c r="J28" s="16"/>
      <c r="K28" s="16"/>
      <c r="L28" s="82"/>
    </row>
    <row r="29" spans="2:11" ht="18.75">
      <c r="B29" s="130" t="s">
        <v>134</v>
      </c>
      <c r="C29" s="130"/>
      <c r="D29" s="130"/>
      <c r="E29" s="131"/>
      <c r="F29" s="16"/>
      <c r="G29" s="16"/>
      <c r="H29" s="16"/>
      <c r="I29" s="16"/>
      <c r="J29" s="16"/>
      <c r="K29" s="16"/>
    </row>
    <row r="30" spans="2:11" ht="15">
      <c r="B30" s="10"/>
      <c r="C30" s="30"/>
      <c r="D30" s="23" t="s">
        <v>137</v>
      </c>
      <c r="E30" s="23" t="s">
        <v>138</v>
      </c>
      <c r="F30" s="16"/>
      <c r="G30" s="16"/>
      <c r="H30" s="16"/>
      <c r="I30" s="16"/>
      <c r="J30" s="16"/>
      <c r="K30" s="16"/>
    </row>
    <row r="31" spans="2:11" ht="15">
      <c r="B31" s="128" t="s">
        <v>118</v>
      </c>
      <c r="C31" s="68" t="s">
        <v>128</v>
      </c>
      <c r="D31" s="48">
        <f>E31*10^-6</f>
        <v>9.8485E-10</v>
      </c>
      <c r="E31" s="22">
        <v>0.00098485</v>
      </c>
      <c r="F31" s="16"/>
      <c r="G31" s="16"/>
      <c r="H31" s="16"/>
      <c r="I31" s="16"/>
      <c r="J31" s="16"/>
      <c r="K31" s="16"/>
    </row>
    <row r="32" spans="2:11" ht="15">
      <c r="B32" s="129"/>
      <c r="C32" s="23" t="s">
        <v>141</v>
      </c>
      <c r="D32" s="49"/>
      <c r="E32" s="22">
        <v>6.7E-07</v>
      </c>
      <c r="F32" s="16"/>
      <c r="G32" s="16"/>
      <c r="H32" s="16"/>
      <c r="I32" s="16"/>
      <c r="J32" s="16"/>
      <c r="K32" s="16"/>
    </row>
    <row r="33" spans="2:11" ht="15">
      <c r="B33" s="128" t="s">
        <v>119</v>
      </c>
      <c r="C33" s="68" t="s">
        <v>128</v>
      </c>
      <c r="D33" s="48">
        <f>E33*10^-6</f>
        <v>1.55125E-10</v>
      </c>
      <c r="E33" s="22">
        <v>0.000155125</v>
      </c>
      <c r="F33" s="16"/>
      <c r="G33" s="16"/>
      <c r="H33" s="16"/>
      <c r="I33" s="16"/>
      <c r="J33" s="16"/>
      <c r="K33" s="16"/>
    </row>
    <row r="34" spans="2:11" ht="15">
      <c r="B34" s="129"/>
      <c r="C34" s="23" t="s">
        <v>141</v>
      </c>
      <c r="D34" s="49"/>
      <c r="E34" s="22">
        <v>8.3E-08</v>
      </c>
      <c r="F34" s="31"/>
      <c r="G34" s="6"/>
      <c r="H34" s="6"/>
      <c r="I34" s="6"/>
      <c r="J34" s="6"/>
      <c r="K34" s="6"/>
    </row>
    <row r="35" spans="2:11" ht="15">
      <c r="B35" s="10"/>
      <c r="C35" s="16"/>
      <c r="D35" s="16"/>
      <c r="E35" s="32"/>
      <c r="F35" s="67"/>
      <c r="G35" s="67"/>
      <c r="H35" s="67"/>
      <c r="I35" s="67"/>
      <c r="J35" s="67"/>
      <c r="K35" s="67"/>
    </row>
    <row r="36" spans="2:11" ht="18.75">
      <c r="B36" s="123" t="s">
        <v>183</v>
      </c>
      <c r="C36" s="124"/>
      <c r="D36" s="124"/>
      <c r="E36" s="124"/>
      <c r="F36" s="124"/>
      <c r="G36" s="124"/>
      <c r="H36" s="6"/>
      <c r="I36" s="6"/>
      <c r="J36" s="6"/>
      <c r="K36" s="6"/>
    </row>
    <row r="37" spans="2:11" ht="47.25" customHeight="1">
      <c r="B37" s="7"/>
      <c r="C37" s="117" t="s">
        <v>136</v>
      </c>
      <c r="D37" s="122" t="s">
        <v>184</v>
      </c>
      <c r="E37" s="122"/>
      <c r="F37" s="125" t="s">
        <v>135</v>
      </c>
      <c r="G37" s="126"/>
      <c r="H37" s="33"/>
      <c r="I37" s="33"/>
      <c r="J37" s="33"/>
      <c r="K37" s="33"/>
    </row>
    <row r="38" spans="2:11" ht="15">
      <c r="B38" s="34"/>
      <c r="C38" s="118"/>
      <c r="D38" s="35" t="s">
        <v>121</v>
      </c>
      <c r="E38" s="36" t="s">
        <v>120</v>
      </c>
      <c r="F38" s="69" t="s">
        <v>121</v>
      </c>
      <c r="G38" s="69" t="s">
        <v>120</v>
      </c>
      <c r="I38" s="33"/>
      <c r="J38" s="33"/>
      <c r="K38" s="33"/>
    </row>
    <row r="39" spans="1:11" ht="15">
      <c r="A39" s="59"/>
      <c r="B39" s="37" t="s">
        <v>195</v>
      </c>
      <c r="C39" s="50">
        <v>101.78</v>
      </c>
      <c r="D39" s="51">
        <v>8.38</v>
      </c>
      <c r="E39" s="39">
        <f>(D39/C39)*100</f>
        <v>8.233444684613874</v>
      </c>
      <c r="F39" s="50">
        <f aca="true" t="shared" si="0" ref="F39:F45">C39*(G39/100)</f>
        <v>8.876615091291315</v>
      </c>
      <c r="G39" s="40">
        <f>SQRT(((D39/C39)*100)^2+($E$26)^2+($E$27)^2+($C$25)^2)</f>
        <v>8.721374623001882</v>
      </c>
      <c r="I39" s="38"/>
      <c r="J39" s="38"/>
      <c r="K39" s="38"/>
    </row>
    <row r="40" spans="1:11" ht="15">
      <c r="A40" s="59"/>
      <c r="B40" s="37" t="s">
        <v>196</v>
      </c>
      <c r="C40" s="50">
        <v>104.24</v>
      </c>
      <c r="D40" s="51">
        <v>5.42</v>
      </c>
      <c r="E40" s="39">
        <f aca="true" t="shared" si="1" ref="E40:E45">(D40/C40)*100</f>
        <v>5.19953952417498</v>
      </c>
      <c r="F40" s="50">
        <f t="shared" si="0"/>
        <v>6.193994411231743</v>
      </c>
      <c r="G40" s="40">
        <f>SQRT(((D40/C40)*100)^2+($E$26)^2+($E$27)^2+($C$25)^2)</f>
        <v>5.942051430575349</v>
      </c>
      <c r="I40" s="38"/>
      <c r="J40" s="38"/>
      <c r="K40" s="38"/>
    </row>
    <row r="41" spans="1:11" ht="15">
      <c r="A41" s="59"/>
      <c r="B41" s="37" t="s">
        <v>197</v>
      </c>
      <c r="C41" s="50">
        <v>39.93</v>
      </c>
      <c r="D41" s="98">
        <v>6.82</v>
      </c>
      <c r="E41" s="40">
        <f t="shared" si="1"/>
        <v>17.079889807162534</v>
      </c>
      <c r="F41" s="50">
        <f t="shared" si="0"/>
        <v>6.914988350834079</v>
      </c>
      <c r="G41" s="40">
        <f>SQRT(((D41/C41)*100)^2+($D$26)^2+($D$27)^2+($C$25)^2)</f>
        <v>17.31777698681212</v>
      </c>
      <c r="I41" s="38"/>
      <c r="K41" s="34"/>
    </row>
    <row r="42" spans="1:11" ht="15">
      <c r="A42" s="59"/>
      <c r="B42" s="37" t="s">
        <v>198</v>
      </c>
      <c r="C42" s="50">
        <v>48.32</v>
      </c>
      <c r="D42" s="98">
        <v>2.27</v>
      </c>
      <c r="E42" s="40">
        <f t="shared" si="1"/>
        <v>4.697847682119205</v>
      </c>
      <c r="F42" s="50">
        <f t="shared" si="0"/>
        <v>2.657711431690097</v>
      </c>
      <c r="G42" s="40">
        <f>SQRT(((D42/C42)*100)^2+($D$26)^2+($D$27)^2+($C$25)^2)</f>
        <v>5.500230611941426</v>
      </c>
      <c r="I42" s="76"/>
      <c r="K42" s="77"/>
    </row>
    <row r="43" spans="1:7" ht="15">
      <c r="A43" s="59"/>
      <c r="B43" s="37" t="s">
        <v>745</v>
      </c>
      <c r="C43" s="50">
        <v>63.77</v>
      </c>
      <c r="D43" s="98">
        <v>11.74</v>
      </c>
      <c r="E43" s="40">
        <f t="shared" si="1"/>
        <v>18.409910616277244</v>
      </c>
      <c r="F43" s="50">
        <f t="shared" si="0"/>
        <v>11.88087595001584</v>
      </c>
      <c r="G43" s="40">
        <f>SQRT(((D43/C43)*100)^2+($D$26)^2+($D$27)^2+($C$25)^2)</f>
        <v>18.63082319274869</v>
      </c>
    </row>
    <row r="44" spans="1:7" ht="15">
      <c r="A44" s="59"/>
      <c r="B44" s="37" t="s">
        <v>199</v>
      </c>
      <c r="C44" s="50">
        <v>52.87</v>
      </c>
      <c r="D44" s="98">
        <v>6.08</v>
      </c>
      <c r="E44" s="40">
        <f t="shared" si="1"/>
        <v>11.499905428409306</v>
      </c>
      <c r="F44" s="50">
        <f t="shared" si="0"/>
        <v>6.265275442544262</v>
      </c>
      <c r="G44" s="40">
        <f>SQRT(((D44/C44)*100)^2+($D$26)^2+($D$27)^2+($C$25)^2)</f>
        <v>11.850341294768794</v>
      </c>
    </row>
    <row r="45" spans="1:7" ht="15">
      <c r="A45" s="57"/>
      <c r="B45" s="37" t="s">
        <v>200</v>
      </c>
      <c r="C45" s="50">
        <v>39.56</v>
      </c>
      <c r="D45" s="98">
        <v>3.16</v>
      </c>
      <c r="E45" s="40">
        <f t="shared" si="1"/>
        <v>7.987866531850354</v>
      </c>
      <c r="F45" s="50">
        <f t="shared" si="0"/>
        <v>3.3509159155764765</v>
      </c>
      <c r="G45" s="40">
        <f>SQRT(((D45/C45)*100)^2+($F$26)^2+($F$27)^2+($C$25)^2)</f>
        <v>8.470464902872791</v>
      </c>
    </row>
    <row r="46" spans="1:7" ht="15">
      <c r="A46" s="57"/>
      <c r="B46" s="37" t="s">
        <v>201</v>
      </c>
      <c r="C46" s="50">
        <v>40.78</v>
      </c>
      <c r="D46" s="98">
        <v>3.12</v>
      </c>
      <c r="E46" s="40">
        <f aca="true" t="shared" si="2" ref="E46:E51">(D46/C46)*100</f>
        <v>7.650809220205983</v>
      </c>
      <c r="F46" s="50">
        <f aca="true" t="shared" si="3" ref="F46:F51">C46*(G46/100)</f>
        <v>3.324949370316454</v>
      </c>
      <c r="G46" s="40">
        <f>SQRT(((D46/C46)*100)^2+($F$26)^2+($F$27)^2+($C$25)^2)</f>
        <v>8.15338246767154</v>
      </c>
    </row>
    <row r="47" spans="1:7" ht="15">
      <c r="A47" s="57"/>
      <c r="B47" s="37" t="s">
        <v>202</v>
      </c>
      <c r="C47" s="50">
        <v>41.34</v>
      </c>
      <c r="D47" s="98">
        <v>1.72</v>
      </c>
      <c r="E47" s="40">
        <f t="shared" si="2"/>
        <v>4.160619254958877</v>
      </c>
      <c r="F47" s="50">
        <f t="shared" si="3"/>
        <v>2.0774539375289662</v>
      </c>
      <c r="G47" s="40">
        <f>SQRT(((D47/C47)*100)^2+($F$26)^2+($F$27)^2+($C$25)^2)</f>
        <v>5.025287705682066</v>
      </c>
    </row>
    <row r="48" spans="1:7" ht="15">
      <c r="A48" s="57"/>
      <c r="B48" s="37" t="s">
        <v>203</v>
      </c>
      <c r="C48" s="50">
        <v>36.6</v>
      </c>
      <c r="D48" s="98">
        <v>1.52</v>
      </c>
      <c r="E48" s="40">
        <f t="shared" si="2"/>
        <v>4.1530054644808745</v>
      </c>
      <c r="F48" s="50">
        <f t="shared" si="3"/>
        <v>1.8369487979707093</v>
      </c>
      <c r="G48" s="40">
        <f>SQRT(((D48/C48)*100)^2+($F$26)^2+($F$27)^2+($C$25)^2)</f>
        <v>5.018985786805216</v>
      </c>
    </row>
    <row r="49" spans="1:7" ht="15">
      <c r="A49" s="57"/>
      <c r="B49" s="37" t="s">
        <v>204</v>
      </c>
      <c r="C49" s="50">
        <v>50.39</v>
      </c>
      <c r="D49" s="98">
        <v>8.2</v>
      </c>
      <c r="E49" s="40">
        <f t="shared" si="2"/>
        <v>16.27307005358206</v>
      </c>
      <c r="F49" s="50">
        <f t="shared" si="3"/>
        <v>8.312602549360957</v>
      </c>
      <c r="G49" s="40">
        <f>SQRT(((D49/C49)*100)^2+($G$26)^2+($G$27)^2+($C$25)^2)</f>
        <v>16.496532147967766</v>
      </c>
    </row>
    <row r="50" spans="1:7" ht="15">
      <c r="A50" s="57"/>
      <c r="B50" s="37" t="s">
        <v>205</v>
      </c>
      <c r="C50" s="50">
        <v>34.63</v>
      </c>
      <c r="D50" s="98">
        <v>3.02</v>
      </c>
      <c r="E50" s="40">
        <f t="shared" si="2"/>
        <v>8.720762344787754</v>
      </c>
      <c r="F50" s="50">
        <f t="shared" si="3"/>
        <v>3.1620520034782946</v>
      </c>
      <c r="G50" s="40">
        <f>SQRT(((D50/C50)*100)^2+($G$26)^2+($G$27)^2+($C$25)^2)</f>
        <v>9.130961604037813</v>
      </c>
    </row>
    <row r="51" spans="1:7" ht="15">
      <c r="A51" s="57"/>
      <c r="B51" s="37" t="s">
        <v>206</v>
      </c>
      <c r="C51" s="50">
        <v>44.96</v>
      </c>
      <c r="D51" s="98">
        <v>8.42</v>
      </c>
      <c r="E51" s="40">
        <f t="shared" si="2"/>
        <v>18.727758007117437</v>
      </c>
      <c r="F51" s="50">
        <f t="shared" si="3"/>
        <v>8.513501991313744</v>
      </c>
      <c r="G51" s="40">
        <f>SQRT(((D51/C51)*100)^2+($H$26)^2+($H$27)^2+($C$25)^2)</f>
        <v>18.935725069648008</v>
      </c>
    </row>
  </sheetData>
  <sheetProtection/>
  <mergeCells count="25">
    <mergeCell ref="F2:J2"/>
    <mergeCell ref="B1:J1"/>
    <mergeCell ref="E2:E3"/>
    <mergeCell ref="C4:C5"/>
    <mergeCell ref="C7:C8"/>
    <mergeCell ref="C9:C10"/>
    <mergeCell ref="B22:H22"/>
    <mergeCell ref="D23:H23"/>
    <mergeCell ref="B33:B34"/>
    <mergeCell ref="C23:C24"/>
    <mergeCell ref="B29:E29"/>
    <mergeCell ref="C15:C16"/>
    <mergeCell ref="B4:B16"/>
    <mergeCell ref="C12:D12"/>
    <mergeCell ref="C13:C14"/>
    <mergeCell ref="C37:C38"/>
    <mergeCell ref="B17:B18"/>
    <mergeCell ref="B19:B20"/>
    <mergeCell ref="C17:C18"/>
    <mergeCell ref="C19:C20"/>
    <mergeCell ref="D37:E37"/>
    <mergeCell ref="B36:G36"/>
    <mergeCell ref="F37:G37"/>
    <mergeCell ref="C21:D21"/>
    <mergeCell ref="B31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7"/>
  <sheetViews>
    <sheetView zoomScale="90" zoomScaleNormal="90" zoomScalePageLayoutView="0" workbookViewId="0" topLeftCell="A1">
      <selection activeCell="F9" sqref="F9"/>
    </sheetView>
  </sheetViews>
  <sheetFormatPr defaultColWidth="11.421875" defaultRowHeight="15"/>
  <cols>
    <col min="1" max="1" width="13.8515625" style="1" customWidth="1"/>
    <col min="2" max="2" width="10.140625" style="1" bestFit="1" customWidth="1"/>
    <col min="3" max="3" width="8.28125" style="1" customWidth="1"/>
    <col min="4" max="4" width="8.57421875" style="57" bestFit="1" customWidth="1"/>
    <col min="5" max="5" width="9.28125" style="58" bestFit="1" customWidth="1"/>
    <col min="6" max="6" width="14.8515625" style="57" bestFit="1" customWidth="1"/>
    <col min="7" max="7" width="13.8515625" style="57" bestFit="1" customWidth="1"/>
    <col min="8" max="8" width="15.140625" style="57" bestFit="1" customWidth="1"/>
    <col min="9" max="9" width="13.8515625" style="57" bestFit="1" customWidth="1"/>
    <col min="10" max="10" width="13.140625" style="57" bestFit="1" customWidth="1"/>
    <col min="11" max="11" width="12.7109375" style="57" bestFit="1" customWidth="1"/>
    <col min="12" max="12" width="11.421875" style="57" customWidth="1"/>
    <col min="13" max="14" width="11.421875" style="59" customWidth="1"/>
    <col min="15" max="16384" width="11.421875" style="57" customWidth="1"/>
  </cols>
  <sheetData>
    <row r="1" spans="4:11" ht="29.25" customHeight="1">
      <c r="D1" s="144" t="s">
        <v>185</v>
      </c>
      <c r="E1" s="145"/>
      <c r="F1" s="146" t="s">
        <v>189</v>
      </c>
      <c r="G1" s="147"/>
      <c r="H1" s="147"/>
      <c r="I1" s="147"/>
      <c r="J1" s="147"/>
      <c r="K1" s="147"/>
    </row>
    <row r="2" spans="4:11" ht="30">
      <c r="D2" s="100" t="s">
        <v>186</v>
      </c>
      <c r="E2" s="101" t="s">
        <v>187</v>
      </c>
      <c r="F2" s="54" t="s">
        <v>112</v>
      </c>
      <c r="G2" s="99" t="s">
        <v>10</v>
      </c>
      <c r="H2" s="3" t="s">
        <v>8</v>
      </c>
      <c r="I2" s="99" t="s">
        <v>10</v>
      </c>
      <c r="J2" s="99" t="s">
        <v>9</v>
      </c>
      <c r="K2" s="99" t="s">
        <v>10</v>
      </c>
    </row>
    <row r="3" spans="1:11" ht="15.75">
      <c r="A3" s="2" t="s">
        <v>207</v>
      </c>
      <c r="B3" s="1" t="s">
        <v>2</v>
      </c>
      <c r="C3" s="57" t="s">
        <v>208</v>
      </c>
      <c r="D3" s="107">
        <v>0.022503935394331168</v>
      </c>
      <c r="E3" s="108">
        <v>0.035867518030226475</v>
      </c>
      <c r="F3" s="64">
        <v>7.142857142857142</v>
      </c>
      <c r="G3" s="64">
        <v>0.8673469387755102</v>
      </c>
      <c r="H3" s="64">
        <v>4.568829721047573</v>
      </c>
      <c r="I3" s="64">
        <v>0.5547864661272053</v>
      </c>
      <c r="J3" s="64">
        <v>0.821</v>
      </c>
      <c r="K3" s="64">
        <v>0.066</v>
      </c>
    </row>
    <row r="4" spans="3:11" ht="15.75">
      <c r="C4" s="57" t="s">
        <v>209</v>
      </c>
      <c r="D4" s="62">
        <v>0.05663242019765459</v>
      </c>
      <c r="E4" s="63">
        <v>0.01910974321282558</v>
      </c>
      <c r="F4" s="64">
        <v>23.980815347721823</v>
      </c>
      <c r="G4" s="64">
        <v>4.658143988406397</v>
      </c>
      <c r="H4" s="64">
        <v>15.338996665387535</v>
      </c>
      <c r="I4" s="64">
        <v>2.9795173378810316</v>
      </c>
      <c r="J4" s="64">
        <v>0.668</v>
      </c>
      <c r="K4" s="64">
        <v>0.095</v>
      </c>
    </row>
    <row r="5" spans="3:11" ht="15.75">
      <c r="C5" s="57" t="s">
        <v>210</v>
      </c>
      <c r="D5" s="62">
        <v>0.15469592675043545</v>
      </c>
      <c r="E5" s="63">
        <v>0.017051770866828977</v>
      </c>
      <c r="F5" s="64">
        <v>42.37288135593221</v>
      </c>
      <c r="G5" s="64">
        <v>11.131858661304223</v>
      </c>
      <c r="H5" s="64">
        <v>27.10322715875679</v>
      </c>
      <c r="I5" s="64">
        <v>7.120339338317462</v>
      </c>
      <c r="J5" s="64">
        <v>0.466</v>
      </c>
      <c r="K5" s="64">
        <v>0.067</v>
      </c>
    </row>
    <row r="6" spans="3:11" ht="15.75">
      <c r="C6" s="57" t="s">
        <v>211</v>
      </c>
      <c r="D6" s="62">
        <v>1.0402481394200764</v>
      </c>
      <c r="E6" s="63">
        <v>0.0249896642013873</v>
      </c>
      <c r="F6" s="64">
        <v>79.36507936507937</v>
      </c>
      <c r="G6" s="64">
        <v>10.707986898463089</v>
      </c>
      <c r="H6" s="64">
        <v>50.76477467830637</v>
      </c>
      <c r="I6" s="64">
        <v>6.849215631200065</v>
      </c>
      <c r="J6" s="64">
        <v>0.176</v>
      </c>
      <c r="K6" s="64">
        <v>0.045</v>
      </c>
    </row>
    <row r="7" spans="3:11" ht="15.75">
      <c r="C7" s="57" t="s">
        <v>212</v>
      </c>
      <c r="D7" s="62">
        <v>0.06542534859676412</v>
      </c>
      <c r="E7" s="63">
        <v>0.007643897285130232</v>
      </c>
      <c r="F7" s="64">
        <v>52.35602094240838</v>
      </c>
      <c r="G7" s="64">
        <v>11.78695759436419</v>
      </c>
      <c r="H7" s="64">
        <v>33.488804238045034</v>
      </c>
      <c r="I7" s="64">
        <v>7.539364304900192</v>
      </c>
      <c r="J7" s="64">
        <v>0.345</v>
      </c>
      <c r="K7" s="64">
        <v>0.098</v>
      </c>
    </row>
    <row r="8" spans="3:11" ht="15.75">
      <c r="C8" s="57" t="s">
        <v>213</v>
      </c>
      <c r="D8" s="62">
        <v>0.04307044588716362</v>
      </c>
      <c r="E8" s="63">
        <v>0.011759841977123434</v>
      </c>
      <c r="F8" s="64">
        <v>26.17801047120419</v>
      </c>
      <c r="G8" s="64">
        <v>3.7690852772676187</v>
      </c>
      <c r="H8" s="64">
        <v>16.744402119022517</v>
      </c>
      <c r="I8" s="64">
        <v>2.410843237032038</v>
      </c>
      <c r="J8" s="64">
        <v>0.558</v>
      </c>
      <c r="K8" s="64">
        <v>0.098</v>
      </c>
    </row>
    <row r="9" spans="3:14" ht="15.75">
      <c r="C9" s="57" t="s">
        <v>214</v>
      </c>
      <c r="D9" s="62">
        <v>0.3636397507428347</v>
      </c>
      <c r="E9" s="63">
        <v>0.013817814323120035</v>
      </c>
      <c r="F9" s="64">
        <v>72.99270072992701</v>
      </c>
      <c r="G9" s="64">
        <v>7.459108103788161</v>
      </c>
      <c r="H9" s="64">
        <v>46.68877087201899</v>
      </c>
      <c r="I9" s="64">
        <v>4.771115271593182</v>
      </c>
      <c r="J9" s="64">
        <v>0.226</v>
      </c>
      <c r="K9" s="64">
        <v>0.044</v>
      </c>
      <c r="N9" s="60"/>
    </row>
    <row r="10" spans="3:11" ht="15.75">
      <c r="C10" s="57" t="s">
        <v>215</v>
      </c>
      <c r="D10" s="62">
        <v>0.28316210098827294</v>
      </c>
      <c r="E10" s="63">
        <v>0.09731269236069641</v>
      </c>
      <c r="F10" s="64">
        <v>21.83406113537118</v>
      </c>
      <c r="G10" s="64">
        <v>3.861482427871322</v>
      </c>
      <c r="H10" s="64">
        <v>13.965855042503499</v>
      </c>
      <c r="I10" s="64">
        <v>2.4699437957266013</v>
      </c>
      <c r="J10" s="64">
        <v>0.674</v>
      </c>
      <c r="K10" s="64">
        <v>0.09</v>
      </c>
    </row>
    <row r="11" spans="3:11" ht="15.75">
      <c r="C11" s="57" t="s">
        <v>216</v>
      </c>
      <c r="D11" s="62">
        <v>0.3785430192159017</v>
      </c>
      <c r="E11" s="63">
        <v>0.012994625384721396</v>
      </c>
      <c r="F11" s="64">
        <v>82.64462809917356</v>
      </c>
      <c r="G11" s="64">
        <v>9.56218837511099</v>
      </c>
      <c r="H11" s="64">
        <v>52.862492640219855</v>
      </c>
      <c r="I11" s="64">
        <v>6.116321462504777</v>
      </c>
      <c r="J11" s="64">
        <v>0.251</v>
      </c>
      <c r="K11" s="64">
        <v>0.034</v>
      </c>
    </row>
    <row r="12" spans="3:11" ht="15.75">
      <c r="C12" s="57" t="s">
        <v>217</v>
      </c>
      <c r="D12" s="62">
        <v>0.1473933251986326</v>
      </c>
      <c r="E12" s="63">
        <v>0.010877853828839178</v>
      </c>
      <c r="F12" s="64">
        <v>62.11180124223603</v>
      </c>
      <c r="G12" s="64">
        <v>9.258902048532077</v>
      </c>
      <c r="H12" s="64">
        <v>39.728954096065856</v>
      </c>
      <c r="I12" s="64">
        <v>5.9223285609042255</v>
      </c>
      <c r="J12" s="64">
        <v>0.338</v>
      </c>
      <c r="K12" s="64">
        <v>0.078</v>
      </c>
    </row>
    <row r="13" spans="3:11" ht="15.75">
      <c r="C13" s="57" t="s">
        <v>218</v>
      </c>
      <c r="D13" s="62">
        <v>0.19076183645525757</v>
      </c>
      <c r="E13" s="63">
        <v>0.009701869631126833</v>
      </c>
      <c r="F13" s="64">
        <v>58.8235294117647</v>
      </c>
      <c r="G13" s="64">
        <v>10.726643598615915</v>
      </c>
      <c r="H13" s="64">
        <v>37.62565652627413</v>
      </c>
      <c r="I13" s="64">
        <v>6.861149131261752</v>
      </c>
      <c r="J13" s="64">
        <v>0.281</v>
      </c>
      <c r="K13" s="64">
        <v>0.052</v>
      </c>
    </row>
    <row r="14" spans="3:11" ht="15.75">
      <c r="C14" s="57" t="s">
        <v>219</v>
      </c>
      <c r="D14" s="62">
        <v>0.06169953147849737</v>
      </c>
      <c r="E14" s="63">
        <v>0.0051743304699343115</v>
      </c>
      <c r="F14" s="64">
        <v>46.29629629629629</v>
      </c>
      <c r="G14" s="64">
        <v>10.71673525377229</v>
      </c>
      <c r="H14" s="64">
        <v>29.612785229012044</v>
      </c>
      <c r="I14" s="64">
        <v>6.85481139560464</v>
      </c>
      <c r="J14" s="64">
        <v>0.448</v>
      </c>
      <c r="K14" s="64">
        <v>0.08</v>
      </c>
    </row>
    <row r="15" spans="3:11" ht="15.75">
      <c r="C15" s="57" t="s">
        <v>220</v>
      </c>
      <c r="D15" s="62">
        <v>1.008951275626636</v>
      </c>
      <c r="E15" s="63">
        <v>0.01852175111396941</v>
      </c>
      <c r="F15" s="64">
        <v>78.125</v>
      </c>
      <c r="G15" s="64">
        <v>13.427734375</v>
      </c>
      <c r="H15" s="64">
        <v>49.97157507395783</v>
      </c>
      <c r="I15" s="64">
        <v>8.588864465836501</v>
      </c>
      <c r="J15" s="64">
        <v>0.194</v>
      </c>
      <c r="K15" s="64">
        <v>0.04</v>
      </c>
    </row>
    <row r="16" spans="3:11" ht="15.75">
      <c r="C16" s="57" t="s">
        <v>221</v>
      </c>
      <c r="D16" s="62">
        <v>0.15797464581451018</v>
      </c>
      <c r="E16" s="63">
        <v>0.0208737195093941</v>
      </c>
      <c r="F16" s="64">
        <v>42.19409282700422</v>
      </c>
      <c r="G16" s="64">
        <v>10.682048816963094</v>
      </c>
      <c r="H16" s="64">
        <v>26.988867550491992</v>
      </c>
      <c r="I16" s="64">
        <v>6.832624696327088</v>
      </c>
      <c r="J16" s="64">
        <v>0.481</v>
      </c>
      <c r="K16" s="64">
        <v>0.063</v>
      </c>
    </row>
    <row r="17" spans="3:11" ht="15.75">
      <c r="C17" s="57" t="s">
        <v>222</v>
      </c>
      <c r="D17" s="62">
        <v>0.23547164187445857</v>
      </c>
      <c r="E17" s="63">
        <v>0.02204970370710644</v>
      </c>
      <c r="F17" s="64">
        <v>48.543689320388346</v>
      </c>
      <c r="G17" s="64">
        <v>9.661608068620982</v>
      </c>
      <c r="H17" s="64">
        <v>31.05029907508059</v>
      </c>
      <c r="I17" s="64">
        <v>6.1799138935840014</v>
      </c>
      <c r="J17" s="64">
        <v>0.505</v>
      </c>
      <c r="K17" s="64">
        <v>0.087</v>
      </c>
    </row>
    <row r="18" spans="3:11" ht="15.75">
      <c r="C18" s="57" t="s">
        <v>223</v>
      </c>
      <c r="D18" s="62">
        <v>0.10104416024739424</v>
      </c>
      <c r="E18" s="63">
        <v>0.03557352198079839</v>
      </c>
      <c r="F18" s="64">
        <v>18.484288354898336</v>
      </c>
      <c r="G18" s="64">
        <v>3.3825222682715994</v>
      </c>
      <c r="H18" s="64">
        <v>11.82321924115823</v>
      </c>
      <c r="I18" s="64">
        <v>2.1635835579938347</v>
      </c>
      <c r="J18" s="64">
        <v>0.657</v>
      </c>
      <c r="K18" s="64">
        <v>0.05</v>
      </c>
    </row>
    <row r="19" spans="3:11" ht="15.75">
      <c r="C19" s="57" t="s">
        <v>224</v>
      </c>
      <c r="D19" s="62">
        <v>0.0038897530714704863</v>
      </c>
      <c r="E19" s="63">
        <v>0.026753640497955814</v>
      </c>
      <c r="F19" s="64">
        <v>1.2987012987012987</v>
      </c>
      <c r="G19" s="64">
        <v>0.2698600101197504</v>
      </c>
      <c r="H19" s="64">
        <v>0.8306963129177405</v>
      </c>
      <c r="I19" s="64">
        <v>0.17261222086602404</v>
      </c>
      <c r="J19" s="64">
        <v>0.745</v>
      </c>
      <c r="K19" s="64">
        <v>0.046</v>
      </c>
    </row>
    <row r="20" spans="3:11" ht="15.75">
      <c r="C20" s="57" t="s">
        <v>225</v>
      </c>
      <c r="D20" s="62">
        <v>0.0016691660689835035</v>
      </c>
      <c r="E20" s="63">
        <v>0.010289861729983005</v>
      </c>
      <c r="F20" s="64">
        <v>0.9900990099009901</v>
      </c>
      <c r="G20" s="64">
        <v>0.2156651308695226</v>
      </c>
      <c r="H20" s="64">
        <v>0.6333031296501586</v>
      </c>
      <c r="I20" s="64">
        <v>0.1379472163594405</v>
      </c>
      <c r="J20" s="64">
        <v>0.8</v>
      </c>
      <c r="K20" s="64">
        <v>0.21</v>
      </c>
    </row>
    <row r="21" spans="3:11" ht="15.75">
      <c r="C21" s="57" t="s">
        <v>226</v>
      </c>
      <c r="D21" s="62">
        <v>0.014605203103605658</v>
      </c>
      <c r="E21" s="63">
        <v>0.06379714272589464</v>
      </c>
      <c r="F21" s="64">
        <v>2.0408163265306123</v>
      </c>
      <c r="G21" s="64">
        <v>0.5830903790087465</v>
      </c>
      <c r="H21" s="64">
        <v>1.3053799202993066</v>
      </c>
      <c r="I21" s="64">
        <v>0.37296569151408765</v>
      </c>
      <c r="J21" s="64">
        <v>0.84</v>
      </c>
      <c r="K21" s="64">
        <v>0.11</v>
      </c>
    </row>
    <row r="22" spans="3:11" ht="15.75">
      <c r="C22" s="57" t="s">
        <v>227</v>
      </c>
      <c r="D22" s="62">
        <v>0.013159586061718158</v>
      </c>
      <c r="E22" s="63">
        <v>0.020285727410537923</v>
      </c>
      <c r="F22" s="64">
        <v>5.208333333333333</v>
      </c>
      <c r="G22" s="64">
        <v>1.46484375</v>
      </c>
      <c r="H22" s="64">
        <v>3.331438338263855</v>
      </c>
      <c r="I22" s="64">
        <v>0.9369670326367093</v>
      </c>
      <c r="J22" s="64">
        <v>0.683</v>
      </c>
      <c r="K22" s="64">
        <v>0.084</v>
      </c>
    </row>
    <row r="23" spans="3:11" ht="15.75">
      <c r="C23" s="57" t="s">
        <v>228</v>
      </c>
      <c r="D23" s="62">
        <v>0.010864482716865841</v>
      </c>
      <c r="E23" s="63">
        <v>0.009407873581698747</v>
      </c>
      <c r="F23" s="64">
        <v>9.615384615384615</v>
      </c>
      <c r="G23" s="64">
        <v>2.4038461538461537</v>
      </c>
      <c r="H23" s="64">
        <v>6.150347701410194</v>
      </c>
      <c r="I23" s="64">
        <v>1.5375869253525485</v>
      </c>
      <c r="J23" s="64">
        <v>0.85</v>
      </c>
      <c r="K23" s="64">
        <v>0.19</v>
      </c>
    </row>
    <row r="24" spans="3:11" ht="15.75">
      <c r="C24" s="57" t="s">
        <v>229</v>
      </c>
      <c r="D24" s="62">
        <v>0.004113302098566491</v>
      </c>
      <c r="E24" s="63">
        <v>0.13876613533005652</v>
      </c>
      <c r="F24" s="64">
        <v>0.2785515320334262</v>
      </c>
      <c r="G24" s="64">
        <v>0.05664139787866326</v>
      </c>
      <c r="H24" s="64">
        <v>0.17817163257567137</v>
      </c>
      <c r="I24" s="64">
        <v>0.036229886289760475</v>
      </c>
      <c r="J24" s="64">
        <v>0.885</v>
      </c>
      <c r="K24" s="64">
        <v>0.079</v>
      </c>
    </row>
    <row r="25" spans="3:11" ht="15.75">
      <c r="C25" s="57" t="s">
        <v>230</v>
      </c>
      <c r="D25" s="62">
        <v>0.0011773582093722928</v>
      </c>
      <c r="E25" s="63">
        <v>0.02822362074509624</v>
      </c>
      <c r="F25" s="64">
        <v>0.4807692307692307</v>
      </c>
      <c r="G25" s="64">
        <v>0.14330621301775145</v>
      </c>
      <c r="H25" s="64">
        <v>0.3075173850705097</v>
      </c>
      <c r="I25" s="64">
        <v>0.09166383593447884</v>
      </c>
      <c r="J25" s="64">
        <v>0.68</v>
      </c>
      <c r="K25" s="64">
        <v>0.13</v>
      </c>
    </row>
    <row r="26" spans="3:11" ht="15.75">
      <c r="C26" s="57" t="s">
        <v>231</v>
      </c>
      <c r="D26" s="62">
        <v>0.09642414702074346</v>
      </c>
      <c r="E26" s="63">
        <v>0.01910974321282558</v>
      </c>
      <c r="F26" s="64">
        <v>33.11258278145695</v>
      </c>
      <c r="G26" s="64">
        <v>7.7847462830577605</v>
      </c>
      <c r="H26" s="64">
        <v>21.180005329359606</v>
      </c>
      <c r="I26" s="64">
        <v>4.979405226438849</v>
      </c>
      <c r="J26" s="64">
        <v>0.49</v>
      </c>
      <c r="K26" s="64">
        <v>0.14</v>
      </c>
    </row>
    <row r="27" spans="3:11" ht="15.75">
      <c r="C27" s="57" t="s">
        <v>232</v>
      </c>
      <c r="D27" s="62">
        <v>0.051714341601542486</v>
      </c>
      <c r="E27" s="63">
        <v>11.260048693095689</v>
      </c>
      <c r="F27" s="64">
        <v>0.059880239520958084</v>
      </c>
      <c r="G27" s="64">
        <v>0.006095593244648428</v>
      </c>
      <c r="H27" s="64">
        <v>0.038301566523752106</v>
      </c>
      <c r="I27" s="64">
        <v>0.0038989618616993168</v>
      </c>
      <c r="J27" s="64">
        <v>0.913</v>
      </c>
      <c r="K27" s="64">
        <v>0.041</v>
      </c>
    </row>
    <row r="28" spans="3:11" ht="15.75">
      <c r="C28" s="57" t="s">
        <v>233</v>
      </c>
      <c r="D28" s="62">
        <v>0.029359438891941984</v>
      </c>
      <c r="E28" s="63">
        <v>0.10495658964582666</v>
      </c>
      <c r="F28" s="64">
        <v>2.923976608187134</v>
      </c>
      <c r="G28" s="64">
        <v>0.6241236619814643</v>
      </c>
      <c r="H28" s="64">
        <v>1.8702811723586554</v>
      </c>
      <c r="I28" s="64">
        <v>0.3992120631057948</v>
      </c>
      <c r="J28" s="64">
        <v>0.829</v>
      </c>
      <c r="K28" s="64">
        <v>0.052</v>
      </c>
    </row>
    <row r="29" spans="3:11" ht="15.75">
      <c r="C29" s="57" t="s">
        <v>234</v>
      </c>
      <c r="D29" s="62">
        <v>0.0015499399211989675</v>
      </c>
      <c r="E29" s="63">
        <v>0.011171849878267262</v>
      </c>
      <c r="F29" s="64">
        <v>1.282051282051282</v>
      </c>
      <c r="G29" s="64">
        <v>0.23011176857330704</v>
      </c>
      <c r="H29" s="64">
        <v>0.8200463601880258</v>
      </c>
      <c r="I29" s="64">
        <v>0.14718780823887645</v>
      </c>
      <c r="J29" s="64">
        <v>0.81</v>
      </c>
      <c r="K29" s="64">
        <v>0.13</v>
      </c>
    </row>
    <row r="30" spans="3:11" ht="15.75">
      <c r="C30" s="57" t="s">
        <v>235</v>
      </c>
      <c r="D30" s="62">
        <v>0.14053782170102178</v>
      </c>
      <c r="E30" s="63">
        <v>0.04703936790849374</v>
      </c>
      <c r="F30" s="64">
        <v>21.05263157894737</v>
      </c>
      <c r="G30" s="64">
        <v>2.9695290858725762</v>
      </c>
      <c r="H30" s="64">
        <v>13.466024440982322</v>
      </c>
      <c r="I30" s="64">
        <v>1.89941818430698</v>
      </c>
      <c r="J30" s="64">
        <v>0.641</v>
      </c>
      <c r="K30" s="64">
        <v>0.048</v>
      </c>
    </row>
    <row r="31" spans="3:11" ht="15.75">
      <c r="C31" s="57" t="s">
        <v>236</v>
      </c>
      <c r="D31" s="62">
        <v>0.06318985832580407</v>
      </c>
      <c r="E31" s="63">
        <v>0.005879920988561717</v>
      </c>
      <c r="F31" s="64">
        <v>47.16981132075472</v>
      </c>
      <c r="G31" s="64">
        <v>12.01495194019224</v>
      </c>
      <c r="H31" s="64">
        <v>30.17151702578586</v>
      </c>
      <c r="I31" s="64">
        <v>7.685197732983191</v>
      </c>
      <c r="J31" s="64">
        <v>0.42</v>
      </c>
      <c r="K31" s="64">
        <v>0.1</v>
      </c>
    </row>
    <row r="32" spans="3:11" ht="15.75">
      <c r="C32" s="57" t="s">
        <v>237</v>
      </c>
      <c r="D32" s="62">
        <v>0.253355564042139</v>
      </c>
      <c r="E32" s="63">
        <v>0.01852175111396941</v>
      </c>
      <c r="F32" s="64">
        <v>62.893081761006286</v>
      </c>
      <c r="G32" s="64">
        <v>9.09774138681223</v>
      </c>
      <c r="H32" s="64">
        <v>40.22868936771447</v>
      </c>
      <c r="I32" s="64">
        <v>5.819244373946119</v>
      </c>
      <c r="J32" s="64">
        <v>0.393</v>
      </c>
      <c r="K32" s="64">
        <v>0.045</v>
      </c>
    </row>
    <row r="33" spans="3:11" ht="15.75">
      <c r="C33" s="57" t="s">
        <v>238</v>
      </c>
      <c r="D33" s="62">
        <v>0.27869112044635286</v>
      </c>
      <c r="E33" s="63">
        <v>0.02851761679452433</v>
      </c>
      <c r="F33" s="64">
        <v>44.44444444444444</v>
      </c>
      <c r="G33" s="64">
        <v>7.506172839506173</v>
      </c>
      <c r="H33" s="64">
        <v>28.428273819851565</v>
      </c>
      <c r="I33" s="64">
        <v>4.8012195784638205</v>
      </c>
      <c r="J33" s="64">
        <v>0.441</v>
      </c>
      <c r="K33" s="64">
        <v>0.063</v>
      </c>
    </row>
    <row r="34" spans="3:11" ht="15.75">
      <c r="C34" s="57" t="s">
        <v>239</v>
      </c>
      <c r="D34" s="62">
        <v>0.15812367849924083</v>
      </c>
      <c r="E34" s="63">
        <v>0.03998346272221968</v>
      </c>
      <c r="F34" s="64">
        <v>31.645569620253163</v>
      </c>
      <c r="G34" s="64">
        <v>2.9041820221118404</v>
      </c>
      <c r="H34" s="64">
        <v>20.24165066286899</v>
      </c>
      <c r="I34" s="64">
        <v>1.8576198393139263</v>
      </c>
      <c r="J34" s="64">
        <v>0.654</v>
      </c>
      <c r="K34" s="64">
        <v>0.078</v>
      </c>
    </row>
    <row r="35" spans="3:11" ht="15.75">
      <c r="C35" s="57" t="s">
        <v>240</v>
      </c>
      <c r="D35" s="62">
        <v>0.09046283963151668</v>
      </c>
      <c r="E35" s="63">
        <v>0.15052597730717995</v>
      </c>
      <c r="F35" s="64">
        <v>5.6818181818181825</v>
      </c>
      <c r="G35" s="64">
        <v>0.9362086776859506</v>
      </c>
      <c r="H35" s="64">
        <v>3.6342963690151153</v>
      </c>
      <c r="I35" s="64">
        <v>0.5988329244399906</v>
      </c>
      <c r="J35" s="64">
        <v>0.804</v>
      </c>
      <c r="K35" s="64">
        <v>0.067</v>
      </c>
    </row>
    <row r="36" spans="3:11" ht="15.75">
      <c r="C36" s="57" t="s">
        <v>241</v>
      </c>
      <c r="D36" s="62">
        <v>0.08927057815367131</v>
      </c>
      <c r="E36" s="63">
        <v>0.14200009187376547</v>
      </c>
      <c r="F36" s="64">
        <v>6.410256410256411</v>
      </c>
      <c r="G36" s="64">
        <v>0.8629191321499015</v>
      </c>
      <c r="H36" s="64">
        <v>4.100231800940129</v>
      </c>
      <c r="I36" s="64">
        <v>0.5519542808957867</v>
      </c>
      <c r="J36" s="64">
        <v>0.802</v>
      </c>
      <c r="K36" s="64">
        <v>0.045</v>
      </c>
    </row>
    <row r="37" spans="3:11" ht="15.75">
      <c r="C37" s="57" t="s">
        <v>242</v>
      </c>
      <c r="D37" s="62">
        <v>0.06318985832580407</v>
      </c>
      <c r="E37" s="63">
        <v>0.0047039367908493735</v>
      </c>
      <c r="F37" s="64">
        <v>37.03703703703704</v>
      </c>
      <c r="G37" s="64">
        <v>7.270233196159123</v>
      </c>
      <c r="H37" s="64">
        <v>23.690228183209637</v>
      </c>
      <c r="I37" s="64">
        <v>4.650304050778189</v>
      </c>
      <c r="J37" s="64">
        <v>0.408</v>
      </c>
      <c r="K37" s="64">
        <v>0.088</v>
      </c>
    </row>
    <row r="38" spans="3:11" ht="15.75">
      <c r="C38" s="57" t="s">
        <v>243</v>
      </c>
      <c r="D38" s="62">
        <v>0.20715543177563128</v>
      </c>
      <c r="E38" s="63">
        <v>0.10877853828839176</v>
      </c>
      <c r="F38" s="64">
        <v>13.333333333333334</v>
      </c>
      <c r="G38" s="64">
        <v>2.311111111111111</v>
      </c>
      <c r="H38" s="64">
        <v>8.52848214595547</v>
      </c>
      <c r="I38" s="64">
        <v>1.4782702386322812</v>
      </c>
      <c r="J38" s="64">
        <v>0.86</v>
      </c>
      <c r="K38" s="64">
        <v>0.13</v>
      </c>
    </row>
    <row r="39" spans="3:11" ht="15.75">
      <c r="C39" s="57" t="s">
        <v>244</v>
      </c>
      <c r="D39" s="62">
        <v>1.390474948537151</v>
      </c>
      <c r="E39" s="63">
        <v>4.586338371078139</v>
      </c>
      <c r="F39" s="64">
        <v>2.5125628140703515</v>
      </c>
      <c r="G39" s="64">
        <v>0.4924118077826317</v>
      </c>
      <c r="H39" s="64">
        <v>1.6071260325292969</v>
      </c>
      <c r="I39" s="64">
        <v>0.3149643983348873</v>
      </c>
      <c r="J39" s="64">
        <v>0.71</v>
      </c>
      <c r="K39" s="64">
        <v>0.064</v>
      </c>
    </row>
    <row r="40" spans="3:11" ht="16.5" thickBot="1">
      <c r="C40" s="57" t="s">
        <v>245</v>
      </c>
      <c r="D40" s="62">
        <v>0.8956864352313265</v>
      </c>
      <c r="E40" s="63">
        <v>0.13817814323120037</v>
      </c>
      <c r="F40" s="64">
        <v>45.45454545454546</v>
      </c>
      <c r="G40" s="64">
        <v>5.991735537190083</v>
      </c>
      <c r="H40" s="64">
        <v>29.074370952120923</v>
      </c>
      <c r="I40" s="64">
        <v>3.8325307164159392</v>
      </c>
      <c r="J40" s="64">
        <v>0.58</v>
      </c>
      <c r="K40" s="64">
        <v>0.15</v>
      </c>
    </row>
    <row r="41" spans="1:11" ht="15.75">
      <c r="A41" s="2" t="s">
        <v>246</v>
      </c>
      <c r="B41" s="1" t="s">
        <v>2</v>
      </c>
      <c r="C41" s="105" t="s">
        <v>247</v>
      </c>
      <c r="D41" s="109">
        <v>0.6035823731592135</v>
      </c>
      <c r="E41" s="110">
        <v>0.008525885433414489</v>
      </c>
      <c r="F41" s="113">
        <v>67.56756756756756</v>
      </c>
      <c r="G41" s="113">
        <v>18.261504747991232</v>
      </c>
      <c r="H41" s="114">
        <v>43.218659523422986</v>
      </c>
      <c r="I41" s="114">
        <v>11.68071879011432</v>
      </c>
      <c r="J41" s="114">
        <v>0.148</v>
      </c>
      <c r="K41" s="114">
        <v>0.035</v>
      </c>
    </row>
    <row r="42" spans="3:11" ht="15.75">
      <c r="C42" s="104" t="s">
        <v>248</v>
      </c>
      <c r="D42" s="62">
        <v>0.030551700369787344</v>
      </c>
      <c r="E42" s="63">
        <v>0.05144930864991503</v>
      </c>
      <c r="F42" s="64">
        <v>5.405405405405405</v>
      </c>
      <c r="G42" s="64">
        <v>0.49671292914536164</v>
      </c>
      <c r="H42" s="97">
        <v>3.457492761873839</v>
      </c>
      <c r="I42" s="97">
        <v>0.31771555109110955</v>
      </c>
      <c r="J42" s="97">
        <v>0.753</v>
      </c>
      <c r="K42" s="97">
        <v>0.046</v>
      </c>
    </row>
    <row r="43" spans="3:11" ht="15.75">
      <c r="C43" s="104" t="s">
        <v>249</v>
      </c>
      <c r="D43" s="62">
        <v>0.5752661630603861</v>
      </c>
      <c r="E43" s="63">
        <v>0.03204556938766136</v>
      </c>
      <c r="F43" s="64">
        <v>72.46376811594203</v>
      </c>
      <c r="G43" s="64">
        <v>10.501995379122034</v>
      </c>
      <c r="H43" s="97">
        <v>46.350446445410164</v>
      </c>
      <c r="I43" s="97">
        <v>6.717456006581183</v>
      </c>
      <c r="J43" s="97">
        <v>0.295</v>
      </c>
      <c r="K43" s="97">
        <v>0.04</v>
      </c>
    </row>
    <row r="44" spans="3:11" ht="15.75">
      <c r="C44" s="104" t="s">
        <v>250</v>
      </c>
      <c r="D44" s="62">
        <v>0.32623254687543657</v>
      </c>
      <c r="E44" s="63">
        <v>0.03204556938766136</v>
      </c>
      <c r="F44" s="64">
        <v>50.5050505050505</v>
      </c>
      <c r="G44" s="64">
        <v>6.121824303642484</v>
      </c>
      <c r="H44" s="97">
        <v>32.304856613467685</v>
      </c>
      <c r="I44" s="97">
        <v>3.9157401955718396</v>
      </c>
      <c r="J44" s="97">
        <v>0.416</v>
      </c>
      <c r="K44" s="97">
        <v>0.066</v>
      </c>
    </row>
    <row r="45" spans="3:11" ht="15.75">
      <c r="C45" s="104" t="s">
        <v>251</v>
      </c>
      <c r="D45" s="62">
        <v>0.03725817118266749</v>
      </c>
      <c r="E45" s="63">
        <v>0.050861316551058855</v>
      </c>
      <c r="F45" s="64">
        <v>6.4935064935064934</v>
      </c>
      <c r="G45" s="64">
        <v>0.5903187721369539</v>
      </c>
      <c r="H45" s="97">
        <v>4.153481564588702</v>
      </c>
      <c r="I45" s="97">
        <v>0.3775892331444275</v>
      </c>
      <c r="J45" s="97">
        <v>0.745</v>
      </c>
      <c r="K45" s="97">
        <v>0.061</v>
      </c>
    </row>
    <row r="46" spans="3:11" ht="15.75">
      <c r="C46" s="104" t="s">
        <v>252</v>
      </c>
      <c r="D46" s="62">
        <v>0.04545496884285434</v>
      </c>
      <c r="E46" s="63">
        <v>0.010289861729983005</v>
      </c>
      <c r="F46" s="64">
        <v>23.255813953488374</v>
      </c>
      <c r="G46" s="64">
        <v>6.4899945916711745</v>
      </c>
      <c r="H46" s="97">
        <v>14.875259556899076</v>
      </c>
      <c r="I46" s="97">
        <v>4.1512352251811375</v>
      </c>
      <c r="J46" s="97">
        <v>0.68</v>
      </c>
      <c r="K46" s="97">
        <v>0.12</v>
      </c>
    </row>
    <row r="47" spans="3:11" ht="15.75">
      <c r="C47" s="104" t="s">
        <v>253</v>
      </c>
      <c r="D47" s="62">
        <v>0.08375636881863653</v>
      </c>
      <c r="E47" s="63">
        <v>0.005997519408332952</v>
      </c>
      <c r="F47" s="64">
        <v>57.80346820809249</v>
      </c>
      <c r="G47" s="64">
        <v>6.348357780079522</v>
      </c>
      <c r="H47" s="97">
        <v>36.9731884940266</v>
      </c>
      <c r="I47" s="97">
        <v>4.060639198765927</v>
      </c>
      <c r="J47" s="97">
        <v>0.455</v>
      </c>
      <c r="K47" s="97">
        <v>0.064</v>
      </c>
    </row>
    <row r="48" spans="3:11" ht="15.75">
      <c r="C48" s="104" t="s">
        <v>254</v>
      </c>
      <c r="D48" s="62">
        <v>0.6587244665095613</v>
      </c>
      <c r="E48" s="63">
        <v>0.03292755753594562</v>
      </c>
      <c r="F48" s="64">
        <v>61.7283950617284</v>
      </c>
      <c r="G48" s="64">
        <v>8.001828989483311</v>
      </c>
      <c r="H48" s="97">
        <v>39.48371363868273</v>
      </c>
      <c r="I48" s="97">
        <v>5.118259175384798</v>
      </c>
      <c r="J48" s="97">
        <v>0.29</v>
      </c>
      <c r="K48" s="97">
        <v>0.048</v>
      </c>
    </row>
    <row r="49" spans="3:11" ht="15.75">
      <c r="C49" s="104" t="s">
        <v>255</v>
      </c>
      <c r="D49" s="62">
        <v>0.30983895155506286</v>
      </c>
      <c r="E49" s="63">
        <v>0.01999173136110984</v>
      </c>
      <c r="F49" s="64">
        <v>57.14285714285714</v>
      </c>
      <c r="G49" s="64">
        <v>4.897959183673469</v>
      </c>
      <c r="H49" s="97">
        <v>36.55063776838058</v>
      </c>
      <c r="I49" s="97">
        <v>3.1329118087183354</v>
      </c>
      <c r="J49" s="97">
        <v>0.348</v>
      </c>
      <c r="K49" s="97">
        <v>0.04</v>
      </c>
    </row>
    <row r="50" spans="3:11" ht="15.75">
      <c r="C50" s="104" t="s">
        <v>256</v>
      </c>
      <c r="D50" s="62">
        <v>1.9225216330256427</v>
      </c>
      <c r="E50" s="63">
        <v>0.08790481877899767</v>
      </c>
      <c r="F50" s="64">
        <v>67.56756756756756</v>
      </c>
      <c r="G50" s="64">
        <v>8.217677136596055</v>
      </c>
      <c r="H50" s="97">
        <v>43.218659523422986</v>
      </c>
      <c r="I50" s="97">
        <v>5.256323455551445</v>
      </c>
      <c r="J50" s="97">
        <v>0.291</v>
      </c>
      <c r="K50" s="97">
        <v>0.019</v>
      </c>
    </row>
    <row r="51" spans="3:11" ht="15.75">
      <c r="C51" s="104" t="s">
        <v>257</v>
      </c>
      <c r="D51" s="62">
        <v>0.29508471576672657</v>
      </c>
      <c r="E51" s="63">
        <v>0.01999173136110984</v>
      </c>
      <c r="F51" s="64">
        <v>53.475935828877</v>
      </c>
      <c r="G51" s="64">
        <v>9.436929852154764</v>
      </c>
      <c r="H51" s="97">
        <v>34.20514229661284</v>
      </c>
      <c r="I51" s="97">
        <v>6.036201581755207</v>
      </c>
      <c r="J51" s="97">
        <v>0.348</v>
      </c>
      <c r="K51" s="97">
        <v>0.04</v>
      </c>
    </row>
    <row r="52" spans="3:11" ht="15.75">
      <c r="C52" s="104" t="s">
        <v>258</v>
      </c>
      <c r="D52" s="62">
        <v>0.6423308711891875</v>
      </c>
      <c r="E52" s="63">
        <v>0.027341632596811983</v>
      </c>
      <c r="F52" s="64">
        <v>69.44444444444444</v>
      </c>
      <c r="G52" s="64">
        <v>11.091820987654321</v>
      </c>
      <c r="H52" s="97">
        <v>44.41917784351807</v>
      </c>
      <c r="I52" s="97">
        <v>7.094729794450803</v>
      </c>
      <c r="J52" s="97">
        <v>0.215</v>
      </c>
      <c r="K52" s="97">
        <v>0.046</v>
      </c>
    </row>
    <row r="53" spans="3:11" ht="15.75">
      <c r="C53" s="104" t="s">
        <v>259</v>
      </c>
      <c r="D53" s="62">
        <v>0.1633398224648143</v>
      </c>
      <c r="E53" s="63">
        <v>0.07055905186274061</v>
      </c>
      <c r="F53" s="64">
        <v>19.68503937007874</v>
      </c>
      <c r="G53" s="64">
        <v>1.4337528675057352</v>
      </c>
      <c r="H53" s="97">
        <v>12.591263010761027</v>
      </c>
      <c r="I53" s="97">
        <v>0.917080179917634</v>
      </c>
      <c r="J53" s="97">
        <v>0.686</v>
      </c>
      <c r="K53" s="97">
        <v>0.034</v>
      </c>
    </row>
    <row r="54" spans="3:11" ht="15.75">
      <c r="C54" s="104" t="s">
        <v>260</v>
      </c>
      <c r="D54" s="62">
        <v>0.06393502174945742</v>
      </c>
      <c r="E54" s="63">
        <v>0.008525885433414489</v>
      </c>
      <c r="F54" s="64">
        <v>46.08294930875576</v>
      </c>
      <c r="G54" s="64">
        <v>9.344008154770753</v>
      </c>
      <c r="H54" s="97">
        <v>29.476320780952083</v>
      </c>
      <c r="I54" s="97">
        <v>5.976765503971851</v>
      </c>
      <c r="J54" s="97">
        <v>0.511</v>
      </c>
      <c r="K54" s="97">
        <v>0.089</v>
      </c>
    </row>
    <row r="55" spans="3:11" ht="15.75">
      <c r="C55" s="104" t="s">
        <v>261</v>
      </c>
      <c r="D55" s="62">
        <v>0.17332501234176917</v>
      </c>
      <c r="E55" s="63">
        <v>0.040571454821075846</v>
      </c>
      <c r="F55" s="64">
        <v>31.545741324921135</v>
      </c>
      <c r="G55" s="64">
        <v>2.68686124849486</v>
      </c>
      <c r="H55" s="97">
        <v>20.177796875288966</v>
      </c>
      <c r="I55" s="97">
        <v>1.7186136139836028</v>
      </c>
      <c r="J55" s="97">
        <v>0.639</v>
      </c>
      <c r="K55" s="97">
        <v>0.056</v>
      </c>
    </row>
    <row r="56" spans="3:11" ht="15.75">
      <c r="C56" s="104" t="s">
        <v>262</v>
      </c>
      <c r="D56" s="62">
        <v>0.19120893450944956</v>
      </c>
      <c r="E56" s="63">
        <v>0.011171849878267262</v>
      </c>
      <c r="F56" s="64">
        <v>66.2251655629139</v>
      </c>
      <c r="G56" s="64">
        <v>10.964431384588394</v>
      </c>
      <c r="H56" s="97">
        <v>42.36001065871921</v>
      </c>
      <c r="I56" s="97">
        <v>7.0132467978011945</v>
      </c>
      <c r="J56" s="97">
        <v>0.304</v>
      </c>
      <c r="K56" s="97">
        <v>0.05</v>
      </c>
    </row>
    <row r="57" spans="3:11" ht="15.75">
      <c r="C57" s="104" t="s">
        <v>263</v>
      </c>
      <c r="D57" s="62">
        <v>0.27019625741670467</v>
      </c>
      <c r="E57" s="63">
        <v>0.0311635812393771</v>
      </c>
      <c r="F57" s="64">
        <v>47.84688995215311</v>
      </c>
      <c r="G57" s="64">
        <v>5.036514731805592</v>
      </c>
      <c r="H57" s="97">
        <v>30.60460100223255</v>
      </c>
      <c r="I57" s="97">
        <v>3.2215369476034263</v>
      </c>
      <c r="J57" s="97">
        <v>0.479</v>
      </c>
      <c r="K57" s="97">
        <v>0.038</v>
      </c>
    </row>
    <row r="58" spans="3:11" ht="15.75">
      <c r="C58" s="104" t="s">
        <v>264</v>
      </c>
      <c r="D58" s="62">
        <v>0.2681097998304753</v>
      </c>
      <c r="E58" s="63">
        <v>0.015287794570260464</v>
      </c>
      <c r="F58" s="64">
        <v>69.44444444444444</v>
      </c>
      <c r="G58" s="64">
        <v>8.680555555555555</v>
      </c>
      <c r="H58" s="97">
        <v>44.41917784351807</v>
      </c>
      <c r="I58" s="97">
        <v>5.552397230439759</v>
      </c>
      <c r="J58" s="97">
        <v>0.298</v>
      </c>
      <c r="K58" s="97">
        <v>0.046</v>
      </c>
    </row>
    <row r="59" spans="3:11" ht="15.75">
      <c r="C59" s="104" t="s">
        <v>265</v>
      </c>
      <c r="D59" s="62">
        <v>0.33234288694939407</v>
      </c>
      <c r="E59" s="63">
        <v>0.1872754834856907</v>
      </c>
      <c r="F59" s="64">
        <v>16.75041876046901</v>
      </c>
      <c r="G59" s="64">
        <v>1.3748249903902539</v>
      </c>
      <c r="H59" s="97">
        <v>10.714173550195312</v>
      </c>
      <c r="I59" s="97">
        <v>0.879387778826751</v>
      </c>
      <c r="J59" s="97">
        <v>0.724</v>
      </c>
      <c r="K59" s="97">
        <v>0.02</v>
      </c>
    </row>
    <row r="60" spans="3:11" ht="15.75">
      <c r="C60" s="104" t="s">
        <v>266</v>
      </c>
      <c r="D60" s="62">
        <v>0.037705269236859504</v>
      </c>
      <c r="E60" s="63">
        <v>0.014405806421976206</v>
      </c>
      <c r="F60" s="64">
        <v>17.241379310344826</v>
      </c>
      <c r="G60" s="64">
        <v>3.8644470868014262</v>
      </c>
      <c r="H60" s="97">
        <v>11.02820967149414</v>
      </c>
      <c r="I60" s="97">
        <v>2.471840098783169</v>
      </c>
      <c r="J60" s="97">
        <v>0.641</v>
      </c>
      <c r="K60" s="97">
        <v>0.087</v>
      </c>
    </row>
    <row r="61" spans="3:11" ht="15.75">
      <c r="C61" s="104" t="s">
        <v>267</v>
      </c>
      <c r="D61" s="62">
        <v>0.20387671271155652</v>
      </c>
      <c r="E61" s="63">
        <v>0.035279525931370306</v>
      </c>
      <c r="F61" s="64">
        <v>35.08771929824561</v>
      </c>
      <c r="G61" s="64">
        <v>6.525084641428132</v>
      </c>
      <c r="H61" s="97">
        <v>22.443374068303864</v>
      </c>
      <c r="I61" s="97">
        <v>4.173680089895105</v>
      </c>
      <c r="J61" s="97">
        <v>0.513</v>
      </c>
      <c r="K61" s="97">
        <v>0.041</v>
      </c>
    </row>
    <row r="62" spans="3:11" ht="15.75">
      <c r="C62" s="104" t="s">
        <v>268</v>
      </c>
      <c r="D62" s="62">
        <v>0.12637971665160813</v>
      </c>
      <c r="E62" s="63">
        <v>0.013817814323120035</v>
      </c>
      <c r="F62" s="64">
        <v>48.309178743961354</v>
      </c>
      <c r="G62" s="64">
        <v>7.001330252748022</v>
      </c>
      <c r="H62" s="97">
        <v>30.900297630273442</v>
      </c>
      <c r="I62" s="97">
        <v>4.4783040043874545</v>
      </c>
      <c r="J62" s="97">
        <v>0.419</v>
      </c>
      <c r="K62" s="97">
        <v>0.046</v>
      </c>
    </row>
    <row r="63" spans="3:11" ht="15.75">
      <c r="C63" s="104" t="s">
        <v>269</v>
      </c>
      <c r="D63" s="62">
        <v>0.7704989800575638</v>
      </c>
      <c r="E63" s="63">
        <v>0.10642656989296709</v>
      </c>
      <c r="F63" s="64">
        <v>41.84100418410041</v>
      </c>
      <c r="G63" s="64">
        <v>5.777209782741898</v>
      </c>
      <c r="H63" s="97">
        <v>26.763019286471135</v>
      </c>
      <c r="I63" s="97">
        <v>3.6953122864165167</v>
      </c>
      <c r="J63" s="97">
        <v>0.451</v>
      </c>
      <c r="K63" s="97">
        <v>0.046</v>
      </c>
    </row>
    <row r="64" spans="3:11" ht="15.75">
      <c r="C64" s="104" t="s">
        <v>270</v>
      </c>
      <c r="D64" s="62">
        <v>0.02822679048798889</v>
      </c>
      <c r="E64" s="63">
        <v>0.01910974321282558</v>
      </c>
      <c r="F64" s="64">
        <v>11.76470588235294</v>
      </c>
      <c r="G64" s="64">
        <v>1.9377162629757783</v>
      </c>
      <c r="H64" s="97">
        <v>7.525131305254825</v>
      </c>
      <c r="I64" s="97">
        <v>1.2394333914537359</v>
      </c>
      <c r="J64" s="97">
        <v>0.769</v>
      </c>
      <c r="K64" s="97">
        <v>0.058</v>
      </c>
    </row>
    <row r="65" spans="3:11" ht="15.75">
      <c r="C65" s="104" t="s">
        <v>271</v>
      </c>
      <c r="D65" s="62">
        <v>0.023994262241637865</v>
      </c>
      <c r="E65" s="63">
        <v>0.0078790941246727</v>
      </c>
      <c r="F65" s="64">
        <v>25.25252525252525</v>
      </c>
      <c r="G65" s="64">
        <v>5.229058259361289</v>
      </c>
      <c r="H65" s="97">
        <v>16.152428306733842</v>
      </c>
      <c r="I65" s="97">
        <v>3.3446947503842805</v>
      </c>
      <c r="J65" s="97">
        <v>0.67</v>
      </c>
      <c r="K65" s="97">
        <v>0.11</v>
      </c>
    </row>
    <row r="66" spans="3:11" ht="15.75">
      <c r="C66" s="104" t="s">
        <v>272</v>
      </c>
      <c r="D66" s="62">
        <v>0.32042027217094043</v>
      </c>
      <c r="E66" s="63">
        <v>0.00602691901327576</v>
      </c>
      <c r="F66" s="64">
        <v>83.33333333333333</v>
      </c>
      <c r="G66" s="64">
        <v>10.416666666666666</v>
      </c>
      <c r="H66" s="97">
        <v>53.30301341222168</v>
      </c>
      <c r="I66" s="97">
        <v>6.66287667652771</v>
      </c>
      <c r="J66" s="97">
        <v>0.188</v>
      </c>
      <c r="K66" s="97">
        <v>0.028</v>
      </c>
    </row>
    <row r="67" spans="3:11" ht="15.75">
      <c r="C67" s="104" t="s">
        <v>273</v>
      </c>
      <c r="D67" s="62">
        <v>0.03740720386739817</v>
      </c>
      <c r="E67" s="63">
        <v>0.01249483210069365</v>
      </c>
      <c r="F67" s="64">
        <v>21.73913043478261</v>
      </c>
      <c r="G67" s="64">
        <v>4.725897920604916</v>
      </c>
      <c r="H67" s="97">
        <v>13.905133933623048</v>
      </c>
      <c r="I67" s="97">
        <v>3.0228552029615328</v>
      </c>
      <c r="J67" s="97">
        <v>0.648</v>
      </c>
      <c r="K67" s="97">
        <v>0.076</v>
      </c>
    </row>
    <row r="68" spans="3:11" ht="15.75">
      <c r="C68" s="104" t="s">
        <v>274</v>
      </c>
      <c r="D68" s="62">
        <v>0.2965750426140333</v>
      </c>
      <c r="E68" s="63">
        <v>0.20579723459966012</v>
      </c>
      <c r="F68" s="64">
        <v>14.492753623188404</v>
      </c>
      <c r="G68" s="64">
        <v>1.2182314639781557</v>
      </c>
      <c r="H68" s="97">
        <v>9.270089289082032</v>
      </c>
      <c r="I68" s="97">
        <v>0.7792248967634171</v>
      </c>
      <c r="J68" s="97">
        <v>0.767</v>
      </c>
      <c r="K68" s="97">
        <v>0.047</v>
      </c>
    </row>
    <row r="69" spans="3:11" ht="15.75">
      <c r="C69" s="104" t="s">
        <v>275</v>
      </c>
      <c r="D69" s="62">
        <v>0.18822828081483617</v>
      </c>
      <c r="E69" s="63">
        <v>0.07673296890073042</v>
      </c>
      <c r="F69" s="64">
        <v>21.551724137931036</v>
      </c>
      <c r="G69" s="64">
        <v>3.3906807372175987</v>
      </c>
      <c r="H69" s="97">
        <v>13.785262089367677</v>
      </c>
      <c r="I69" s="97">
        <v>2.1688020097496565</v>
      </c>
      <c r="J69" s="97">
        <v>0.648</v>
      </c>
      <c r="K69" s="97">
        <v>0.072</v>
      </c>
    </row>
    <row r="70" spans="3:11" ht="15.75">
      <c r="C70" s="104" t="s">
        <v>276</v>
      </c>
      <c r="D70" s="62">
        <v>0.20968898741605263</v>
      </c>
      <c r="E70" s="63">
        <v>0.749689926041619</v>
      </c>
      <c r="F70" s="64">
        <v>3.2051282051282053</v>
      </c>
      <c r="G70" s="64">
        <v>0.3287310979618672</v>
      </c>
      <c r="H70" s="97">
        <v>2.0501159004700646</v>
      </c>
      <c r="I70" s="97">
        <v>0.21026829748410922</v>
      </c>
      <c r="J70" s="97">
        <v>0.848</v>
      </c>
      <c r="K70" s="97">
        <v>0.045</v>
      </c>
    </row>
    <row r="71" spans="3:11" ht="15.75">
      <c r="C71" s="104" t="s">
        <v>277</v>
      </c>
      <c r="D71" s="62">
        <v>0.15469592675043545</v>
      </c>
      <c r="E71" s="63">
        <v>0.0270476365473839</v>
      </c>
      <c r="F71" s="64">
        <v>36.231884057971016</v>
      </c>
      <c r="G71" s="64">
        <v>5.644822516278093</v>
      </c>
      <c r="H71" s="97">
        <v>23.175223222705082</v>
      </c>
      <c r="I71" s="97">
        <v>3.6106326035373857</v>
      </c>
      <c r="J71" s="97">
        <v>0.562</v>
      </c>
      <c r="K71" s="97">
        <v>0.046</v>
      </c>
    </row>
    <row r="72" spans="3:11" ht="16.5" thickBot="1">
      <c r="C72" s="106" t="s">
        <v>278</v>
      </c>
      <c r="D72" s="111">
        <v>0.809247478087538</v>
      </c>
      <c r="E72" s="112">
        <v>0.04674537185906565</v>
      </c>
      <c r="F72" s="115">
        <v>61.34969325153375</v>
      </c>
      <c r="G72" s="115">
        <v>7.151191237908842</v>
      </c>
      <c r="H72" s="116">
        <v>39.241482266666274</v>
      </c>
      <c r="I72" s="116">
        <v>4.574160509611406</v>
      </c>
      <c r="J72" s="116">
        <v>0.285</v>
      </c>
      <c r="K72" s="116">
        <v>0.043</v>
      </c>
    </row>
    <row r="73" spans="1:11" ht="15.75">
      <c r="A73" s="2" t="s">
        <v>280</v>
      </c>
      <c r="B73" s="1" t="s">
        <v>4</v>
      </c>
      <c r="C73" s="104" t="s">
        <v>281</v>
      </c>
      <c r="D73" s="62">
        <v>0.39850712163911955</v>
      </c>
      <c r="E73" s="63">
        <v>4.386454790069554</v>
      </c>
      <c r="F73" s="64">
        <v>1.36986301369863</v>
      </c>
      <c r="G73" s="64">
        <v>0.07130793769938075</v>
      </c>
      <c r="H73" s="97">
        <v>0.8791041783660151</v>
      </c>
      <c r="I73" s="97">
        <v>0.04576158736699805</v>
      </c>
      <c r="J73" s="97">
        <v>0.815</v>
      </c>
      <c r="K73" s="97">
        <v>0.022</v>
      </c>
    </row>
    <row r="74" spans="3:11" ht="15.75">
      <c r="C74" s="104" t="s">
        <v>282</v>
      </c>
      <c r="D74" s="62">
        <v>0.9274125980653516</v>
      </c>
      <c r="E74" s="63">
        <v>9.715185053561457</v>
      </c>
      <c r="F74" s="64">
        <v>1.3679890560875514</v>
      </c>
      <c r="G74" s="64">
        <v>0.0973124909939161</v>
      </c>
      <c r="H74" s="97">
        <v>0.8779015734708496</v>
      </c>
      <c r="I74" s="97">
        <v>0.06244990673116851</v>
      </c>
      <c r="J74" s="97">
        <v>0.819</v>
      </c>
      <c r="K74" s="97">
        <v>0.03</v>
      </c>
    </row>
    <row r="75" spans="3:11" ht="15.75">
      <c r="C75" s="104" t="s">
        <v>283</v>
      </c>
      <c r="D75" s="62">
        <v>3.5097874933353648</v>
      </c>
      <c r="E75" s="63">
        <v>20.242676549728387</v>
      </c>
      <c r="F75" s="64">
        <v>2.336448598130841</v>
      </c>
      <c r="G75" s="64">
        <v>0.18014673770634992</v>
      </c>
      <c r="H75" s="97">
        <v>1.4994066593625959</v>
      </c>
      <c r="I75" s="97">
        <v>0.1156084573807609</v>
      </c>
      <c r="J75" s="97">
        <v>0.821</v>
      </c>
      <c r="K75" s="97">
        <v>0.028</v>
      </c>
    </row>
    <row r="76" spans="3:11" ht="15.75">
      <c r="C76" s="104" t="s">
        <v>284</v>
      </c>
      <c r="D76" s="62">
        <v>8.981643689542237</v>
      </c>
      <c r="E76" s="63">
        <v>7.538203787378788</v>
      </c>
      <c r="F76" s="64">
        <v>15.64945226917058</v>
      </c>
      <c r="G76" s="64">
        <v>1.1265646390952218</v>
      </c>
      <c r="H76" s="97">
        <v>10.042974181646182</v>
      </c>
      <c r="I76" s="97">
        <v>0.7229684074424482</v>
      </c>
      <c r="J76" s="97">
        <v>0.778</v>
      </c>
      <c r="K76" s="97">
        <v>0.02</v>
      </c>
    </row>
    <row r="77" spans="3:11" ht="15.75">
      <c r="C77" s="104" t="s">
        <v>285</v>
      </c>
      <c r="D77" s="62">
        <v>13.515119201767082</v>
      </c>
      <c r="E77" s="63">
        <v>7.895618622125197</v>
      </c>
      <c r="F77" s="64">
        <v>21.978021978021978</v>
      </c>
      <c r="G77" s="64">
        <v>1.5940103852191765</v>
      </c>
      <c r="H77" s="97">
        <v>14.10430879576244</v>
      </c>
      <c r="I77" s="97">
        <v>1.0229498687036496</v>
      </c>
      <c r="J77" s="97">
        <v>0.754</v>
      </c>
      <c r="K77" s="97">
        <v>0.022</v>
      </c>
    </row>
    <row r="78" spans="3:11" ht="15.75">
      <c r="C78" s="104" t="s">
        <v>286</v>
      </c>
      <c r="D78" s="62">
        <v>10.785284484728464</v>
      </c>
      <c r="E78" s="63">
        <v>6.530943798548002</v>
      </c>
      <c r="F78" s="64">
        <v>20.618556701030926</v>
      </c>
      <c r="G78" s="64">
        <v>1.615474545647784</v>
      </c>
      <c r="H78" s="97">
        <v>13.231877323859607</v>
      </c>
      <c r="I78" s="97">
        <v>1.0367244088797218</v>
      </c>
      <c r="J78" s="97">
        <v>0.759</v>
      </c>
      <c r="K78" s="97">
        <v>0.027</v>
      </c>
    </row>
    <row r="79" spans="3:11" ht="15.75">
      <c r="C79" s="104" t="s">
        <v>287</v>
      </c>
      <c r="D79" s="62">
        <v>1.28570340467667</v>
      </c>
      <c r="E79" s="63">
        <v>9.130324414885516</v>
      </c>
      <c r="F79" s="64">
        <v>2.242152466367713</v>
      </c>
      <c r="G79" s="64">
        <v>0.1608719258380422</v>
      </c>
      <c r="H79" s="97">
        <v>1.4388924892537913</v>
      </c>
      <c r="I79" s="97">
        <v>0.10323892299578773</v>
      </c>
      <c r="J79" s="97">
        <v>0.823</v>
      </c>
      <c r="K79" s="97">
        <v>0.033</v>
      </c>
    </row>
    <row r="80" spans="3:11" ht="15.75">
      <c r="C80" s="104" t="s">
        <v>288</v>
      </c>
      <c r="D80" s="62">
        <v>0.5691217914540332</v>
      </c>
      <c r="E80" s="63">
        <v>8.935370868660202</v>
      </c>
      <c r="F80" s="64">
        <v>0.9823182711198428</v>
      </c>
      <c r="G80" s="64">
        <v>0.060791798703880254</v>
      </c>
      <c r="H80" s="97">
        <v>0.6303988705375158</v>
      </c>
      <c r="I80" s="97">
        <v>0.039012896703205784</v>
      </c>
      <c r="J80" s="97">
        <v>0.82</v>
      </c>
      <c r="K80" s="97">
        <v>0.038</v>
      </c>
    </row>
    <row r="81" spans="3:11" ht="15.75">
      <c r="C81" s="104" t="s">
        <v>289</v>
      </c>
      <c r="D81" s="62">
        <v>1.2308629750933051</v>
      </c>
      <c r="E81" s="63">
        <v>13.451794689546631</v>
      </c>
      <c r="F81" s="64">
        <v>1.400560224089636</v>
      </c>
      <c r="G81" s="64">
        <v>0.11573256753681867</v>
      </c>
      <c r="H81" s="97">
        <v>0.8988039918868223</v>
      </c>
      <c r="I81" s="97">
        <v>0.07427091809709035</v>
      </c>
      <c r="J81" s="97">
        <v>0.832</v>
      </c>
      <c r="K81" s="97">
        <v>0.038</v>
      </c>
    </row>
    <row r="82" spans="3:11" ht="15.75">
      <c r="C82" s="104" t="s">
        <v>290</v>
      </c>
      <c r="D82" s="62">
        <v>0.6458983928707442</v>
      </c>
      <c r="E82" s="63">
        <v>8.805401837843327</v>
      </c>
      <c r="F82" s="64">
        <v>0.987166831194472</v>
      </c>
      <c r="G82" s="64">
        <v>0.0808833632666744</v>
      </c>
      <c r="H82" s="97">
        <v>0.6335104148146012</v>
      </c>
      <c r="I82" s="97">
        <v>0.0519065789038617</v>
      </c>
      <c r="J82" s="97">
        <v>0.83</v>
      </c>
      <c r="K82" s="97">
        <v>0.025</v>
      </c>
    </row>
    <row r="83" spans="3:11" ht="15.75">
      <c r="C83" s="104" t="s">
        <v>291</v>
      </c>
      <c r="D83" s="62">
        <v>0.7957955670652754</v>
      </c>
      <c r="E83" s="63">
        <v>9.877646342082551</v>
      </c>
      <c r="F83" s="64">
        <v>1.1990407673860912</v>
      </c>
      <c r="G83" s="64">
        <v>0.09920121456791403</v>
      </c>
      <c r="H83" s="97">
        <v>0.7694796765074233</v>
      </c>
      <c r="I83" s="97">
        <v>0.06366198762471488</v>
      </c>
      <c r="J83" s="97">
        <v>0.836</v>
      </c>
      <c r="K83" s="97">
        <v>0.023</v>
      </c>
    </row>
    <row r="84" spans="3:11" ht="15.75">
      <c r="C84" s="104" t="s">
        <v>292</v>
      </c>
      <c r="D84" s="62">
        <v>5.25249447787341</v>
      </c>
      <c r="E84" s="63">
        <v>6.758389602477535</v>
      </c>
      <c r="F84" s="64">
        <v>11.507479861910241</v>
      </c>
      <c r="G84" s="64">
        <v>0.6621104638613486</v>
      </c>
      <c r="H84" s="97">
        <v>7.384879749219689</v>
      </c>
      <c r="I84" s="97">
        <v>0.4249067749838716</v>
      </c>
      <c r="J84" s="97">
        <v>0.807</v>
      </c>
      <c r="K84" s="97">
        <v>0.035</v>
      </c>
    </row>
    <row r="85" spans="3:11" ht="15.75">
      <c r="C85" s="104" t="s">
        <v>293</v>
      </c>
      <c r="D85" s="62">
        <v>0.918881864574606</v>
      </c>
      <c r="E85" s="63">
        <v>5.231253490379246</v>
      </c>
      <c r="F85" s="64">
        <v>2.531645569620253</v>
      </c>
      <c r="G85" s="64">
        <v>0.1281845858035571</v>
      </c>
      <c r="H85" s="97">
        <v>1.6246735448283314</v>
      </c>
      <c r="I85" s="97">
        <v>0.08226195163687754</v>
      </c>
      <c r="J85" s="97">
        <v>0.818</v>
      </c>
      <c r="K85" s="97">
        <v>0.025</v>
      </c>
    </row>
    <row r="86" spans="3:11" ht="15.75">
      <c r="C86" s="104" t="s">
        <v>294</v>
      </c>
      <c r="D86" s="62">
        <v>0.669053240917054</v>
      </c>
      <c r="E86" s="63">
        <v>4.906330913337056</v>
      </c>
      <c r="F86" s="64">
        <v>1.8796992481203008</v>
      </c>
      <c r="G86" s="64">
        <v>0.19079654022273726</v>
      </c>
      <c r="H86" s="97">
        <v>1.2062895680586296</v>
      </c>
      <c r="I86" s="97">
        <v>0.12244292608113909</v>
      </c>
      <c r="J86" s="97">
        <v>0.809</v>
      </c>
      <c r="K86" s="97">
        <v>0.029</v>
      </c>
    </row>
    <row r="87" spans="3:11" ht="15.75">
      <c r="C87" s="104" t="s">
        <v>295</v>
      </c>
      <c r="D87" s="62">
        <v>0.8433239393708585</v>
      </c>
      <c r="E87" s="63">
        <v>6.563436056252221</v>
      </c>
      <c r="F87" s="64">
        <v>1.824817518248175</v>
      </c>
      <c r="G87" s="64">
        <v>0.1431882359209334</v>
      </c>
      <c r="H87" s="97">
        <v>1.1710694346846549</v>
      </c>
      <c r="I87" s="97">
        <v>0.09189048483839445</v>
      </c>
      <c r="J87" s="97">
        <v>0.83</v>
      </c>
      <c r="K87" s="97">
        <v>0.025</v>
      </c>
    </row>
    <row r="88" spans="3:11" ht="15.75">
      <c r="C88" s="104" t="s">
        <v>296</v>
      </c>
      <c r="D88" s="62">
        <v>1.2625485566303605</v>
      </c>
      <c r="E88" s="63">
        <v>9.29278570340661</v>
      </c>
      <c r="F88" s="64">
        <v>1.9157088122605364</v>
      </c>
      <c r="G88" s="64">
        <v>0.12110802836129828</v>
      </c>
      <c r="H88" s="97">
        <v>1.2293985636153084</v>
      </c>
      <c r="I88" s="97">
        <v>0.07772059884924364</v>
      </c>
      <c r="J88" s="97">
        <v>0.835</v>
      </c>
      <c r="K88" s="97">
        <v>0.034</v>
      </c>
    </row>
    <row r="89" spans="3:11" ht="15.75">
      <c r="C89" s="104" t="s">
        <v>297</v>
      </c>
      <c r="D89" s="62">
        <v>1.9876609033437431</v>
      </c>
      <c r="E89" s="63">
        <v>10.917398588617555</v>
      </c>
      <c r="F89" s="64">
        <v>2.4154589371980677</v>
      </c>
      <c r="G89" s="64">
        <v>0.1575299306868305</v>
      </c>
      <c r="H89" s="97">
        <v>1.5501112323845194</v>
      </c>
      <c r="I89" s="97">
        <v>0.10109421080768605</v>
      </c>
      <c r="J89" s="97">
        <v>0.838</v>
      </c>
      <c r="K89" s="97">
        <v>0.017</v>
      </c>
    </row>
    <row r="90" spans="3:11" ht="15.75">
      <c r="C90" s="104" t="s">
        <v>298</v>
      </c>
      <c r="D90" s="62">
        <v>3.3147992992611783</v>
      </c>
      <c r="E90" s="63">
        <v>10.137584403716302</v>
      </c>
      <c r="F90" s="64">
        <v>4.716981132075472</v>
      </c>
      <c r="G90" s="64">
        <v>0.355998576005696</v>
      </c>
      <c r="H90" s="97">
        <v>3.0271040104112785</v>
      </c>
      <c r="I90" s="97">
        <v>0.2284606800310399</v>
      </c>
      <c r="J90" s="97">
        <v>0.813</v>
      </c>
      <c r="K90" s="97">
        <v>0.02</v>
      </c>
    </row>
    <row r="91" spans="3:11" ht="15.75">
      <c r="C91" s="104" t="s">
        <v>299</v>
      </c>
      <c r="D91" s="62">
        <v>0.6471170690837079</v>
      </c>
      <c r="E91" s="63">
        <v>7.083312179519725</v>
      </c>
      <c r="F91" s="64">
        <v>1.3440860215053763</v>
      </c>
      <c r="G91" s="64">
        <v>0.0885217944271014</v>
      </c>
      <c r="H91" s="97">
        <v>0.8625618954397728</v>
      </c>
      <c r="I91" s="97">
        <v>0.056808511930845254</v>
      </c>
      <c r="J91" s="97">
        <v>0.831</v>
      </c>
      <c r="K91" s="97">
        <v>0.03</v>
      </c>
    </row>
    <row r="92" spans="3:11" ht="15.75">
      <c r="C92" s="104" t="s">
        <v>300</v>
      </c>
      <c r="D92" s="62">
        <v>0.6812400030466906</v>
      </c>
      <c r="E92" s="63">
        <v>4.516423820886429</v>
      </c>
      <c r="F92" s="64">
        <v>2.3041474654377883</v>
      </c>
      <c r="G92" s="64">
        <v>0.18050924844443503</v>
      </c>
      <c r="H92" s="97">
        <v>1.4786775350396109</v>
      </c>
      <c r="I92" s="97">
        <v>0.11584109721508472</v>
      </c>
      <c r="J92" s="97">
        <v>0.822</v>
      </c>
      <c r="K92" s="97">
        <v>0.022</v>
      </c>
    </row>
    <row r="93" spans="3:11" ht="15.75">
      <c r="C93" s="104" t="s">
        <v>301</v>
      </c>
      <c r="D93" s="62">
        <v>0.6446797166577806</v>
      </c>
      <c r="E93" s="63">
        <v>5.588668325125654</v>
      </c>
      <c r="F93" s="64">
        <v>1.5772870662460567</v>
      </c>
      <c r="G93" s="64">
        <v>0.1368308969140901</v>
      </c>
      <c r="H93" s="97">
        <v>1.012217744806295</v>
      </c>
      <c r="I93" s="97">
        <v>0.08781068764092463</v>
      </c>
      <c r="J93" s="97">
        <v>0.825</v>
      </c>
      <c r="K93" s="97">
        <v>0.032</v>
      </c>
    </row>
    <row r="94" spans="3:11" ht="15.75">
      <c r="C94" s="104" t="s">
        <v>302</v>
      </c>
      <c r="D94" s="62">
        <v>0.19303831213344508</v>
      </c>
      <c r="E94" s="63">
        <v>19.82027719957354</v>
      </c>
      <c r="F94" s="64">
        <v>0.13850415512465375</v>
      </c>
      <c r="G94" s="64">
        <v>0.009016198463793248</v>
      </c>
      <c r="H94" s="97">
        <v>0.08888449448853061</v>
      </c>
      <c r="I94" s="97">
        <v>0.00578610975202346</v>
      </c>
      <c r="J94" s="97">
        <v>0.845</v>
      </c>
      <c r="K94" s="97">
        <v>0.038</v>
      </c>
    </row>
    <row r="95" spans="3:11" ht="15.75">
      <c r="C95" s="104" t="s">
        <v>303</v>
      </c>
      <c r="D95" s="62">
        <v>0.6422423642318532</v>
      </c>
      <c r="E95" s="63">
        <v>7.79814184901254</v>
      </c>
      <c r="F95" s="64">
        <v>1.1123470522803114</v>
      </c>
      <c r="G95" s="64">
        <v>0.09279869735375233</v>
      </c>
      <c r="H95" s="97">
        <v>0.7138443272605016</v>
      </c>
      <c r="I95" s="97">
        <v>0.059553197491143066</v>
      </c>
      <c r="J95" s="97">
        <v>0.844</v>
      </c>
      <c r="K95" s="97">
        <v>0.027</v>
      </c>
    </row>
    <row r="96" spans="3:11" ht="15.75">
      <c r="C96" s="104" t="s">
        <v>304</v>
      </c>
      <c r="D96" s="62">
        <v>0.7775154238708204</v>
      </c>
      <c r="E96" s="63">
        <v>6.985835406407067</v>
      </c>
      <c r="F96" s="64">
        <v>1.6474464579901154</v>
      </c>
      <c r="G96" s="64">
        <v>0.1519884705888739</v>
      </c>
      <c r="H96" s="97">
        <v>1.0572422573429836</v>
      </c>
      <c r="I96" s="97">
        <v>0.09753800067744164</v>
      </c>
      <c r="J96" s="97">
        <v>0.839</v>
      </c>
      <c r="K96" s="97">
        <v>0.03</v>
      </c>
    </row>
    <row r="97" spans="3:11" ht="15.75">
      <c r="C97" s="104" t="s">
        <v>305</v>
      </c>
      <c r="D97" s="62">
        <v>0.5423109147688324</v>
      </c>
      <c r="E97" s="63">
        <v>7.79814184901254</v>
      </c>
      <c r="F97" s="64">
        <v>1.040582726326743</v>
      </c>
      <c r="G97" s="64">
        <v>0.051974995695820675</v>
      </c>
      <c r="H97" s="97">
        <v>0.6677898545340177</v>
      </c>
      <c r="I97" s="97">
        <v>0.03335474819732867</v>
      </c>
      <c r="J97" s="97">
        <v>0.838</v>
      </c>
      <c r="K97" s="97">
        <v>0.02</v>
      </c>
    </row>
    <row r="98" spans="3:11" ht="15.75">
      <c r="C98" s="104" t="s">
        <v>306</v>
      </c>
      <c r="D98" s="62">
        <v>0.7519232233985833</v>
      </c>
      <c r="E98" s="63">
        <v>4.451439305477992</v>
      </c>
      <c r="F98" s="64">
        <v>2.237136465324385</v>
      </c>
      <c r="G98" s="64">
        <v>0.17516728475694288</v>
      </c>
      <c r="H98" s="97">
        <v>1.4356734903964004</v>
      </c>
      <c r="I98" s="97">
        <v>0.11241291311828638</v>
      </c>
      <c r="J98" s="97">
        <v>0.824</v>
      </c>
      <c r="K98" s="97">
        <v>0.032</v>
      </c>
    </row>
    <row r="99" spans="3:11" ht="15.75">
      <c r="C99" s="104" t="s">
        <v>307</v>
      </c>
      <c r="D99" s="62">
        <v>0.984690380074644</v>
      </c>
      <c r="E99" s="63">
        <v>7.50571152967457</v>
      </c>
      <c r="F99" s="64">
        <v>1.838235294117647</v>
      </c>
      <c r="G99" s="64">
        <v>0.14530168685121103</v>
      </c>
      <c r="H99" s="97">
        <v>1.179680239351454</v>
      </c>
      <c r="I99" s="97">
        <v>0.09324678362520682</v>
      </c>
      <c r="J99" s="97">
        <v>0.825</v>
      </c>
      <c r="K99" s="97">
        <v>0.022</v>
      </c>
    </row>
    <row r="100" spans="3:11" ht="15.75">
      <c r="C100" s="104" t="s">
        <v>308</v>
      </c>
      <c r="D100" s="62">
        <v>13.198263386396528</v>
      </c>
      <c r="E100" s="63">
        <v>4.841346397928619</v>
      </c>
      <c r="F100" s="64">
        <v>31.847133757961785</v>
      </c>
      <c r="G100" s="64">
        <v>2.4341758286340216</v>
      </c>
      <c r="H100" s="97">
        <v>20.437772299592073</v>
      </c>
      <c r="I100" s="97">
        <v>1.5621227235356996</v>
      </c>
      <c r="J100" s="97">
        <v>0.744</v>
      </c>
      <c r="K100" s="97">
        <v>0.023</v>
      </c>
    </row>
    <row r="101" spans="3:11" ht="15.75">
      <c r="C101" s="104" t="s">
        <v>309</v>
      </c>
      <c r="D101" s="62">
        <v>0.7202376418615279</v>
      </c>
      <c r="E101" s="63">
        <v>6.173528963801594</v>
      </c>
      <c r="F101" s="64">
        <v>1.6835016835016836</v>
      </c>
      <c r="G101" s="64">
        <v>0.13037218424423813</v>
      </c>
      <c r="H101" s="97">
        <v>1.080380555904362</v>
      </c>
      <c r="I101" s="97">
        <v>0.083665834295624</v>
      </c>
      <c r="J101" s="97">
        <v>0.822</v>
      </c>
      <c r="K101" s="97">
        <v>0.026</v>
      </c>
    </row>
    <row r="102" spans="3:11" ht="15.75">
      <c r="C102" s="104" t="s">
        <v>310</v>
      </c>
      <c r="D102" s="62">
        <v>0.5106253332317771</v>
      </c>
      <c r="E102" s="63">
        <v>5.621160582829872</v>
      </c>
      <c r="F102" s="64">
        <v>1.2953367875647668</v>
      </c>
      <c r="G102" s="64">
        <v>0.0855727670541491</v>
      </c>
      <c r="H102" s="97">
        <v>0.8312772671077603</v>
      </c>
      <c r="I102" s="97">
        <v>0.054915985262300224</v>
      </c>
      <c r="J102" s="97">
        <v>0.844</v>
      </c>
      <c r="K102" s="97">
        <v>0.035</v>
      </c>
    </row>
    <row r="103" spans="3:11" ht="15.75">
      <c r="C103" s="104" t="s">
        <v>311</v>
      </c>
      <c r="D103" s="62">
        <v>0.44237946530581157</v>
      </c>
      <c r="E103" s="63">
        <v>11.66472051581459</v>
      </c>
      <c r="F103" s="64">
        <v>0.5988023952095809</v>
      </c>
      <c r="G103" s="64">
        <v>0.053784646276309654</v>
      </c>
      <c r="H103" s="97">
        <v>0.38427907198035394</v>
      </c>
      <c r="I103" s="97">
        <v>0.03451608430961262</v>
      </c>
      <c r="J103" s="97">
        <v>0.852</v>
      </c>
      <c r="K103" s="97">
        <v>0.028</v>
      </c>
    </row>
    <row r="104" spans="3:11" ht="15.75">
      <c r="C104" s="104" t="s">
        <v>312</v>
      </c>
      <c r="D104" s="62">
        <v>0.676365298194836</v>
      </c>
      <c r="E104" s="63">
        <v>5.848606386759405</v>
      </c>
      <c r="F104" s="64">
        <v>1.6313213703099512</v>
      </c>
      <c r="G104" s="64">
        <v>0.07185265415720829</v>
      </c>
      <c r="H104" s="97">
        <v>1.0468940460149936</v>
      </c>
      <c r="I104" s="97">
        <v>0.04611115700229172</v>
      </c>
      <c r="J104" s="97">
        <v>0.836</v>
      </c>
      <c r="K104" s="97">
        <v>0.024</v>
      </c>
    </row>
    <row r="105" spans="3:11" ht="15.75">
      <c r="C105" s="104" t="s">
        <v>313</v>
      </c>
      <c r="D105" s="62">
        <v>0.5739964963058878</v>
      </c>
      <c r="E105" s="63">
        <v>8.155556683758947</v>
      </c>
      <c r="F105" s="64">
        <v>1.079913606911447</v>
      </c>
      <c r="G105" s="64">
        <v>0.06414173691158702</v>
      </c>
      <c r="H105" s="97">
        <v>0.6930302918004222</v>
      </c>
      <c r="I105" s="97">
        <v>0.04116270631643976</v>
      </c>
      <c r="J105" s="97">
        <v>0.84</v>
      </c>
      <c r="K105" s="97">
        <v>0.02</v>
      </c>
    </row>
    <row r="106" spans="3:11" ht="15.75">
      <c r="C106" s="104" t="s">
        <v>314</v>
      </c>
      <c r="D106" s="62">
        <v>0.3302612537131541</v>
      </c>
      <c r="E106" s="63">
        <v>8.837894095547545</v>
      </c>
      <c r="F106" s="64">
        <v>0.5376344086021505</v>
      </c>
      <c r="G106" s="64">
        <v>0.040467106023817784</v>
      </c>
      <c r="H106" s="97">
        <v>0.3450247581759091</v>
      </c>
      <c r="I106" s="97">
        <v>0.025969605454100687</v>
      </c>
      <c r="J106" s="97">
        <v>0.846</v>
      </c>
      <c r="K106" s="97">
        <v>0.027</v>
      </c>
    </row>
    <row r="107" spans="3:11" ht="15.75">
      <c r="C107" s="104" t="s">
        <v>315</v>
      </c>
      <c r="D107" s="62">
        <v>0.6276182496762892</v>
      </c>
      <c r="E107" s="63">
        <v>8.058079910646292</v>
      </c>
      <c r="F107" s="64">
        <v>1.1037527593818983</v>
      </c>
      <c r="G107" s="64">
        <v>0.07675101969211877</v>
      </c>
      <c r="H107" s="97">
        <v>0.7083289737386214</v>
      </c>
      <c r="I107" s="97">
        <v>0.049254663736791555</v>
      </c>
      <c r="J107" s="97">
        <v>0.829</v>
      </c>
      <c r="K107" s="97">
        <v>0.018</v>
      </c>
    </row>
    <row r="108" spans="3:11" ht="15.75">
      <c r="C108" s="104" t="s">
        <v>316</v>
      </c>
      <c r="D108" s="62">
        <v>1.3100769289359435</v>
      </c>
      <c r="E108" s="63">
        <v>8.025587652942074</v>
      </c>
      <c r="F108" s="64">
        <v>2.293577981651376</v>
      </c>
      <c r="G108" s="64">
        <v>0.17885699856914403</v>
      </c>
      <c r="H108" s="97">
        <v>1.471894610566952</v>
      </c>
      <c r="I108" s="97">
        <v>0.1147807723836614</v>
      </c>
      <c r="J108" s="97">
        <v>0.825</v>
      </c>
      <c r="K108" s="97">
        <v>0.019</v>
      </c>
    </row>
    <row r="109" spans="3:11" ht="15.75">
      <c r="C109" s="104" t="s">
        <v>317</v>
      </c>
      <c r="D109" s="62">
        <v>6.2761824967628925</v>
      </c>
      <c r="E109" s="63">
        <v>5.718637355942529</v>
      </c>
      <c r="F109" s="64">
        <v>14.306151645207438</v>
      </c>
      <c r="G109" s="64">
        <v>1.1256628619261932</v>
      </c>
      <c r="H109" s="97">
        <v>9.180916311976981</v>
      </c>
      <c r="I109" s="97">
        <v>0.7223896955060571</v>
      </c>
      <c r="J109" s="97">
        <v>0.795</v>
      </c>
      <c r="K109" s="97">
        <v>0.026</v>
      </c>
    </row>
    <row r="110" spans="3:11" ht="15.75">
      <c r="C110" s="104" t="s">
        <v>318</v>
      </c>
      <c r="D110" s="62">
        <v>7.799527762967478</v>
      </c>
      <c r="E110" s="63">
        <v>7.148296694928162</v>
      </c>
      <c r="F110" s="64">
        <v>16.286644951140065</v>
      </c>
      <c r="G110" s="64">
        <v>0.8488153720463877</v>
      </c>
      <c r="H110" s="97">
        <v>10.451890068521026</v>
      </c>
      <c r="I110" s="97">
        <v>0.5447239123659167</v>
      </c>
      <c r="J110" s="97">
        <v>0.796</v>
      </c>
      <c r="K110" s="97">
        <v>0.025</v>
      </c>
    </row>
    <row r="111" spans="3:11" ht="15.75">
      <c r="C111" s="104" t="s">
        <v>319</v>
      </c>
      <c r="D111" s="62">
        <v>5.9958869677812485</v>
      </c>
      <c r="E111" s="63">
        <v>5.848606386759405</v>
      </c>
      <c r="F111" s="64">
        <v>13.49527665317139</v>
      </c>
      <c r="G111" s="64">
        <v>1.05631045328467</v>
      </c>
      <c r="H111" s="97">
        <v>8.66054048862606</v>
      </c>
      <c r="I111" s="97">
        <v>0.6778830611880046</v>
      </c>
      <c r="J111" s="97">
        <v>0.803</v>
      </c>
      <c r="K111" s="97">
        <v>0.035</v>
      </c>
    </row>
    <row r="112" spans="3:11" ht="15.75">
      <c r="C112" s="104" t="s">
        <v>320</v>
      </c>
      <c r="D112" s="62">
        <v>0.536217533704014</v>
      </c>
      <c r="E112" s="63">
        <v>6.823374117885972</v>
      </c>
      <c r="F112" s="64">
        <v>1.1778563015312131</v>
      </c>
      <c r="G112" s="64">
        <v>0.0832407280234073</v>
      </c>
      <c r="H112" s="97">
        <v>0.7558846292193062</v>
      </c>
      <c r="I112" s="97">
        <v>0.053419408425392674</v>
      </c>
      <c r="J112" s="97">
        <v>0.837</v>
      </c>
      <c r="K112" s="97">
        <v>0.029</v>
      </c>
    </row>
    <row r="113" spans="3:11" ht="15.75">
      <c r="C113" s="104" t="s">
        <v>321</v>
      </c>
      <c r="D113" s="62">
        <v>0.6263995734633255</v>
      </c>
      <c r="E113" s="63">
        <v>6.433467025435346</v>
      </c>
      <c r="F113" s="64">
        <v>1.3736263736263736</v>
      </c>
      <c r="G113" s="64">
        <v>0.08302137423016544</v>
      </c>
      <c r="H113" s="97">
        <v>0.8815192997351525</v>
      </c>
      <c r="I113" s="97">
        <v>0.05327863899498174</v>
      </c>
      <c r="J113" s="97">
        <v>0.828</v>
      </c>
      <c r="K113" s="97">
        <v>0.035</v>
      </c>
    </row>
    <row r="114" spans="3:11" ht="15.75">
      <c r="C114" s="104" t="s">
        <v>322</v>
      </c>
      <c r="D114" s="62">
        <v>0.756797928250438</v>
      </c>
      <c r="E114" s="63">
        <v>5.296238005787683</v>
      </c>
      <c r="F114" s="64">
        <v>2.0491803278688523</v>
      </c>
      <c r="G114" s="64">
        <v>0.14696990056436443</v>
      </c>
      <c r="H114" s="97">
        <v>1.3150533815721126</v>
      </c>
      <c r="I114" s="97">
        <v>0.09431735318652448</v>
      </c>
      <c r="J114" s="97">
        <v>0.822</v>
      </c>
      <c r="K114" s="97">
        <v>0.018</v>
      </c>
    </row>
    <row r="115" spans="3:11" ht="15.75">
      <c r="C115" s="104" t="s">
        <v>323</v>
      </c>
      <c r="D115" s="62">
        <v>0.5788712011577425</v>
      </c>
      <c r="E115" s="63">
        <v>4.256485759252678</v>
      </c>
      <c r="F115" s="64">
        <v>1.976284584980237</v>
      </c>
      <c r="G115" s="64">
        <v>0.21090784108484745</v>
      </c>
      <c r="H115" s="97">
        <v>1.268272826496425</v>
      </c>
      <c r="I115" s="97">
        <v>0.13534927397392676</v>
      </c>
      <c r="J115" s="97">
        <v>0.819</v>
      </c>
      <c r="K115" s="97">
        <v>0.027</v>
      </c>
    </row>
    <row r="116" spans="3:11" ht="15.75">
      <c r="C116" s="104" t="s">
        <v>324</v>
      </c>
      <c r="D116" s="62">
        <v>2.010815751390053</v>
      </c>
      <c r="E116" s="63">
        <v>12.964410823983348</v>
      </c>
      <c r="F116" s="64">
        <v>2.277904328018223</v>
      </c>
      <c r="G116" s="64">
        <v>0.18679853259374948</v>
      </c>
      <c r="H116" s="97">
        <v>1.4618361052555604</v>
      </c>
      <c r="I116" s="97">
        <v>0.11987722047653795</v>
      </c>
      <c r="J116" s="97">
        <v>0.827</v>
      </c>
      <c r="K116" s="97">
        <v>0.018</v>
      </c>
    </row>
    <row r="117" spans="3:11" ht="16.5" thickBot="1">
      <c r="C117" s="106" t="s">
        <v>325</v>
      </c>
      <c r="D117" s="111">
        <v>0.948130093685734</v>
      </c>
      <c r="E117" s="112">
        <v>16.44108239833477</v>
      </c>
      <c r="F117" s="115">
        <v>0.8818342151675486</v>
      </c>
      <c r="G117" s="115">
        <v>0.05676710556193214</v>
      </c>
      <c r="H117" s="116">
        <v>0.5659136245213325</v>
      </c>
      <c r="I117" s="116">
        <v>0.03643006577606461</v>
      </c>
      <c r="J117" s="116">
        <v>0.821</v>
      </c>
      <c r="K117" s="116">
        <v>0.022</v>
      </c>
    </row>
    <row r="118" spans="1:11" ht="15.75">
      <c r="A118" s="2" t="s">
        <v>326</v>
      </c>
      <c r="B118" s="1" t="s">
        <v>4</v>
      </c>
      <c r="C118" s="104" t="s">
        <v>327</v>
      </c>
      <c r="D118" s="62">
        <v>0.9176631883616423</v>
      </c>
      <c r="E118" s="63">
        <v>0.4646392851703305</v>
      </c>
      <c r="F118" s="64">
        <v>24.630541871921185</v>
      </c>
      <c r="G118" s="64">
        <v>2.729986168070082</v>
      </c>
      <c r="H118" s="64">
        <v>15.806552960768252</v>
      </c>
      <c r="I118" s="64">
        <v>1.75195784047924</v>
      </c>
      <c r="J118" s="64">
        <v>0.765</v>
      </c>
      <c r="K118" s="64">
        <v>0.038</v>
      </c>
    </row>
    <row r="119" spans="3:11" ht="15.75">
      <c r="C119" s="104" t="s">
        <v>328</v>
      </c>
      <c r="D119" s="62">
        <v>0.6263995734633255</v>
      </c>
      <c r="E119" s="63">
        <v>0.05523683809717216</v>
      </c>
      <c r="F119" s="64">
        <v>77.51937984496124</v>
      </c>
      <c r="G119" s="64">
        <v>10.816657652785288</v>
      </c>
      <c r="H119" s="64">
        <v>49.7477558300148</v>
      </c>
      <c r="I119" s="64">
        <v>6.941547325118345</v>
      </c>
      <c r="J119" s="64">
        <v>0.534</v>
      </c>
      <c r="K119" s="64">
        <v>0.042</v>
      </c>
    </row>
    <row r="120" spans="3:11" ht="15.75">
      <c r="C120" s="104" t="s">
        <v>329</v>
      </c>
      <c r="D120" s="62">
        <v>1.5123771802879125</v>
      </c>
      <c r="E120" s="63">
        <v>1.0332537949941616</v>
      </c>
      <c r="F120" s="64">
        <v>18.867924528301888</v>
      </c>
      <c r="G120" s="64">
        <v>1.7087931648273407</v>
      </c>
      <c r="H120" s="64">
        <v>12.108416041645114</v>
      </c>
      <c r="I120" s="64">
        <v>1.0966112641489913</v>
      </c>
      <c r="J120" s="64">
        <v>0.75</v>
      </c>
      <c r="K120" s="64">
        <v>0.032</v>
      </c>
    </row>
    <row r="121" spans="3:11" ht="15.75">
      <c r="C121" s="104" t="s">
        <v>330</v>
      </c>
      <c r="D121" s="62">
        <v>1.6269327443064971</v>
      </c>
      <c r="E121" s="63">
        <v>0.3151748997309235</v>
      </c>
      <c r="F121" s="64">
        <v>53.191489361702125</v>
      </c>
      <c r="G121" s="64">
        <v>5.658669081032142</v>
      </c>
      <c r="H121" s="64">
        <v>34.135428202510155</v>
      </c>
      <c r="I121" s="64">
        <v>3.631428532181932</v>
      </c>
      <c r="J121" s="64">
        <v>0.624</v>
      </c>
      <c r="K121" s="64">
        <v>0.043</v>
      </c>
    </row>
    <row r="122" spans="3:11" ht="15.75">
      <c r="C122" s="104" t="s">
        <v>331</v>
      </c>
      <c r="D122" s="62">
        <v>0.3960697692131922</v>
      </c>
      <c r="E122" s="63">
        <v>1.0365030207645836</v>
      </c>
      <c r="F122" s="64">
        <v>5.181347150259067</v>
      </c>
      <c r="G122" s="64">
        <v>1.2617788397003944</v>
      </c>
      <c r="H122" s="64">
        <v>3.325109068431041</v>
      </c>
      <c r="I122" s="64">
        <v>0.8097415866127405</v>
      </c>
      <c r="J122" s="64">
        <v>0.769</v>
      </c>
      <c r="K122" s="64">
        <v>0.08</v>
      </c>
    </row>
    <row r="123" spans="3:11" ht="15.75">
      <c r="C123" s="104" t="s">
        <v>332</v>
      </c>
      <c r="D123" s="62">
        <v>1.219894889176632</v>
      </c>
      <c r="E123" s="63">
        <v>0.12054627608265218</v>
      </c>
      <c r="F123" s="64">
        <v>77.51937984496124</v>
      </c>
      <c r="G123" s="64">
        <v>10.816657652785288</v>
      </c>
      <c r="H123" s="64">
        <v>49.7477558300148</v>
      </c>
      <c r="I123" s="64">
        <v>6.941547325118345</v>
      </c>
      <c r="J123" s="64">
        <v>0.539</v>
      </c>
      <c r="K123" s="64">
        <v>0.044</v>
      </c>
    </row>
    <row r="124" spans="3:11" ht="15.75">
      <c r="C124" s="104" t="s">
        <v>333</v>
      </c>
      <c r="D124" s="62">
        <v>0.9822530276487168</v>
      </c>
      <c r="E124" s="63">
        <v>0.32167335127176727</v>
      </c>
      <c r="F124" s="64">
        <v>30.581039755351682</v>
      </c>
      <c r="G124" s="64">
        <v>8.60383993116928</v>
      </c>
      <c r="H124" s="64">
        <v>19.625261474226026</v>
      </c>
      <c r="I124" s="64">
        <v>5.521480292442795</v>
      </c>
      <c r="J124" s="64">
        <v>0.719</v>
      </c>
      <c r="K124" s="64">
        <v>0.051</v>
      </c>
    </row>
    <row r="125" spans="3:11" ht="15.75">
      <c r="C125" s="104" t="s">
        <v>334</v>
      </c>
      <c r="D125" s="62">
        <v>0.38632035950948285</v>
      </c>
      <c r="E125" s="63">
        <v>0.36066406051683</v>
      </c>
      <c r="F125" s="64">
        <v>14.04494382022472</v>
      </c>
      <c r="G125" s="64">
        <v>1.8542482009847243</v>
      </c>
      <c r="H125" s="64">
        <v>9.01328722201111</v>
      </c>
      <c r="I125" s="64">
        <v>1.1899564590857366</v>
      </c>
      <c r="J125" s="64">
        <v>0.76</v>
      </c>
      <c r="K125" s="64">
        <v>0.05</v>
      </c>
    </row>
    <row r="126" spans="3:11" ht="15.75">
      <c r="C126" s="104" t="s">
        <v>335</v>
      </c>
      <c r="D126" s="62">
        <v>1.360042653667454</v>
      </c>
      <c r="E126" s="63">
        <v>0.3119256739605016</v>
      </c>
      <c r="F126" s="64">
        <v>50</v>
      </c>
      <c r="G126" s="64">
        <v>4</v>
      </c>
      <c r="H126" s="64">
        <v>32.08730251035955</v>
      </c>
      <c r="I126" s="64">
        <v>2.566984200828764</v>
      </c>
      <c r="J126" s="64">
        <v>0.651</v>
      </c>
      <c r="K126" s="64">
        <v>0.041</v>
      </c>
    </row>
    <row r="127" spans="3:11" ht="15.75">
      <c r="C127" s="104" t="s">
        <v>336</v>
      </c>
      <c r="D127" s="62">
        <v>3.7864269936781176</v>
      </c>
      <c r="E127" s="63">
        <v>1.800071076813728</v>
      </c>
      <c r="F127" s="64">
        <v>25</v>
      </c>
      <c r="G127" s="64">
        <v>2.5</v>
      </c>
      <c r="H127" s="64">
        <v>16.043651255179775</v>
      </c>
      <c r="I127" s="64">
        <v>1.6043651255179774</v>
      </c>
      <c r="J127" s="64">
        <v>0.734</v>
      </c>
      <c r="K127" s="64">
        <v>0.037</v>
      </c>
    </row>
    <row r="128" spans="3:11" ht="15.75">
      <c r="C128" s="104" t="s">
        <v>337</v>
      </c>
      <c r="D128" s="62">
        <v>1.1089953537969381</v>
      </c>
      <c r="E128" s="63">
        <v>0.4646392851703305</v>
      </c>
      <c r="F128" s="64">
        <v>30.3030303030303</v>
      </c>
      <c r="G128" s="64">
        <v>2.1120293847566574</v>
      </c>
      <c r="H128" s="64">
        <v>19.446850006278513</v>
      </c>
      <c r="I128" s="64">
        <v>1.3553865155891085</v>
      </c>
      <c r="J128" s="64">
        <v>0.738</v>
      </c>
      <c r="K128" s="64">
        <v>0.035</v>
      </c>
    </row>
    <row r="129" spans="3:11" ht="15.75">
      <c r="C129" s="104" t="s">
        <v>338</v>
      </c>
      <c r="D129" s="62">
        <v>0.2038845304288217</v>
      </c>
      <c r="E129" s="63">
        <v>0.015596283698025078</v>
      </c>
      <c r="F129" s="64">
        <v>93.45794392523365</v>
      </c>
      <c r="G129" s="64">
        <v>14.8484583806446</v>
      </c>
      <c r="H129" s="64">
        <v>59.97626637450384</v>
      </c>
      <c r="I129" s="64">
        <v>9.528939517444535</v>
      </c>
      <c r="J129" s="64">
        <v>0.464</v>
      </c>
      <c r="K129" s="64">
        <v>0.07</v>
      </c>
    </row>
    <row r="130" spans="3:11" ht="15.75">
      <c r="C130" s="104" t="s">
        <v>339</v>
      </c>
      <c r="D130" s="62">
        <v>0.34244801584279083</v>
      </c>
      <c r="E130" s="63">
        <v>0.03151748997309235</v>
      </c>
      <c r="F130" s="64">
        <v>88.49557522123894</v>
      </c>
      <c r="G130" s="64">
        <v>10.180906883859347</v>
      </c>
      <c r="H130" s="64">
        <v>56.79168585904345</v>
      </c>
      <c r="I130" s="64">
        <v>6.533556780243937</v>
      </c>
      <c r="J130" s="64">
        <v>0.514</v>
      </c>
      <c r="K130" s="64">
        <v>0.052</v>
      </c>
    </row>
    <row r="131" spans="3:11" ht="15.75">
      <c r="C131" s="104" t="s">
        <v>340</v>
      </c>
      <c r="D131" s="62">
        <v>1.7829232995658468</v>
      </c>
      <c r="E131" s="63">
        <v>1.3094379854800224</v>
      </c>
      <c r="F131" s="64">
        <v>19.193857965451055</v>
      </c>
      <c r="G131" s="64">
        <v>1.3630954793122632</v>
      </c>
      <c r="H131" s="64">
        <v>12.317582537566047</v>
      </c>
      <c r="I131" s="64">
        <v>0.8747611399039227</v>
      </c>
      <c r="J131" s="64">
        <v>0.762</v>
      </c>
      <c r="K131" s="64">
        <v>0.028</v>
      </c>
    </row>
    <row r="132" spans="3:11" ht="15.75">
      <c r="C132" s="104" t="s">
        <v>341</v>
      </c>
      <c r="D132" s="62">
        <v>0.8616040825653135</v>
      </c>
      <c r="E132" s="63">
        <v>3.119256739605016</v>
      </c>
      <c r="F132" s="64">
        <v>3.64963503649635</v>
      </c>
      <c r="G132" s="64">
        <v>0.3995950769886514</v>
      </c>
      <c r="H132" s="64">
        <v>2.3421388693693097</v>
      </c>
      <c r="I132" s="64">
        <v>0.2564385623397054</v>
      </c>
      <c r="J132" s="64">
        <v>0.843</v>
      </c>
      <c r="K132" s="64">
        <v>0.04</v>
      </c>
    </row>
    <row r="133" spans="3:11" ht="15.75">
      <c r="C133" s="104" t="s">
        <v>342</v>
      </c>
      <c r="D133" s="62">
        <v>0.6995201462411456</v>
      </c>
      <c r="E133" s="63">
        <v>0.10722445042392242</v>
      </c>
      <c r="F133" s="64">
        <v>54.94505494505494</v>
      </c>
      <c r="G133" s="64">
        <v>12.679628064243447</v>
      </c>
      <c r="H133" s="64">
        <v>35.260771989406095</v>
      </c>
      <c r="I133" s="64">
        <v>8.137101228324482</v>
      </c>
      <c r="J133" s="64">
        <v>0.557</v>
      </c>
      <c r="K133" s="64">
        <v>0.088</v>
      </c>
    </row>
    <row r="134" spans="3:11" ht="15.75">
      <c r="C134" s="104" t="s">
        <v>343</v>
      </c>
      <c r="D134" s="62">
        <v>2.4848807982329197</v>
      </c>
      <c r="E134" s="63">
        <v>0.2761841904858608</v>
      </c>
      <c r="F134" s="64">
        <v>78.74015748031496</v>
      </c>
      <c r="G134" s="64">
        <v>8.68001736003472</v>
      </c>
      <c r="H134" s="64">
        <v>50.53118505568433</v>
      </c>
      <c r="I134" s="64">
        <v>5.5703668565321305</v>
      </c>
      <c r="J134" s="64">
        <v>0.527</v>
      </c>
      <c r="K134" s="64">
        <v>0.026</v>
      </c>
    </row>
    <row r="135" spans="3:11" ht="15.75">
      <c r="C135" s="104" t="s">
        <v>344</v>
      </c>
      <c r="D135" s="62">
        <v>3.8510168329651924</v>
      </c>
      <c r="E135" s="63">
        <v>0.6855866375590192</v>
      </c>
      <c r="F135" s="64">
        <v>52.91005291005291</v>
      </c>
      <c r="G135" s="64">
        <v>8.958315836622715</v>
      </c>
      <c r="H135" s="64">
        <v>33.954817471279945</v>
      </c>
      <c r="I135" s="64">
        <v>5.748963804661155</v>
      </c>
      <c r="J135" s="64">
        <v>0.599</v>
      </c>
      <c r="K135" s="64">
        <v>0.035</v>
      </c>
    </row>
    <row r="136" spans="3:11" ht="15.75">
      <c r="C136" s="104" t="s">
        <v>345</v>
      </c>
      <c r="D136" s="62">
        <v>4.106938837687562</v>
      </c>
      <c r="E136" s="63">
        <v>0.6920850890998629</v>
      </c>
      <c r="F136" s="64">
        <v>56.81818181818181</v>
      </c>
      <c r="G136" s="64">
        <v>8.393595041322314</v>
      </c>
      <c r="H136" s="64">
        <v>36.46284376177221</v>
      </c>
      <c r="I136" s="64">
        <v>5.386556464807259</v>
      </c>
      <c r="J136" s="64">
        <v>0.607</v>
      </c>
      <c r="K136" s="64">
        <v>0.031</v>
      </c>
    </row>
    <row r="137" spans="3:11" ht="15.75">
      <c r="C137" s="104" t="s">
        <v>346</v>
      </c>
      <c r="D137" s="62">
        <v>1.3405438342600353</v>
      </c>
      <c r="E137" s="63">
        <v>0.09227801187998173</v>
      </c>
      <c r="F137" s="64">
        <v>105.26315789473685</v>
      </c>
      <c r="G137" s="64">
        <v>15.512465373961218</v>
      </c>
      <c r="H137" s="64">
        <v>67.55221581128326</v>
      </c>
      <c r="I137" s="64">
        <v>9.955063382715428</v>
      </c>
      <c r="J137" s="64">
        <v>0.438</v>
      </c>
      <c r="K137" s="64">
        <v>0.054</v>
      </c>
    </row>
    <row r="138" spans="3:11" ht="15.75">
      <c r="C138" s="104" t="s">
        <v>347</v>
      </c>
      <c r="D138" s="62">
        <v>0.6897707365374363</v>
      </c>
      <c r="E138" s="63">
        <v>0.027293496471543888</v>
      </c>
      <c r="F138" s="64">
        <v>132.1003963011889</v>
      </c>
      <c r="G138" s="64">
        <v>15.18194779155011</v>
      </c>
      <c r="H138" s="64">
        <v>84.7749075570926</v>
      </c>
      <c r="I138" s="64">
        <v>9.74295502967907</v>
      </c>
      <c r="J138" s="64">
        <v>0.312</v>
      </c>
      <c r="K138" s="64">
        <v>0.044</v>
      </c>
    </row>
    <row r="139" spans="3:11" ht="15.75">
      <c r="C139" s="104" t="s">
        <v>348</v>
      </c>
      <c r="D139" s="62">
        <v>3.192931677964811</v>
      </c>
      <c r="E139" s="63">
        <v>1.982027719957354</v>
      </c>
      <c r="F139" s="64">
        <v>21.88183807439825</v>
      </c>
      <c r="G139" s="64">
        <v>4.1178076026219905</v>
      </c>
      <c r="H139" s="64">
        <v>14.042583155518402</v>
      </c>
      <c r="I139" s="64">
        <v>2.6425867644958045</v>
      </c>
      <c r="J139" s="64">
        <v>0.768</v>
      </c>
      <c r="K139" s="64">
        <v>0.051</v>
      </c>
    </row>
    <row r="140" spans="3:11" ht="15.75">
      <c r="C140" s="104" t="s">
        <v>349</v>
      </c>
      <c r="D140" s="62">
        <v>0.7970142432782391</v>
      </c>
      <c r="E140" s="63">
        <v>0.07635680560491445</v>
      </c>
      <c r="F140" s="64">
        <v>87.71929824561403</v>
      </c>
      <c r="G140" s="64">
        <v>10.772545398584178</v>
      </c>
      <c r="H140" s="64">
        <v>56.29351317606938</v>
      </c>
      <c r="I140" s="64">
        <v>6.913238460219047</v>
      </c>
      <c r="J140" s="64">
        <v>0.53</v>
      </c>
      <c r="K140" s="64">
        <v>0.032</v>
      </c>
    </row>
    <row r="141" spans="3:11" ht="15.75">
      <c r="C141" s="104" t="s">
        <v>350</v>
      </c>
      <c r="D141" s="62">
        <v>0.9530047985375887</v>
      </c>
      <c r="E141" s="63">
        <v>0.23394425547037617</v>
      </c>
      <c r="F141" s="64">
        <v>46.29629629629629</v>
      </c>
      <c r="G141" s="64">
        <v>5.57270233196159</v>
      </c>
      <c r="H141" s="64">
        <v>29.71046528736995</v>
      </c>
      <c r="I141" s="64">
        <v>3.576259710516753</v>
      </c>
      <c r="J141" s="64">
        <v>0.676</v>
      </c>
      <c r="K141" s="64">
        <v>0.019</v>
      </c>
    </row>
    <row r="142" spans="3:11" ht="15.75">
      <c r="C142" s="104" t="s">
        <v>351</v>
      </c>
      <c r="D142" s="62">
        <v>0.8323558534541855</v>
      </c>
      <c r="E142" s="63">
        <v>0.10170076661420521</v>
      </c>
      <c r="F142" s="64">
        <v>76.33587786259541</v>
      </c>
      <c r="G142" s="64">
        <v>7.57531612376901</v>
      </c>
      <c r="H142" s="64">
        <v>48.98824810741915</v>
      </c>
      <c r="I142" s="64">
        <v>4.861429201499611</v>
      </c>
      <c r="J142" s="64">
        <v>0.553</v>
      </c>
      <c r="K142" s="64">
        <v>0.036</v>
      </c>
    </row>
    <row r="143" spans="3:11" ht="15.75">
      <c r="C143" s="104" t="s">
        <v>352</v>
      </c>
      <c r="D143" s="62">
        <v>0.9103511310838602</v>
      </c>
      <c r="E143" s="63">
        <v>0.0870792506473067</v>
      </c>
      <c r="F143" s="64">
        <v>86.20689655172414</v>
      </c>
      <c r="G143" s="64">
        <v>11.890606420927469</v>
      </c>
      <c r="H143" s="64">
        <v>55.32293536268888</v>
      </c>
      <c r="I143" s="64">
        <v>7.630749705198467</v>
      </c>
      <c r="J143" s="64">
        <v>0.515</v>
      </c>
      <c r="K143" s="64">
        <v>0.032</v>
      </c>
    </row>
    <row r="144" spans="3:11" ht="15.75">
      <c r="C144" s="104" t="s">
        <v>353</v>
      </c>
      <c r="D144" s="62">
        <v>0.7787341000837841</v>
      </c>
      <c r="E144" s="63">
        <v>0.13646748235771947</v>
      </c>
      <c r="F144" s="64">
        <v>52.083333333333336</v>
      </c>
      <c r="G144" s="64">
        <v>10.308159722222223</v>
      </c>
      <c r="H144" s="64">
        <v>33.4242734482912</v>
      </c>
      <c r="I144" s="64">
        <v>6.6152207866409665</v>
      </c>
      <c r="J144" s="64">
        <v>0.603</v>
      </c>
      <c r="K144" s="64">
        <v>0.041</v>
      </c>
    </row>
    <row r="145" spans="3:11" ht="15.75">
      <c r="C145" s="104" t="s">
        <v>354</v>
      </c>
      <c r="D145" s="62">
        <v>0.5374362099169777</v>
      </c>
      <c r="E145" s="63">
        <v>0.013321825658729757</v>
      </c>
      <c r="F145" s="64">
        <v>151.285930408472</v>
      </c>
      <c r="G145" s="64">
        <v>15.563454262898784</v>
      </c>
      <c r="H145" s="64">
        <v>97.08714829155689</v>
      </c>
      <c r="I145" s="64">
        <v>9.987785300795563</v>
      </c>
      <c r="J145" s="64">
        <v>0.266</v>
      </c>
      <c r="K145" s="64">
        <v>0.056</v>
      </c>
    </row>
    <row r="146" spans="3:11" ht="15.75">
      <c r="C146" s="104" t="s">
        <v>355</v>
      </c>
      <c r="D146" s="62">
        <v>0.6288369258892529</v>
      </c>
      <c r="E146" s="63">
        <v>0.14946438543940702</v>
      </c>
      <c r="F146" s="64">
        <v>53.763440860215056</v>
      </c>
      <c r="G146" s="64">
        <v>6.937218175511621</v>
      </c>
      <c r="H146" s="64">
        <v>34.50247581759091</v>
      </c>
      <c r="I146" s="64">
        <v>4.451932363560118</v>
      </c>
      <c r="J146" s="64">
        <v>0.654</v>
      </c>
      <c r="K146" s="64">
        <v>0.065</v>
      </c>
    </row>
    <row r="147" spans="3:11" ht="15.75">
      <c r="C147" s="104" t="s">
        <v>356</v>
      </c>
      <c r="D147" s="62">
        <v>1.3636986823063448</v>
      </c>
      <c r="E147" s="63">
        <v>0.4841346397928618</v>
      </c>
      <c r="F147" s="64">
        <v>35.587188612099645</v>
      </c>
      <c r="G147" s="64">
        <v>4.17927837793341</v>
      </c>
      <c r="H147" s="64">
        <v>22.837937729793275</v>
      </c>
      <c r="I147" s="64">
        <v>2.6820353917550817</v>
      </c>
      <c r="J147" s="64">
        <v>0.685</v>
      </c>
      <c r="K147" s="64">
        <v>0.044</v>
      </c>
    </row>
    <row r="148" spans="3:11" ht="15.75">
      <c r="C148" s="104" t="s">
        <v>357</v>
      </c>
      <c r="D148" s="62">
        <v>2.4739127123162463</v>
      </c>
      <c r="E148" s="63">
        <v>2.8918109356754838</v>
      </c>
      <c r="F148" s="64">
        <v>12.048192771084336</v>
      </c>
      <c r="G148" s="64">
        <v>2.032225286688924</v>
      </c>
      <c r="H148" s="64">
        <v>7.731880122978204</v>
      </c>
      <c r="I148" s="64">
        <v>1.3041725508637934</v>
      </c>
      <c r="J148" s="64">
        <v>0.877</v>
      </c>
      <c r="K148" s="64">
        <v>0.048</v>
      </c>
    </row>
    <row r="149" spans="3:11" ht="15.75">
      <c r="C149" s="104" t="s">
        <v>358</v>
      </c>
      <c r="D149" s="62">
        <v>0.9066951024449692</v>
      </c>
      <c r="E149" s="63">
        <v>0.36716251205767375</v>
      </c>
      <c r="F149" s="64">
        <v>27.548209366391184</v>
      </c>
      <c r="G149" s="64">
        <v>3.9462999643315197</v>
      </c>
      <c r="H149" s="64">
        <v>17.678954551162285</v>
      </c>
      <c r="I149" s="64">
        <v>2.5325224150425316</v>
      </c>
      <c r="J149" s="64">
        <v>0.741</v>
      </c>
      <c r="K149" s="64">
        <v>0.043</v>
      </c>
    </row>
    <row r="150" spans="3:11" ht="15.75">
      <c r="C150" s="104" t="s">
        <v>359</v>
      </c>
      <c r="D150" s="62">
        <v>0.8140757102597305</v>
      </c>
      <c r="E150" s="63">
        <v>0.568614509823831</v>
      </c>
      <c r="F150" s="64">
        <v>17.857142857142858</v>
      </c>
      <c r="G150" s="64">
        <v>1.7857142857142856</v>
      </c>
      <c r="H150" s="64">
        <v>11.459750896556983</v>
      </c>
      <c r="I150" s="64">
        <v>1.1459750896556982</v>
      </c>
      <c r="J150" s="64">
        <v>0.756</v>
      </c>
      <c r="K150" s="64">
        <v>0.047</v>
      </c>
    </row>
    <row r="151" spans="3:11" ht="15.75">
      <c r="C151" s="104" t="s">
        <v>360</v>
      </c>
      <c r="D151" s="62">
        <v>1.190646660065504</v>
      </c>
      <c r="E151" s="63">
        <v>1.348428694725085</v>
      </c>
      <c r="F151" s="64">
        <v>12.180267965895249</v>
      </c>
      <c r="G151" s="64">
        <v>0.7863023169213741</v>
      </c>
      <c r="H151" s="64">
        <v>7.816638857578453</v>
      </c>
      <c r="I151" s="64">
        <v>0.5046064061530547</v>
      </c>
      <c r="J151" s="64">
        <v>0.788</v>
      </c>
      <c r="K151" s="64">
        <v>0.041</v>
      </c>
    </row>
    <row r="152" spans="3:11" ht="15.75">
      <c r="C152" s="104" t="s">
        <v>361</v>
      </c>
      <c r="D152" s="62">
        <v>1.1772412217229036</v>
      </c>
      <c r="E152" s="63">
        <v>0.09487739249631924</v>
      </c>
      <c r="F152" s="64">
        <v>86.20689655172414</v>
      </c>
      <c r="G152" s="64">
        <v>12.633769322235434</v>
      </c>
      <c r="H152" s="64">
        <v>55.32293536268888</v>
      </c>
      <c r="I152" s="64">
        <v>8.10767156177337</v>
      </c>
      <c r="J152" s="64">
        <v>0.461</v>
      </c>
      <c r="K152" s="64">
        <v>0.039</v>
      </c>
    </row>
    <row r="153" spans="3:11" ht="15.75">
      <c r="C153" s="104" t="s">
        <v>362</v>
      </c>
      <c r="D153" s="62">
        <v>1.668367735547262</v>
      </c>
      <c r="E153" s="63">
        <v>0.2761841904858608</v>
      </c>
      <c r="F153" s="64">
        <v>65.78947368421052</v>
      </c>
      <c r="G153" s="64">
        <v>6.059556786703601</v>
      </c>
      <c r="H153" s="64">
        <v>42.22013488205204</v>
      </c>
      <c r="I153" s="64">
        <v>3.888696633873214</v>
      </c>
      <c r="J153" s="64">
        <v>0.641</v>
      </c>
      <c r="K153" s="64">
        <v>0.044</v>
      </c>
    </row>
    <row r="154" spans="3:11" ht="15.75">
      <c r="C154" s="104" t="s">
        <v>363</v>
      </c>
      <c r="D154" s="62">
        <v>1.0261253713154088</v>
      </c>
      <c r="E154" s="63">
        <v>0.29892877087881403</v>
      </c>
      <c r="F154" s="64">
        <v>30.674846625766875</v>
      </c>
      <c r="G154" s="64">
        <v>9.127178290488917</v>
      </c>
      <c r="H154" s="64">
        <v>19.685461662797273</v>
      </c>
      <c r="I154" s="64">
        <v>5.857330617458084</v>
      </c>
      <c r="J154" s="64">
        <v>0.615</v>
      </c>
      <c r="K154" s="64">
        <v>0.091</v>
      </c>
    </row>
    <row r="155" spans="3:11" ht="15.75">
      <c r="C155" s="104" t="s">
        <v>364</v>
      </c>
      <c r="D155" s="62">
        <v>0.8189504151115852</v>
      </c>
      <c r="E155" s="63">
        <v>0.08870386353251765</v>
      </c>
      <c r="F155" s="64">
        <v>78.74015748031496</v>
      </c>
      <c r="G155" s="64">
        <v>8.68001736003472</v>
      </c>
      <c r="H155" s="64">
        <v>50.53118505568433</v>
      </c>
      <c r="I155" s="64">
        <v>5.5703668565321305</v>
      </c>
      <c r="J155" s="64">
        <v>0.526</v>
      </c>
      <c r="K155" s="64">
        <v>0.049</v>
      </c>
    </row>
    <row r="156" spans="3:11" ht="15.75">
      <c r="C156" s="104" t="s">
        <v>365</v>
      </c>
      <c r="D156" s="62">
        <v>1.2503617945007237</v>
      </c>
      <c r="E156" s="63">
        <v>0.2761841904858608</v>
      </c>
      <c r="F156" s="64">
        <v>49.75124378109453</v>
      </c>
      <c r="G156" s="64">
        <v>5.692928392861563</v>
      </c>
      <c r="H156" s="64">
        <v>31.92766418941249</v>
      </c>
      <c r="I156" s="64">
        <v>3.65341431023128</v>
      </c>
      <c r="J156" s="64">
        <v>0.635</v>
      </c>
      <c r="K156" s="64">
        <v>0.041</v>
      </c>
    </row>
    <row r="157" spans="3:11" ht="15.75">
      <c r="C157" s="104" t="s">
        <v>366</v>
      </c>
      <c r="D157" s="62">
        <v>0.9639728844542617</v>
      </c>
      <c r="E157" s="63">
        <v>0.03411687058942987</v>
      </c>
      <c r="F157" s="64">
        <v>134.77088948787062</v>
      </c>
      <c r="G157" s="64">
        <v>13.804026416547394</v>
      </c>
      <c r="H157" s="64">
        <v>86.48868601175081</v>
      </c>
      <c r="I157" s="64">
        <v>8.858679429775014</v>
      </c>
      <c r="J157" s="64">
        <v>0.337</v>
      </c>
      <c r="K157" s="64">
        <v>0.051</v>
      </c>
    </row>
    <row r="158" spans="3:11" ht="15.75">
      <c r="C158" s="104" t="s">
        <v>367</v>
      </c>
      <c r="D158" s="62">
        <v>1.9023535684362862</v>
      </c>
      <c r="E158" s="63">
        <v>0.40940244707315837</v>
      </c>
      <c r="F158" s="64">
        <v>55.865921787709496</v>
      </c>
      <c r="G158" s="64">
        <v>7.178302799538092</v>
      </c>
      <c r="H158" s="64">
        <v>35.851734648446424</v>
      </c>
      <c r="I158" s="64">
        <v>4.606647468794792</v>
      </c>
      <c r="J158" s="64">
        <v>0.626</v>
      </c>
      <c r="K158" s="64">
        <v>0.061</v>
      </c>
    </row>
    <row r="159" spans="3:11" ht="15.75">
      <c r="C159" s="104" t="s">
        <v>368</v>
      </c>
      <c r="D159" s="62">
        <v>1.9011348922233227</v>
      </c>
      <c r="E159" s="63">
        <v>0.08870386353251765</v>
      </c>
      <c r="F159" s="64">
        <v>122.85012285012286</v>
      </c>
      <c r="G159" s="64">
        <v>9.055291610574166</v>
      </c>
      <c r="H159" s="64">
        <v>78.83858110653452</v>
      </c>
      <c r="I159" s="64">
        <v>5.811197624560284</v>
      </c>
      <c r="J159" s="64">
        <v>0.38</v>
      </c>
      <c r="K159" s="64">
        <v>0.024</v>
      </c>
    </row>
    <row r="160" spans="3:11" ht="15.75">
      <c r="C160" s="104" t="s">
        <v>369</v>
      </c>
      <c r="D160" s="62">
        <v>1.6086526011120423</v>
      </c>
      <c r="E160" s="63">
        <v>0.27293496471543893</v>
      </c>
      <c r="F160" s="64">
        <v>63.291139240506325</v>
      </c>
      <c r="G160" s="64">
        <v>4.406345136997276</v>
      </c>
      <c r="H160" s="64">
        <v>40.616838620708286</v>
      </c>
      <c r="I160" s="64">
        <v>2.8277545875176657</v>
      </c>
      <c r="J160" s="64">
        <v>0.613</v>
      </c>
      <c r="K160" s="64">
        <v>0.023</v>
      </c>
    </row>
    <row r="161" spans="3:11" ht="16.5" thickBot="1">
      <c r="C161" s="106" t="s">
        <v>370</v>
      </c>
      <c r="D161" s="111">
        <v>0.5240307715743774</v>
      </c>
      <c r="E161" s="112">
        <v>0.11697212773518809</v>
      </c>
      <c r="F161" s="115">
        <v>46.08294930875576</v>
      </c>
      <c r="G161" s="115">
        <v>9.768735798169423</v>
      </c>
      <c r="H161" s="115">
        <v>29.57355070079221</v>
      </c>
      <c r="I161" s="115">
        <v>6.269047613992819</v>
      </c>
      <c r="J161" s="115">
        <v>0.654</v>
      </c>
      <c r="K161" s="115">
        <v>0.036</v>
      </c>
    </row>
    <row r="162" spans="1:11" ht="15.75">
      <c r="A162" s="2" t="s">
        <v>371</v>
      </c>
      <c r="B162" s="1" t="s">
        <v>4</v>
      </c>
      <c r="C162" s="104" t="s">
        <v>372</v>
      </c>
      <c r="D162" s="62">
        <v>0.024982862365755202</v>
      </c>
      <c r="E162" s="63">
        <v>0.0357414834746408</v>
      </c>
      <c r="F162" s="64">
        <v>9.523809523809524</v>
      </c>
      <c r="G162" s="64">
        <v>2.35827664399093</v>
      </c>
      <c r="H162" s="97">
        <v>6.1118671448303905</v>
      </c>
      <c r="I162" s="97">
        <v>1.5134147215770493</v>
      </c>
      <c r="J162" s="97">
        <v>0.772</v>
      </c>
      <c r="K162" s="97">
        <v>0.064</v>
      </c>
    </row>
    <row r="163" spans="3:11" ht="15.75">
      <c r="C163" s="104" t="s">
        <v>373</v>
      </c>
      <c r="D163" s="62">
        <v>0.05642470866021784</v>
      </c>
      <c r="E163" s="63">
        <v>0.08610448291618013</v>
      </c>
      <c r="F163" s="64">
        <v>6.756756756756757</v>
      </c>
      <c r="G163" s="64">
        <v>1.6435354273192113</v>
      </c>
      <c r="H163" s="97">
        <v>4.336121960859399</v>
      </c>
      <c r="I163" s="97">
        <v>1.0547323688576917</v>
      </c>
      <c r="J163" s="97">
        <v>0.765</v>
      </c>
      <c r="K163" s="97">
        <v>0.038</v>
      </c>
    </row>
    <row r="164" spans="3:11" ht="15.75">
      <c r="C164" s="104" t="s">
        <v>374</v>
      </c>
      <c r="D164" s="62">
        <v>0.11187447635006477</v>
      </c>
      <c r="E164" s="63">
        <v>0.027293496471543888</v>
      </c>
      <c r="F164" s="64">
        <v>42.37288135593221</v>
      </c>
      <c r="G164" s="64">
        <v>6.822752082734846</v>
      </c>
      <c r="H164" s="97">
        <v>27.19262924606742</v>
      </c>
      <c r="I164" s="97">
        <v>4.3784742006379735</v>
      </c>
      <c r="J164" s="97">
        <v>0.668</v>
      </c>
      <c r="K164" s="97">
        <v>0.036</v>
      </c>
    </row>
    <row r="165" spans="3:11" ht="15.75">
      <c r="C165" s="104" t="s">
        <v>375</v>
      </c>
      <c r="D165" s="62">
        <v>0.08433239393708584</v>
      </c>
      <c r="E165" s="63">
        <v>0.1592120627506727</v>
      </c>
      <c r="F165" s="64">
        <v>6.172839506172839</v>
      </c>
      <c r="G165" s="64">
        <v>0.9525986892242037</v>
      </c>
      <c r="H165" s="97">
        <v>3.961395371649327</v>
      </c>
      <c r="I165" s="97">
        <v>0.6113264462421801</v>
      </c>
      <c r="J165" s="97">
        <v>0.774</v>
      </c>
      <c r="K165" s="97">
        <v>0.05</v>
      </c>
    </row>
    <row r="166" spans="3:11" ht="15.75">
      <c r="C166" s="104" t="s">
        <v>376</v>
      </c>
      <c r="D166" s="62">
        <v>0.14745982176860387</v>
      </c>
      <c r="E166" s="63">
        <v>0.09422754734223486</v>
      </c>
      <c r="F166" s="64">
        <v>19.607843137254903</v>
      </c>
      <c r="G166" s="64">
        <v>4.998077662437525</v>
      </c>
      <c r="H166" s="97">
        <v>12.583255886415511</v>
      </c>
      <c r="I166" s="97">
        <v>3.2074965984980714</v>
      </c>
      <c r="J166" s="97">
        <v>0.741</v>
      </c>
      <c r="K166" s="97">
        <v>0.055</v>
      </c>
    </row>
    <row r="167" spans="3:11" ht="15.75">
      <c r="C167" s="104" t="s">
        <v>377</v>
      </c>
      <c r="D167" s="62">
        <v>0.09785969990098256</v>
      </c>
      <c r="E167" s="63">
        <v>0.05653652840534091</v>
      </c>
      <c r="F167" s="64">
        <v>16.949152542372882</v>
      </c>
      <c r="G167" s="64">
        <v>3.1600114909508763</v>
      </c>
      <c r="H167" s="97">
        <v>10.877051698426968</v>
      </c>
      <c r="I167" s="97">
        <v>2.0279248929270617</v>
      </c>
      <c r="J167" s="97">
        <v>0.738</v>
      </c>
      <c r="K167" s="97">
        <v>0.056</v>
      </c>
    </row>
    <row r="168" spans="3:11" ht="15.75">
      <c r="C168" s="104" t="s">
        <v>378</v>
      </c>
      <c r="D168" s="62">
        <v>0.0723893670500419</v>
      </c>
      <c r="E168" s="63">
        <v>0.08772909580139107</v>
      </c>
      <c r="F168" s="64">
        <v>8.264462809917356</v>
      </c>
      <c r="G168" s="64">
        <v>1.9807390205587052</v>
      </c>
      <c r="H168" s="97">
        <v>5.303686365348686</v>
      </c>
      <c r="I168" s="97">
        <v>1.271131442934809</v>
      </c>
      <c r="J168" s="97">
        <v>0.762</v>
      </c>
      <c r="K168" s="97">
        <v>0.046</v>
      </c>
    </row>
    <row r="169" spans="3:11" ht="15.75">
      <c r="C169" s="104" t="s">
        <v>379</v>
      </c>
      <c r="D169" s="62">
        <v>0.13222636910655802</v>
      </c>
      <c r="E169" s="63">
        <v>0.028593186779712648</v>
      </c>
      <c r="F169" s="64">
        <v>44.44444444444444</v>
      </c>
      <c r="G169" s="64">
        <v>11.06172839506173</v>
      </c>
      <c r="H169" s="97">
        <v>28.522046675875153</v>
      </c>
      <c r="I169" s="97">
        <v>7.098820505995595</v>
      </c>
      <c r="J169" s="97">
        <v>0.581</v>
      </c>
      <c r="K169" s="97">
        <v>0.07</v>
      </c>
    </row>
    <row r="170" spans="3:11" ht="15.75">
      <c r="C170" s="104" t="s">
        <v>380</v>
      </c>
      <c r="D170" s="62">
        <v>0.20351892756493262</v>
      </c>
      <c r="E170" s="63">
        <v>0.038665786668020515</v>
      </c>
      <c r="F170" s="64">
        <v>42.016806722689076</v>
      </c>
      <c r="G170" s="64">
        <v>8.827060235859049</v>
      </c>
      <c r="H170" s="97">
        <v>26.964119756604664</v>
      </c>
      <c r="I170" s="97">
        <v>5.664731041303501</v>
      </c>
      <c r="J170" s="97">
        <v>0.542</v>
      </c>
      <c r="K170" s="97">
        <v>0.043</v>
      </c>
    </row>
    <row r="171" spans="3:11" ht="15.75">
      <c r="C171" s="104" t="s">
        <v>381</v>
      </c>
      <c r="D171" s="62">
        <v>0.13649173585193086</v>
      </c>
      <c r="E171" s="63">
        <v>0.14946438543940702</v>
      </c>
      <c r="F171" s="64">
        <v>10.869565217391305</v>
      </c>
      <c r="G171" s="64">
        <v>1.8903591682419663</v>
      </c>
      <c r="H171" s="97">
        <v>6.975500545730337</v>
      </c>
      <c r="I171" s="97">
        <v>1.2131305296922328</v>
      </c>
      <c r="J171" s="97">
        <v>0.825</v>
      </c>
      <c r="K171" s="97">
        <v>0.057</v>
      </c>
    </row>
    <row r="172" spans="3:11" ht="15.75">
      <c r="C172" s="104" t="s">
        <v>382</v>
      </c>
      <c r="D172" s="62">
        <v>0.16452128875009525</v>
      </c>
      <c r="E172" s="63">
        <v>0.04029039955323146</v>
      </c>
      <c r="F172" s="64">
        <v>36.63003663003663</v>
      </c>
      <c r="G172" s="64">
        <v>7.245501750996255</v>
      </c>
      <c r="H172" s="97">
        <v>23.507181326270732</v>
      </c>
      <c r="I172" s="97">
        <v>4.649772130471133</v>
      </c>
      <c r="J172" s="97">
        <v>0.636</v>
      </c>
      <c r="K172" s="97">
        <v>0.068</v>
      </c>
    </row>
    <row r="173" spans="3:11" ht="15.75">
      <c r="C173" s="104" t="s">
        <v>383</v>
      </c>
      <c r="D173" s="62">
        <v>0.10480615431487547</v>
      </c>
      <c r="E173" s="63">
        <v>0.013321825658729757</v>
      </c>
      <c r="F173" s="64">
        <v>63.291139240506325</v>
      </c>
      <c r="G173" s="64">
        <v>15.221919564172406</v>
      </c>
      <c r="H173" s="97">
        <v>40.616838620708286</v>
      </c>
      <c r="I173" s="97">
        <v>9.768606756879208</v>
      </c>
      <c r="J173" s="97">
        <v>0.572</v>
      </c>
      <c r="K173" s="97">
        <v>0.092</v>
      </c>
    </row>
    <row r="174" spans="3:11" ht="15.75">
      <c r="C174" s="104" t="s">
        <v>384</v>
      </c>
      <c r="D174" s="62">
        <v>0.13771041206489454</v>
      </c>
      <c r="E174" s="63">
        <v>0.010072599888307865</v>
      </c>
      <c r="F174" s="64">
        <v>86.95652173913044</v>
      </c>
      <c r="G174" s="64">
        <v>18.147448015122873</v>
      </c>
      <c r="H174" s="97">
        <v>55.804004365842694</v>
      </c>
      <c r="I174" s="97">
        <v>11.646053085045432</v>
      </c>
      <c r="J174" s="97">
        <v>0.285</v>
      </c>
      <c r="K174" s="97">
        <v>0.062</v>
      </c>
    </row>
    <row r="175" spans="3:11" ht="15.75">
      <c r="C175" s="104" t="s">
        <v>385</v>
      </c>
      <c r="D175" s="62">
        <v>0.18158275573158658</v>
      </c>
      <c r="E175" s="63">
        <v>0.11047367619434433</v>
      </c>
      <c r="F175" s="64">
        <v>16.949152542372882</v>
      </c>
      <c r="G175" s="64">
        <v>4.021832806664752</v>
      </c>
      <c r="H175" s="97">
        <v>10.877051698426968</v>
      </c>
      <c r="I175" s="97">
        <v>2.580995318270806</v>
      </c>
      <c r="J175" s="97">
        <v>0.725</v>
      </c>
      <c r="K175" s="97">
        <v>0.037</v>
      </c>
    </row>
    <row r="176" spans="3:11" ht="15.75">
      <c r="C176" s="104" t="s">
        <v>386</v>
      </c>
      <c r="D176" s="62">
        <v>0.08798842257597686</v>
      </c>
      <c r="E176" s="63">
        <v>0.03021779966492359</v>
      </c>
      <c r="F176" s="64">
        <v>29.41176470588235</v>
      </c>
      <c r="G176" s="64">
        <v>8.650519031141867</v>
      </c>
      <c r="H176" s="97">
        <v>18.874883829623265</v>
      </c>
      <c r="I176" s="97">
        <v>5.55143642047743</v>
      </c>
      <c r="J176" s="97">
        <v>0.61</v>
      </c>
      <c r="K176" s="97">
        <v>0.1</v>
      </c>
    </row>
    <row r="177" spans="3:11" ht="15.75">
      <c r="C177" s="104" t="s">
        <v>387</v>
      </c>
      <c r="D177" s="62">
        <v>0.06276182496762892</v>
      </c>
      <c r="E177" s="63">
        <v>0.08188048941463168</v>
      </c>
      <c r="F177" s="64">
        <v>8.695652173913043</v>
      </c>
      <c r="G177" s="64">
        <v>2.041587901701323</v>
      </c>
      <c r="H177" s="97">
        <v>5.580400436584269</v>
      </c>
      <c r="I177" s="97">
        <v>1.3101809720676112</v>
      </c>
      <c r="J177" s="97">
        <v>0.746</v>
      </c>
      <c r="K177" s="97">
        <v>0.047</v>
      </c>
    </row>
    <row r="178" spans="3:11" ht="15.75">
      <c r="C178" s="104" t="s">
        <v>388</v>
      </c>
      <c r="D178" s="62">
        <v>0.21204966105567827</v>
      </c>
      <c r="E178" s="63">
        <v>0.13971670812814133</v>
      </c>
      <c r="F178" s="64">
        <v>20.2020202020202</v>
      </c>
      <c r="G178" s="64">
        <v>3.2649729619426586</v>
      </c>
      <c r="H178" s="97">
        <v>12.964566670852342</v>
      </c>
      <c r="I178" s="97">
        <v>2.0952835023599743</v>
      </c>
      <c r="J178" s="97">
        <v>0.781</v>
      </c>
      <c r="K178" s="97">
        <v>0.035</v>
      </c>
    </row>
    <row r="179" spans="3:11" ht="15.75">
      <c r="C179" s="104" t="s">
        <v>389</v>
      </c>
      <c r="D179" s="62">
        <v>0.02888262624723894</v>
      </c>
      <c r="E179" s="63">
        <v>0.08740417322434889</v>
      </c>
      <c r="F179" s="64">
        <v>4.219409282700422</v>
      </c>
      <c r="G179" s="64">
        <v>0.5519058555430932</v>
      </c>
      <c r="H179" s="97">
        <v>2.707789241380553</v>
      </c>
      <c r="I179" s="97">
        <v>0.35418340288100064</v>
      </c>
      <c r="J179" s="97">
        <v>0.806</v>
      </c>
      <c r="K179" s="97">
        <v>0.042</v>
      </c>
    </row>
    <row r="180" spans="3:11" ht="15.75">
      <c r="C180" s="104" t="s">
        <v>390</v>
      </c>
      <c r="D180" s="62">
        <v>0.19986289892604162</v>
      </c>
      <c r="E180" s="63">
        <v>0.5718637355942529</v>
      </c>
      <c r="F180" s="64">
        <v>4.464285714285714</v>
      </c>
      <c r="G180" s="64">
        <v>0.5779655612244897</v>
      </c>
      <c r="H180" s="97">
        <v>2.8649377241392457</v>
      </c>
      <c r="I180" s="97">
        <v>0.3709071160715987</v>
      </c>
      <c r="J180" s="97">
        <v>0.802</v>
      </c>
      <c r="K180" s="97">
        <v>0.046</v>
      </c>
    </row>
    <row r="181" spans="3:11" ht="15.75">
      <c r="C181" s="104" t="s">
        <v>391</v>
      </c>
      <c r="D181" s="62">
        <v>0.08165130626856579</v>
      </c>
      <c r="E181" s="63">
        <v>0.012671980504645377</v>
      </c>
      <c r="F181" s="64">
        <v>54.6448087431694</v>
      </c>
      <c r="G181" s="64">
        <v>10.45119292902147</v>
      </c>
      <c r="H181" s="97">
        <v>35.06809017525634</v>
      </c>
      <c r="I181" s="97">
        <v>6.707011782152852</v>
      </c>
      <c r="J181" s="97">
        <v>0.538</v>
      </c>
      <c r="K181" s="97">
        <v>0.075</v>
      </c>
    </row>
    <row r="182" spans="3:11" ht="15.75">
      <c r="C182" s="104" t="s">
        <v>392</v>
      </c>
      <c r="D182" s="62">
        <v>0.11455556401858483</v>
      </c>
      <c r="E182" s="63">
        <v>0.04646392851703305</v>
      </c>
      <c r="F182" s="64">
        <v>24.630541871921185</v>
      </c>
      <c r="G182" s="64">
        <v>3.9433133538790073</v>
      </c>
      <c r="H182" s="97">
        <v>15.806552960768252</v>
      </c>
      <c r="I182" s="97">
        <v>2.530605769581124</v>
      </c>
      <c r="J182" s="97">
        <v>0.664</v>
      </c>
      <c r="K182" s="97">
        <v>0.054</v>
      </c>
    </row>
    <row r="183" spans="3:11" ht="15.75">
      <c r="C183" s="104" t="s">
        <v>393</v>
      </c>
      <c r="D183" s="62">
        <v>0.12869220808896337</v>
      </c>
      <c r="E183" s="63">
        <v>0.10072599888307864</v>
      </c>
      <c r="F183" s="64">
        <v>16.207455429497568</v>
      </c>
      <c r="G183" s="64">
        <v>2.180257375442947</v>
      </c>
      <c r="H183" s="97">
        <v>10.401070505789157</v>
      </c>
      <c r="I183" s="97">
        <v>1.399171559125608</v>
      </c>
      <c r="J183" s="97">
        <v>0.74</v>
      </c>
      <c r="K183" s="97">
        <v>0.061</v>
      </c>
    </row>
    <row r="184" spans="3:11" ht="15.75">
      <c r="C184" s="104" t="s">
        <v>394</v>
      </c>
      <c r="D184" s="62">
        <v>0.18889481300936858</v>
      </c>
      <c r="E184" s="63">
        <v>0.04613900593999087</v>
      </c>
      <c r="F184" s="64">
        <v>37.87878787878788</v>
      </c>
      <c r="G184" s="64">
        <v>7.030532598714418</v>
      </c>
      <c r="H184" s="97">
        <v>24.308562507848148</v>
      </c>
      <c r="I184" s="97">
        <v>4.511816526077876</v>
      </c>
      <c r="J184" s="97">
        <v>0.646</v>
      </c>
      <c r="K184" s="97">
        <v>0.07</v>
      </c>
    </row>
    <row r="185" spans="3:11" ht="15.75">
      <c r="C185" s="104" t="s">
        <v>395</v>
      </c>
      <c r="D185" s="62">
        <v>0.07421738136948741</v>
      </c>
      <c r="E185" s="63">
        <v>0.01884550946844697</v>
      </c>
      <c r="F185" s="64">
        <v>31.948881789137378</v>
      </c>
      <c r="G185" s="64">
        <v>8.982433218671213</v>
      </c>
      <c r="H185" s="97">
        <v>20.503068696715367</v>
      </c>
      <c r="I185" s="97">
        <v>5.764441039332117</v>
      </c>
      <c r="J185" s="97">
        <v>0.54</v>
      </c>
      <c r="K185" s="97">
        <v>0.11</v>
      </c>
    </row>
    <row r="186" spans="3:11" ht="15.75">
      <c r="C186" s="104" t="s">
        <v>396</v>
      </c>
      <c r="D186" s="62">
        <v>0.07811714525097115</v>
      </c>
      <c r="E186" s="63">
        <v>0.02924303193379702</v>
      </c>
      <c r="F186" s="64">
        <v>25.31645569620253</v>
      </c>
      <c r="G186" s="64">
        <v>5.31966031084762</v>
      </c>
      <c r="H186" s="97">
        <v>16.246735448283317</v>
      </c>
      <c r="I186" s="97">
        <v>3.413870992930418</v>
      </c>
      <c r="J186" s="97">
        <v>0.747</v>
      </c>
      <c r="K186" s="97">
        <v>0.069</v>
      </c>
    </row>
    <row r="187" spans="3:11" ht="15.75">
      <c r="C187" s="104" t="s">
        <v>397</v>
      </c>
      <c r="D187" s="62">
        <v>0.11065580013710109</v>
      </c>
      <c r="E187" s="63">
        <v>0.036716251205767374</v>
      </c>
      <c r="F187" s="64">
        <v>25.641025641025642</v>
      </c>
      <c r="G187" s="64">
        <v>7.232084155161078</v>
      </c>
      <c r="H187" s="97">
        <v>16.455026928389515</v>
      </c>
      <c r="I187" s="97">
        <v>4.641161441340632</v>
      </c>
      <c r="J187" s="97">
        <v>0.617</v>
      </c>
      <c r="K187" s="97">
        <v>0.068</v>
      </c>
    </row>
    <row r="188" spans="3:11" ht="15.75">
      <c r="C188" s="104" t="s">
        <v>398</v>
      </c>
      <c r="D188" s="62">
        <v>0.09810343514357531</v>
      </c>
      <c r="E188" s="63">
        <v>0.06628420571660659</v>
      </c>
      <c r="F188" s="64">
        <v>17.857142857142858</v>
      </c>
      <c r="G188" s="64">
        <v>4.4642857142857135</v>
      </c>
      <c r="H188" s="97">
        <v>11.459750896556983</v>
      </c>
      <c r="I188" s="97">
        <v>2.864937724139245</v>
      </c>
      <c r="J188" s="97">
        <v>0.661</v>
      </c>
      <c r="K188" s="97">
        <v>0.052</v>
      </c>
    </row>
    <row r="189" spans="3:11" ht="15.75">
      <c r="C189" s="104" t="s">
        <v>399</v>
      </c>
      <c r="D189" s="62">
        <v>0.13173889862137256</v>
      </c>
      <c r="E189" s="63">
        <v>0.06823374117885973</v>
      </c>
      <c r="F189" s="64">
        <v>19.23076923076923</v>
      </c>
      <c r="G189" s="64">
        <v>4.437869822485207</v>
      </c>
      <c r="H189" s="97">
        <v>12.341270196292134</v>
      </c>
      <c r="I189" s="97">
        <v>2.8479854299135696</v>
      </c>
      <c r="J189" s="97">
        <v>0.777</v>
      </c>
      <c r="K189" s="97">
        <v>0.07</v>
      </c>
    </row>
    <row r="190" spans="3:11" ht="15.75">
      <c r="C190" s="104" t="s">
        <v>400</v>
      </c>
      <c r="D190" s="62">
        <v>0.08725721684819865</v>
      </c>
      <c r="E190" s="63">
        <v>0.06530943798548001</v>
      </c>
      <c r="F190" s="64">
        <v>12.345679012345679</v>
      </c>
      <c r="G190" s="64">
        <v>2.895900015241579</v>
      </c>
      <c r="H190" s="97">
        <v>7.922790743298654</v>
      </c>
      <c r="I190" s="97">
        <v>1.8584323965762275</v>
      </c>
      <c r="J190" s="97">
        <v>0.765</v>
      </c>
      <c r="K190" s="97">
        <v>0.073</v>
      </c>
    </row>
    <row r="191" spans="3:11" ht="15.75">
      <c r="C191" s="104" t="s">
        <v>401</v>
      </c>
      <c r="D191" s="62">
        <v>0.11808972503617947</v>
      </c>
      <c r="E191" s="63">
        <v>0.1592120627506727</v>
      </c>
      <c r="F191" s="64">
        <v>10.638297872340425</v>
      </c>
      <c r="G191" s="64">
        <v>1.5844273426889997</v>
      </c>
      <c r="H191" s="97">
        <v>6.827085640502032</v>
      </c>
      <c r="I191" s="97">
        <v>1.016799989010941</v>
      </c>
      <c r="J191" s="97">
        <v>0.783</v>
      </c>
      <c r="K191" s="97">
        <v>0.042</v>
      </c>
    </row>
    <row r="192" spans="3:11" ht="15.75">
      <c r="C192" s="104" t="s">
        <v>402</v>
      </c>
      <c r="D192" s="62">
        <v>0.0922537893213497</v>
      </c>
      <c r="E192" s="63">
        <v>0.05816114129055186</v>
      </c>
      <c r="F192" s="64">
        <v>18.181818181818183</v>
      </c>
      <c r="G192" s="64">
        <v>4.297520661157025</v>
      </c>
      <c r="H192" s="97">
        <v>11.66811000376711</v>
      </c>
      <c r="I192" s="97">
        <v>2.7579169099813168</v>
      </c>
      <c r="J192" s="97">
        <v>0.7</v>
      </c>
      <c r="K192" s="97">
        <v>0.1</v>
      </c>
    </row>
    <row r="193" spans="3:11" ht="15.75">
      <c r="C193" s="104" t="s">
        <v>403</v>
      </c>
      <c r="D193" s="62">
        <v>0.08847589306116233</v>
      </c>
      <c r="E193" s="63">
        <v>0.13321825658729755</v>
      </c>
      <c r="F193" s="64">
        <v>7.751937984496124</v>
      </c>
      <c r="G193" s="64">
        <v>1.802776275464215</v>
      </c>
      <c r="H193" s="97">
        <v>4.97477558300148</v>
      </c>
      <c r="I193" s="97">
        <v>1.1569245541863908</v>
      </c>
      <c r="J193" s="97">
        <v>0.761</v>
      </c>
      <c r="K193" s="97">
        <v>0.036</v>
      </c>
    </row>
    <row r="194" spans="3:11" ht="16.5" thickBot="1">
      <c r="C194" s="106" t="s">
        <v>404</v>
      </c>
      <c r="D194" s="111">
        <v>0.11004646203061925</v>
      </c>
      <c r="E194" s="112">
        <v>0.09747677311265675</v>
      </c>
      <c r="F194" s="115">
        <v>13.88888888888889</v>
      </c>
      <c r="G194" s="115">
        <v>2.5077160493827164</v>
      </c>
      <c r="H194" s="116">
        <v>8.913139586210987</v>
      </c>
      <c r="I194" s="116">
        <v>1.6093168697325393</v>
      </c>
      <c r="J194" s="116">
        <v>0.79</v>
      </c>
      <c r="K194" s="116">
        <v>0.1</v>
      </c>
    </row>
    <row r="195" spans="1:11" ht="15.75">
      <c r="A195" s="2" t="s">
        <v>405</v>
      </c>
      <c r="B195" s="1" t="s">
        <v>4</v>
      </c>
      <c r="C195" s="104" t="s">
        <v>406</v>
      </c>
      <c r="D195" s="62">
        <v>0.492345190037322</v>
      </c>
      <c r="E195" s="63">
        <v>0.5263745748083465</v>
      </c>
      <c r="F195" s="64">
        <v>11.904761904761903</v>
      </c>
      <c r="G195" s="64">
        <v>1.984126984126984</v>
      </c>
      <c r="H195" s="97">
        <v>7.6398339310379875</v>
      </c>
      <c r="I195" s="97">
        <v>1.273305655172998</v>
      </c>
      <c r="J195" s="97">
        <v>0.73</v>
      </c>
      <c r="K195" s="97">
        <v>0.044</v>
      </c>
    </row>
    <row r="196" spans="3:11" ht="15.75">
      <c r="C196" s="104" t="s">
        <v>407</v>
      </c>
      <c r="D196" s="62">
        <v>0.3875390357224465</v>
      </c>
      <c r="E196" s="63">
        <v>0.20470122353657919</v>
      </c>
      <c r="F196" s="64">
        <v>18.51851851851852</v>
      </c>
      <c r="G196" s="64">
        <v>3.7722908093278464</v>
      </c>
      <c r="H196" s="97">
        <v>11.884186114947981</v>
      </c>
      <c r="I196" s="97">
        <v>2.4208527271190334</v>
      </c>
      <c r="J196" s="97">
        <v>0.759</v>
      </c>
      <c r="K196" s="97">
        <v>0.074</v>
      </c>
    </row>
    <row r="197" spans="3:11" ht="15.75">
      <c r="C197" s="104" t="s">
        <v>408</v>
      </c>
      <c r="D197" s="62">
        <v>0.34366669205575445</v>
      </c>
      <c r="E197" s="63">
        <v>0.12671980504645378</v>
      </c>
      <c r="F197" s="64">
        <v>23.809523809523807</v>
      </c>
      <c r="G197" s="64">
        <v>5.668934240362812</v>
      </c>
      <c r="H197" s="97">
        <v>15.279667862075975</v>
      </c>
      <c r="I197" s="97">
        <v>3.638016157637137</v>
      </c>
      <c r="J197" s="97">
        <v>0.648</v>
      </c>
      <c r="K197" s="97">
        <v>0.085</v>
      </c>
    </row>
    <row r="198" spans="3:11" ht="15.75">
      <c r="C198" s="104" t="s">
        <v>409</v>
      </c>
      <c r="D198" s="62">
        <v>0.7677660141671111</v>
      </c>
      <c r="E198" s="63">
        <v>3.1517489973092347</v>
      </c>
      <c r="F198" s="64">
        <v>3.278688524590164</v>
      </c>
      <c r="G198" s="64">
        <v>0.5912389142703575</v>
      </c>
      <c r="H198" s="97">
        <v>2.1040854105153803</v>
      </c>
      <c r="I198" s="97">
        <v>0.3794252379617899</v>
      </c>
      <c r="J198" s="97">
        <v>0.82</v>
      </c>
      <c r="K198" s="97">
        <v>0.043</v>
      </c>
    </row>
    <row r="199" spans="3:11" ht="15.75">
      <c r="C199" s="104" t="s">
        <v>410</v>
      </c>
      <c r="D199" s="62">
        <v>0.37535227359280987</v>
      </c>
      <c r="E199" s="63">
        <v>0.36066406051683</v>
      </c>
      <c r="F199" s="64">
        <v>10.989010989010989</v>
      </c>
      <c r="G199" s="64">
        <v>2.53592561284869</v>
      </c>
      <c r="H199" s="97">
        <v>7.05215439788122</v>
      </c>
      <c r="I199" s="97">
        <v>1.627420245664897</v>
      </c>
      <c r="J199" s="97">
        <v>0.758</v>
      </c>
      <c r="K199" s="97">
        <v>0.073</v>
      </c>
    </row>
    <row r="200" spans="3:11" ht="15.75">
      <c r="C200" s="104" t="s">
        <v>411</v>
      </c>
      <c r="D200" s="62">
        <v>0.5252494477873411</v>
      </c>
      <c r="E200" s="63">
        <v>0.26318728740417324</v>
      </c>
      <c r="F200" s="64">
        <v>22.675736961451246</v>
      </c>
      <c r="G200" s="64">
        <v>4.576282516029844</v>
      </c>
      <c r="H200" s="97">
        <v>14.552064630548548</v>
      </c>
      <c r="I200" s="97">
        <v>2.936811229294378</v>
      </c>
      <c r="J200" s="97">
        <v>0.719</v>
      </c>
      <c r="K200" s="97">
        <v>0.048</v>
      </c>
    </row>
    <row r="201" spans="3:11" ht="15.75">
      <c r="C201" s="104" t="s">
        <v>412</v>
      </c>
      <c r="D201" s="62">
        <v>0.14136644070378554</v>
      </c>
      <c r="E201" s="63">
        <v>0.1429659338985632</v>
      </c>
      <c r="F201" s="64">
        <v>9.433962264150944</v>
      </c>
      <c r="G201" s="64">
        <v>2.402990388038448</v>
      </c>
      <c r="H201" s="97">
        <v>6.054208020822557</v>
      </c>
      <c r="I201" s="97">
        <v>1.5421095902095192</v>
      </c>
      <c r="J201" s="97">
        <v>0.827</v>
      </c>
      <c r="K201" s="97">
        <v>0.075</v>
      </c>
    </row>
    <row r="202" spans="3:11" ht="15.75">
      <c r="C202" s="104" t="s">
        <v>413</v>
      </c>
      <c r="D202" s="62">
        <v>0.5934953157133065</v>
      </c>
      <c r="E202" s="63">
        <v>0.6660912829364878</v>
      </c>
      <c r="F202" s="64">
        <v>12.254901960784313</v>
      </c>
      <c r="G202" s="64">
        <v>1.2615340253748555</v>
      </c>
      <c r="H202" s="97">
        <v>7.864534929009693</v>
      </c>
      <c r="I202" s="97">
        <v>0.8095844779862917</v>
      </c>
      <c r="J202" s="97">
        <v>0.746</v>
      </c>
      <c r="K202" s="97">
        <v>0.047</v>
      </c>
    </row>
    <row r="203" spans="3:11" ht="15.75">
      <c r="C203" s="104" t="s">
        <v>414</v>
      </c>
      <c r="D203" s="62">
        <v>0.5557163531114327</v>
      </c>
      <c r="E203" s="63">
        <v>0.17220896583236026</v>
      </c>
      <c r="F203" s="64">
        <v>34.013605442176875</v>
      </c>
      <c r="G203" s="64">
        <v>3.8178536720810774</v>
      </c>
      <c r="H203" s="97">
        <v>21.828096945822825</v>
      </c>
      <c r="I203" s="97">
        <v>2.4500925143270518</v>
      </c>
      <c r="J203" s="97">
        <v>0.656</v>
      </c>
      <c r="K203" s="97">
        <v>0.046</v>
      </c>
    </row>
    <row r="204" spans="3:11" ht="15.75">
      <c r="C204" s="104" t="s">
        <v>415</v>
      </c>
      <c r="D204" s="62">
        <v>0.7555792520374743</v>
      </c>
      <c r="E204" s="63">
        <v>0.1917043204548916</v>
      </c>
      <c r="F204" s="64">
        <v>43.10344827586207</v>
      </c>
      <c r="G204" s="64">
        <v>6.131093935790726</v>
      </c>
      <c r="H204" s="97">
        <v>27.66146768134444</v>
      </c>
      <c r="I204" s="97">
        <v>3.9346053167429593</v>
      </c>
      <c r="J204" s="97">
        <v>0.693</v>
      </c>
      <c r="K204" s="97">
        <v>0.065</v>
      </c>
    </row>
    <row r="205" spans="3:11" ht="15.75">
      <c r="C205" s="104" t="s">
        <v>416</v>
      </c>
      <c r="D205" s="62">
        <v>0.3741335973798462</v>
      </c>
      <c r="E205" s="63">
        <v>0.3509163832055643</v>
      </c>
      <c r="F205" s="64">
        <v>13.698630136986303</v>
      </c>
      <c r="G205" s="64">
        <v>3.377744417339088</v>
      </c>
      <c r="H205" s="97">
        <v>8.791041783660152</v>
      </c>
      <c r="I205" s="97">
        <v>2.1676541384367494</v>
      </c>
      <c r="J205" s="97">
        <v>0.753</v>
      </c>
      <c r="K205" s="97">
        <v>0.08</v>
      </c>
    </row>
    <row r="206" spans="3:11" ht="15.75">
      <c r="C206" s="104" t="s">
        <v>417</v>
      </c>
      <c r="D206" s="62">
        <v>0.5691217914540332</v>
      </c>
      <c r="E206" s="63">
        <v>3.0217799664923595</v>
      </c>
      <c r="F206" s="64">
        <v>2.6315789473684212</v>
      </c>
      <c r="G206" s="64">
        <v>0.6301939058171745</v>
      </c>
      <c r="H206" s="97">
        <v>1.6888053952820816</v>
      </c>
      <c r="I206" s="97">
        <v>0.40442444992281423</v>
      </c>
      <c r="J206" s="97">
        <v>0.816</v>
      </c>
      <c r="K206" s="97">
        <v>0.062</v>
      </c>
    </row>
    <row r="207" spans="3:11" ht="15.75">
      <c r="C207" s="104" t="s">
        <v>418</v>
      </c>
      <c r="D207" s="62">
        <v>0.3607281590372458</v>
      </c>
      <c r="E207" s="63">
        <v>0.018195664314362592</v>
      </c>
      <c r="F207" s="64">
        <v>108.69565217391305</v>
      </c>
      <c r="G207" s="64">
        <v>24.8109640831758</v>
      </c>
      <c r="H207" s="97">
        <v>69.75500545730337</v>
      </c>
      <c r="I207" s="97">
        <v>15.92233820221055</v>
      </c>
      <c r="J207" s="97">
        <v>0.376</v>
      </c>
      <c r="K207" s="97">
        <v>0.09</v>
      </c>
    </row>
    <row r="208" spans="3:11" ht="15.75">
      <c r="C208" s="104" t="s">
        <v>419</v>
      </c>
      <c r="D208" s="62">
        <v>0.2742021479168254</v>
      </c>
      <c r="E208" s="63">
        <v>0.028918109356754835</v>
      </c>
      <c r="F208" s="64">
        <v>79.36507936507937</v>
      </c>
      <c r="G208" s="64">
        <v>13.857394809775762</v>
      </c>
      <c r="H208" s="97">
        <v>50.93222620691992</v>
      </c>
      <c r="I208" s="97">
        <v>8.892928385335225</v>
      </c>
      <c r="J208" s="97">
        <v>0.49</v>
      </c>
      <c r="K208" s="97">
        <v>0.077</v>
      </c>
    </row>
    <row r="209" spans="3:11" ht="15.75">
      <c r="C209" s="104" t="s">
        <v>420</v>
      </c>
      <c r="D209" s="62">
        <v>0.2961383197501714</v>
      </c>
      <c r="E209" s="63">
        <v>0.3151748997309235</v>
      </c>
      <c r="F209" s="64">
        <v>11.76470588235294</v>
      </c>
      <c r="G209" s="64">
        <v>1.7993079584775082</v>
      </c>
      <c r="H209" s="97">
        <v>7.549953531849305</v>
      </c>
      <c r="I209" s="97">
        <v>1.1546987754593054</v>
      </c>
      <c r="J209" s="97">
        <v>0.766</v>
      </c>
      <c r="K209" s="97">
        <v>0.05</v>
      </c>
    </row>
    <row r="210" spans="3:11" ht="15.75">
      <c r="C210" s="104" t="s">
        <v>421</v>
      </c>
      <c r="D210" s="62">
        <v>0.4082565313428289</v>
      </c>
      <c r="E210" s="63">
        <v>0.11047367619434433</v>
      </c>
      <c r="F210" s="64">
        <v>36.76470588235294</v>
      </c>
      <c r="G210" s="64">
        <v>10.813148788927336</v>
      </c>
      <c r="H210" s="97">
        <v>23.593604787029083</v>
      </c>
      <c r="I210" s="97">
        <v>6.939295525596789</v>
      </c>
      <c r="J210" s="97">
        <v>0.643</v>
      </c>
      <c r="K210" s="97">
        <v>0.048</v>
      </c>
    </row>
    <row r="211" spans="3:11" ht="15.75">
      <c r="C211" s="104" t="s">
        <v>422</v>
      </c>
      <c r="D211" s="62">
        <v>0.4728463706299033</v>
      </c>
      <c r="E211" s="63">
        <v>0.8383002487688481</v>
      </c>
      <c r="F211" s="64">
        <v>8.130081300813009</v>
      </c>
      <c r="G211" s="64">
        <v>0.9914733293674399</v>
      </c>
      <c r="H211" s="97">
        <v>5.21744756266009</v>
      </c>
      <c r="I211" s="97">
        <v>0.636274093007328</v>
      </c>
      <c r="J211" s="97">
        <v>0.745</v>
      </c>
      <c r="K211" s="97">
        <v>0.05</v>
      </c>
    </row>
    <row r="212" spans="3:11" ht="15.75">
      <c r="C212" s="104" t="s">
        <v>423</v>
      </c>
      <c r="D212" s="62">
        <v>0.39119506436133755</v>
      </c>
      <c r="E212" s="63">
        <v>1.3971670812814134</v>
      </c>
      <c r="F212" s="64">
        <v>3.4843205574912894</v>
      </c>
      <c r="G212" s="64">
        <v>0.412776651410118</v>
      </c>
      <c r="H212" s="97">
        <v>2.2360489554257525</v>
      </c>
      <c r="I212" s="97">
        <v>0.26489778566019373</v>
      </c>
      <c r="J212" s="97">
        <v>0.809</v>
      </c>
      <c r="K212" s="97">
        <v>0.047</v>
      </c>
    </row>
    <row r="213" spans="3:11" ht="15.75">
      <c r="C213" s="104" t="s">
        <v>424</v>
      </c>
      <c r="D213" s="62">
        <v>0.36438418767613684</v>
      </c>
      <c r="E213" s="63">
        <v>0.17870741737320403</v>
      </c>
      <c r="F213" s="64">
        <v>20.408163265306122</v>
      </c>
      <c r="G213" s="64">
        <v>5.830903790087463</v>
      </c>
      <c r="H213" s="97">
        <v>13.096858167493693</v>
      </c>
      <c r="I213" s="97">
        <v>3.7419594764267696</v>
      </c>
      <c r="J213" s="97">
        <v>0.79</v>
      </c>
      <c r="K213" s="97">
        <v>0.1</v>
      </c>
    </row>
    <row r="214" spans="3:11" ht="15.75">
      <c r="C214" s="104" t="s">
        <v>425</v>
      </c>
      <c r="D214" s="62">
        <v>0.34122933962982716</v>
      </c>
      <c r="E214" s="63">
        <v>0.6433467025435345</v>
      </c>
      <c r="F214" s="64">
        <v>6.134969325153374</v>
      </c>
      <c r="G214" s="64">
        <v>1.5055139448229138</v>
      </c>
      <c r="H214" s="97">
        <v>3.937092332559454</v>
      </c>
      <c r="I214" s="97">
        <v>0.9661576276219518</v>
      </c>
      <c r="J214" s="97">
        <v>0.817</v>
      </c>
      <c r="K214" s="97">
        <v>0.058</v>
      </c>
    </row>
    <row r="215" spans="3:11" ht="15.75">
      <c r="C215" s="104" t="s">
        <v>426</v>
      </c>
      <c r="D215" s="62">
        <v>0.5532790006855054</v>
      </c>
      <c r="E215" s="63">
        <v>0.3054272224196578</v>
      </c>
      <c r="F215" s="64">
        <v>22.98850574712644</v>
      </c>
      <c r="G215" s="64">
        <v>3.80499405469679</v>
      </c>
      <c r="H215" s="97">
        <v>14.752782763383703</v>
      </c>
      <c r="I215" s="97">
        <v>2.4418399056635094</v>
      </c>
      <c r="J215" s="97">
        <v>0.725</v>
      </c>
      <c r="K215" s="97">
        <v>0.042</v>
      </c>
    </row>
    <row r="216" spans="3:11" ht="15.75">
      <c r="C216" s="104" t="s">
        <v>427</v>
      </c>
      <c r="D216" s="62">
        <v>0.4533475512224846</v>
      </c>
      <c r="E216" s="63">
        <v>0.7050819921815504</v>
      </c>
      <c r="F216" s="64">
        <v>9.523809523809524</v>
      </c>
      <c r="G216" s="64">
        <v>1.723356009070295</v>
      </c>
      <c r="H216" s="97">
        <v>6.1118671448303905</v>
      </c>
      <c r="I216" s="97">
        <v>1.1059569119216899</v>
      </c>
      <c r="J216" s="97">
        <v>0.805</v>
      </c>
      <c r="K216" s="97">
        <v>0.09</v>
      </c>
    </row>
    <row r="217" spans="3:11" ht="15.75">
      <c r="C217" s="104" t="s">
        <v>428</v>
      </c>
      <c r="D217" s="62">
        <v>0.6251808972503619</v>
      </c>
      <c r="E217" s="63">
        <v>0.0929278570340661</v>
      </c>
      <c r="F217" s="64">
        <v>63.291139240506325</v>
      </c>
      <c r="G217" s="64">
        <v>10.81557442717513</v>
      </c>
      <c r="H217" s="97">
        <v>40.616838620708286</v>
      </c>
      <c r="I217" s="97">
        <v>6.940852169361542</v>
      </c>
      <c r="J217" s="97">
        <v>0.571</v>
      </c>
      <c r="K217" s="97">
        <v>0.063</v>
      </c>
    </row>
    <row r="218" spans="3:11" ht="15.75">
      <c r="C218" s="104" t="s">
        <v>429</v>
      </c>
      <c r="D218" s="62">
        <v>0.9383806839820247</v>
      </c>
      <c r="E218" s="63">
        <v>0.269685738945017</v>
      </c>
      <c r="F218" s="64">
        <v>40.983606557377044</v>
      </c>
      <c r="G218" s="64">
        <v>7.894383230314431</v>
      </c>
      <c r="H218" s="97">
        <v>26.30106763144225</v>
      </c>
      <c r="I218" s="97">
        <v>5.0661892568761715</v>
      </c>
      <c r="J218" s="97">
        <v>0.744</v>
      </c>
      <c r="K218" s="97">
        <v>0.082</v>
      </c>
    </row>
    <row r="219" spans="3:11" ht="15.75">
      <c r="C219" s="104" t="s">
        <v>430</v>
      </c>
      <c r="D219" s="62">
        <v>0.6263995734633255</v>
      </c>
      <c r="E219" s="63">
        <v>1.3646748235771944</v>
      </c>
      <c r="F219" s="64">
        <v>6.622516556291391</v>
      </c>
      <c r="G219" s="64">
        <v>0.7017236086136573</v>
      </c>
      <c r="H219" s="97">
        <v>4.249973842431729</v>
      </c>
      <c r="I219" s="97">
        <v>0.45032835416495137</v>
      </c>
      <c r="J219" s="97">
        <v>0.823</v>
      </c>
      <c r="K219" s="97">
        <v>0.028</v>
      </c>
    </row>
    <row r="220" spans="3:11" ht="15.75">
      <c r="C220" s="104" t="s">
        <v>431</v>
      </c>
      <c r="D220" s="62">
        <v>0.7202376418615279</v>
      </c>
      <c r="E220" s="63">
        <v>1.1177336650251306</v>
      </c>
      <c r="F220" s="64">
        <v>7.874015748031496</v>
      </c>
      <c r="G220" s="64">
        <v>1.1160022320044638</v>
      </c>
      <c r="H220" s="97">
        <v>5.053118505568433</v>
      </c>
      <c r="I220" s="97">
        <v>0.7161900244112739</v>
      </c>
      <c r="J220" s="97">
        <v>0.764</v>
      </c>
      <c r="K220" s="97">
        <v>0.057</v>
      </c>
    </row>
    <row r="221" spans="3:11" ht="15.75">
      <c r="C221" s="104" t="s">
        <v>432</v>
      </c>
      <c r="D221" s="62">
        <v>0.8323558534541855</v>
      </c>
      <c r="E221" s="63">
        <v>5.361222521196121</v>
      </c>
      <c r="F221" s="64">
        <v>2.0408163265306123</v>
      </c>
      <c r="G221" s="64">
        <v>0.5414410662224074</v>
      </c>
      <c r="H221" s="97">
        <v>1.3096858167493695</v>
      </c>
      <c r="I221" s="97">
        <v>0.3474676656682001</v>
      </c>
      <c r="J221" s="97">
        <v>0.817</v>
      </c>
      <c r="K221" s="97">
        <v>0.04</v>
      </c>
    </row>
    <row r="222" spans="3:11" ht="15.75">
      <c r="C222" s="104" t="s">
        <v>433</v>
      </c>
      <c r="D222" s="62">
        <v>0.5630284103892148</v>
      </c>
      <c r="E222" s="63">
        <v>1.4946438543940703</v>
      </c>
      <c r="F222" s="64">
        <v>5.291005291005291</v>
      </c>
      <c r="G222" s="64">
        <v>0.9518210576411634</v>
      </c>
      <c r="H222" s="97">
        <v>3.3954817471279948</v>
      </c>
      <c r="I222" s="97">
        <v>0.6108274042452477</v>
      </c>
      <c r="J222" s="97">
        <v>0.798</v>
      </c>
      <c r="K222" s="97">
        <v>0.055</v>
      </c>
    </row>
    <row r="223" spans="3:11" ht="15.75">
      <c r="C223" s="104" t="s">
        <v>434</v>
      </c>
      <c r="D223" s="62">
        <v>0.6995201462411456</v>
      </c>
      <c r="E223" s="63">
        <v>0.11372290196476621</v>
      </c>
      <c r="F223" s="64">
        <v>64.51612903225806</v>
      </c>
      <c r="G223" s="64">
        <v>12.070759625390219</v>
      </c>
      <c r="H223" s="97">
        <v>41.4029709811091</v>
      </c>
      <c r="I223" s="97">
        <v>7.746362312594605</v>
      </c>
      <c r="J223" s="97">
        <v>0.572</v>
      </c>
      <c r="K223" s="97">
        <v>0.057</v>
      </c>
    </row>
    <row r="224" spans="3:11" ht="15.75">
      <c r="C224" s="104" t="s">
        <v>435</v>
      </c>
      <c r="D224" s="62">
        <v>0.8713534922690228</v>
      </c>
      <c r="E224" s="63">
        <v>0.7538203787378789</v>
      </c>
      <c r="F224" s="64">
        <v>14.705882352941176</v>
      </c>
      <c r="G224" s="64">
        <v>2.5951557093425603</v>
      </c>
      <c r="H224" s="97">
        <v>9.437441914811632</v>
      </c>
      <c r="I224" s="97">
        <v>1.6654309261432292</v>
      </c>
      <c r="J224" s="97">
        <v>0.763</v>
      </c>
      <c r="K224" s="97">
        <v>0.06</v>
      </c>
    </row>
    <row r="225" spans="3:11" ht="15.75">
      <c r="C225" s="104" t="s">
        <v>436</v>
      </c>
      <c r="D225" s="62">
        <v>0.8165130626856578</v>
      </c>
      <c r="E225" s="63">
        <v>0.19820277199573538</v>
      </c>
      <c r="F225" s="64">
        <v>42.19409282700422</v>
      </c>
      <c r="G225" s="64">
        <v>8.545639053570474</v>
      </c>
      <c r="H225" s="97">
        <v>27.07789241380553</v>
      </c>
      <c r="I225" s="97">
        <v>5.48413010912517</v>
      </c>
      <c r="J225" s="97">
        <v>0.638</v>
      </c>
      <c r="K225" s="97">
        <v>0.061</v>
      </c>
    </row>
    <row r="226" spans="3:11" ht="15.75">
      <c r="C226" s="104" t="s">
        <v>437</v>
      </c>
      <c r="D226" s="62">
        <v>0.4009444740650469</v>
      </c>
      <c r="E226" s="63">
        <v>1.2996903081687567</v>
      </c>
      <c r="F226" s="64">
        <v>4.166666666666667</v>
      </c>
      <c r="G226" s="64">
        <v>0.642361111111111</v>
      </c>
      <c r="H226" s="97">
        <v>2.6739418758632962</v>
      </c>
      <c r="I226" s="97">
        <v>0.4122327058622581</v>
      </c>
      <c r="J226" s="97">
        <v>0.825</v>
      </c>
      <c r="K226" s="97">
        <v>0.065</v>
      </c>
    </row>
    <row r="227" spans="3:11" ht="15.75">
      <c r="C227" s="104" t="s">
        <v>438</v>
      </c>
      <c r="D227" s="62">
        <v>0.4094752075557926</v>
      </c>
      <c r="E227" s="63">
        <v>0.06693405087069097</v>
      </c>
      <c r="F227" s="64">
        <v>59.880239520958085</v>
      </c>
      <c r="G227" s="64">
        <v>7.529850478683351</v>
      </c>
      <c r="H227" s="97">
        <v>38.42790719803539</v>
      </c>
      <c r="I227" s="97">
        <v>4.832251803345767</v>
      </c>
      <c r="J227" s="97">
        <v>0.6</v>
      </c>
      <c r="K227" s="97">
        <v>0.077</v>
      </c>
    </row>
    <row r="228" spans="3:11" ht="15.75">
      <c r="C228" s="104" t="s">
        <v>439</v>
      </c>
      <c r="D228" s="62">
        <v>0.4448168177317389</v>
      </c>
      <c r="E228" s="63">
        <v>0.0692085089099863</v>
      </c>
      <c r="F228" s="64">
        <v>47.84688995215311</v>
      </c>
      <c r="G228" s="64">
        <v>13.735949268560704</v>
      </c>
      <c r="H228" s="97">
        <v>30.705552641492392</v>
      </c>
      <c r="I228" s="97">
        <v>8.814991188945186</v>
      </c>
      <c r="J228" s="97">
        <v>0.619</v>
      </c>
      <c r="K228" s="97">
        <v>0.044</v>
      </c>
    </row>
    <row r="229" spans="3:11" ht="15.75">
      <c r="C229" s="104" t="s">
        <v>440</v>
      </c>
      <c r="D229" s="62">
        <v>0.42897402696321124</v>
      </c>
      <c r="E229" s="63">
        <v>0.22094735238868865</v>
      </c>
      <c r="F229" s="64">
        <v>23.255813953488374</v>
      </c>
      <c r="G229" s="64">
        <v>5.94916170903191</v>
      </c>
      <c r="H229" s="97">
        <v>14.924326749004443</v>
      </c>
      <c r="I229" s="97">
        <v>3.81785102881509</v>
      </c>
      <c r="J229" s="97">
        <v>0.723</v>
      </c>
      <c r="K229" s="97">
        <v>0.052</v>
      </c>
    </row>
    <row r="230" spans="3:11" ht="15.75">
      <c r="C230" s="104" t="s">
        <v>441</v>
      </c>
      <c r="D230" s="62">
        <v>0.5764338487318151</v>
      </c>
      <c r="E230" s="63">
        <v>0.5556176067421436</v>
      </c>
      <c r="F230" s="64">
        <v>12.5</v>
      </c>
      <c r="G230" s="64">
        <v>1.875</v>
      </c>
      <c r="H230" s="97">
        <v>8.021825627589887</v>
      </c>
      <c r="I230" s="97">
        <v>1.2032738441384832</v>
      </c>
      <c r="J230" s="97">
        <v>0.778</v>
      </c>
      <c r="K230" s="97">
        <v>0.052</v>
      </c>
    </row>
    <row r="231" spans="3:11" ht="15.75">
      <c r="C231" s="104" t="s">
        <v>442</v>
      </c>
      <c r="D231" s="62">
        <v>0.42409932211135654</v>
      </c>
      <c r="E231" s="63">
        <v>0.2371934812407981</v>
      </c>
      <c r="F231" s="64">
        <v>17.241379310344826</v>
      </c>
      <c r="G231" s="64">
        <v>4.161712247324614</v>
      </c>
      <c r="H231" s="97">
        <v>11.064587072537774</v>
      </c>
      <c r="I231" s="97">
        <v>2.6707623968194634</v>
      </c>
      <c r="J231" s="97">
        <v>0.694</v>
      </c>
      <c r="K231" s="97">
        <v>0.055</v>
      </c>
    </row>
    <row r="232" spans="3:11" ht="15.75">
      <c r="C232" s="104" t="s">
        <v>443</v>
      </c>
      <c r="D232" s="62">
        <v>0.7031761748800366</v>
      </c>
      <c r="E232" s="63">
        <v>0.3281718028126111</v>
      </c>
      <c r="F232" s="64">
        <v>22.72727272727273</v>
      </c>
      <c r="G232" s="64">
        <v>5.1652892561983474</v>
      </c>
      <c r="H232" s="97">
        <v>14.585137504708888</v>
      </c>
      <c r="I232" s="97">
        <v>3.314803978342929</v>
      </c>
      <c r="J232" s="97">
        <v>0.698</v>
      </c>
      <c r="K232" s="97">
        <v>0.051</v>
      </c>
    </row>
    <row r="233" spans="3:11" ht="15.75">
      <c r="C233" s="104" t="s">
        <v>444</v>
      </c>
      <c r="D233" s="62">
        <v>0.7165816132226369</v>
      </c>
      <c r="E233" s="63">
        <v>2.014519977661573</v>
      </c>
      <c r="F233" s="64">
        <v>4.9504950495049505</v>
      </c>
      <c r="G233" s="64">
        <v>0.9557886481717477</v>
      </c>
      <c r="H233" s="97">
        <v>3.1769606445900545</v>
      </c>
      <c r="I233" s="97">
        <v>0.6133735897970896</v>
      </c>
      <c r="J233" s="97">
        <v>0.793</v>
      </c>
      <c r="K233" s="97">
        <v>0.06</v>
      </c>
    </row>
    <row r="234" spans="3:11" ht="15.75">
      <c r="C234" s="104" t="s">
        <v>445</v>
      </c>
      <c r="D234" s="62">
        <v>0.1547718790463859</v>
      </c>
      <c r="E234" s="63">
        <v>0.025019038432248567</v>
      </c>
      <c r="F234" s="64">
        <v>58.13953488372093</v>
      </c>
      <c r="G234" s="64">
        <v>13.18280151433207</v>
      </c>
      <c r="H234" s="97">
        <v>37.310816872511104</v>
      </c>
      <c r="I234" s="97">
        <v>8.460010802487982</v>
      </c>
      <c r="J234" s="97">
        <v>0.6</v>
      </c>
      <c r="K234" s="97">
        <v>0.077</v>
      </c>
    </row>
    <row r="235" spans="3:11" ht="15.75">
      <c r="C235" s="104" t="s">
        <v>446</v>
      </c>
      <c r="D235" s="62">
        <v>1.032218752380227</v>
      </c>
      <c r="E235" s="63">
        <v>2.794334162562827</v>
      </c>
      <c r="F235" s="64">
        <v>5.434782608695652</v>
      </c>
      <c r="G235" s="64">
        <v>0.6202741020793952</v>
      </c>
      <c r="H235" s="97">
        <v>3.4877502728651684</v>
      </c>
      <c r="I235" s="97">
        <v>0.3980584550552638</v>
      </c>
      <c r="J235" s="97">
        <v>0.815</v>
      </c>
      <c r="K235" s="97">
        <v>0.062</v>
      </c>
    </row>
    <row r="236" spans="3:11" ht="15.75">
      <c r="C236" s="104" t="s">
        <v>447</v>
      </c>
      <c r="D236" s="62">
        <v>0.7677660141671111</v>
      </c>
      <c r="E236" s="63">
        <v>1.7545819160278215</v>
      </c>
      <c r="F236" s="64">
        <v>5.74712643678161</v>
      </c>
      <c r="G236" s="64">
        <v>1.0239133306909765</v>
      </c>
      <c r="H236" s="97">
        <v>3.6881956908459257</v>
      </c>
      <c r="I236" s="97">
        <v>0.6570923357254236</v>
      </c>
      <c r="J236" s="97">
        <v>0.803</v>
      </c>
      <c r="K236" s="97">
        <v>0.064</v>
      </c>
    </row>
    <row r="237" spans="3:11" ht="16.5" thickBot="1">
      <c r="C237" s="106" t="s">
        <v>448</v>
      </c>
      <c r="D237" s="111">
        <v>0.6276182496762892</v>
      </c>
      <c r="E237" s="112">
        <v>1.4621515966898513</v>
      </c>
      <c r="F237" s="115">
        <v>5.847953216374268</v>
      </c>
      <c r="G237" s="115">
        <v>0.649772579597141</v>
      </c>
      <c r="H237" s="116">
        <v>3.7529008784046254</v>
      </c>
      <c r="I237" s="116">
        <v>0.41698898648940286</v>
      </c>
      <c r="J237" s="116">
        <v>0.793</v>
      </c>
      <c r="K237" s="116">
        <v>0.049</v>
      </c>
    </row>
    <row r="238" spans="1:11" ht="15.75">
      <c r="A238" s="2" t="s">
        <v>449</v>
      </c>
      <c r="B238" s="1" t="s">
        <v>0</v>
      </c>
      <c r="C238" s="104" t="s">
        <v>450</v>
      </c>
      <c r="D238" s="62">
        <v>0.5897583903685991</v>
      </c>
      <c r="E238" s="63">
        <v>0.03149636992642401</v>
      </c>
      <c r="F238" s="64">
        <v>129.87012987012986</v>
      </c>
      <c r="G238" s="64">
        <v>20.239500758981276</v>
      </c>
      <c r="H238" s="97">
        <v>79.41037987395848</v>
      </c>
      <c r="I238" s="97">
        <v>12.3756436167208</v>
      </c>
      <c r="J238" s="97">
        <v>0.459</v>
      </c>
      <c r="K238" s="97">
        <v>0.063</v>
      </c>
    </row>
    <row r="239" spans="3:11" ht="15.75">
      <c r="C239" s="104" t="s">
        <v>451</v>
      </c>
      <c r="D239" s="62">
        <v>1.0145955306341226</v>
      </c>
      <c r="E239" s="63">
        <v>0.024323929250109632</v>
      </c>
      <c r="F239" s="64">
        <v>158.73015873015873</v>
      </c>
      <c r="G239" s="64">
        <v>35.273368606701936</v>
      </c>
      <c r="H239" s="97">
        <v>97.05713095706037</v>
      </c>
      <c r="I239" s="97">
        <v>21.56825132379119</v>
      </c>
      <c r="J239" s="97">
        <v>0.271</v>
      </c>
      <c r="K239" s="97">
        <v>0.042</v>
      </c>
    </row>
    <row r="240" spans="3:11" ht="15.75">
      <c r="C240" s="104" t="s">
        <v>452</v>
      </c>
      <c r="D240" s="62">
        <v>0.5026799703141751</v>
      </c>
      <c r="E240" s="63">
        <v>0.16839643326998976</v>
      </c>
      <c r="F240" s="64">
        <v>34.48275862068965</v>
      </c>
      <c r="G240" s="64">
        <v>4.042806183115339</v>
      </c>
      <c r="H240" s="97">
        <v>21.08482500101656</v>
      </c>
      <c r="I240" s="97">
        <v>2.4720139656364246</v>
      </c>
      <c r="J240" s="97">
        <v>0.71</v>
      </c>
      <c r="K240" s="97">
        <v>0.046</v>
      </c>
    </row>
    <row r="241" spans="3:11" ht="15.75">
      <c r="C241" s="104" t="s">
        <v>453</v>
      </c>
      <c r="D241" s="62">
        <v>0.284983920178115</v>
      </c>
      <c r="E241" s="63">
        <v>0.009230619305169808</v>
      </c>
      <c r="F241" s="64">
        <v>136.986301369863</v>
      </c>
      <c r="G241" s="64">
        <v>30.024394820791894</v>
      </c>
      <c r="H241" s="97">
        <v>83.76163356568223</v>
      </c>
      <c r="I241" s="97">
        <v>18.358714206176927</v>
      </c>
      <c r="J241" s="97">
        <v>0.325</v>
      </c>
      <c r="K241" s="97">
        <v>0.072</v>
      </c>
    </row>
    <row r="242" spans="3:11" ht="15.75">
      <c r="C242" s="104" t="s">
        <v>454</v>
      </c>
      <c r="D242" s="62">
        <v>1.35763173084852</v>
      </c>
      <c r="E242" s="63">
        <v>0.27442381718072406</v>
      </c>
      <c r="F242" s="64">
        <v>52.631578947368425</v>
      </c>
      <c r="G242" s="64">
        <v>5.817174515235457</v>
      </c>
      <c r="H242" s="97">
        <v>32.18210131734107</v>
      </c>
      <c r="I242" s="97">
        <v>3.556969092969276</v>
      </c>
      <c r="J242" s="97">
        <v>0.665</v>
      </c>
      <c r="K242" s="97">
        <v>0.024</v>
      </c>
    </row>
    <row r="243" spans="3:11" ht="15.75">
      <c r="C243" s="104" t="s">
        <v>455</v>
      </c>
      <c r="D243" s="62">
        <v>0.18735054011709412</v>
      </c>
      <c r="E243" s="63">
        <v>0.022764703016128245</v>
      </c>
      <c r="F243" s="64">
        <v>62.11180124223603</v>
      </c>
      <c r="G243" s="64">
        <v>10.030477219243084</v>
      </c>
      <c r="H243" s="97">
        <v>37.978877331023625</v>
      </c>
      <c r="I243" s="97">
        <v>6.133234848488286</v>
      </c>
      <c r="J243" s="97">
        <v>0.572</v>
      </c>
      <c r="K243" s="97">
        <v>0.064</v>
      </c>
    </row>
    <row r="244" spans="3:11" ht="15.75">
      <c r="C244" s="104" t="s">
        <v>456</v>
      </c>
      <c r="D244" s="62">
        <v>0.34171683021357313</v>
      </c>
      <c r="E244" s="63">
        <v>0.008107976416703211</v>
      </c>
      <c r="F244" s="64">
        <v>169.49152542372883</v>
      </c>
      <c r="G244" s="64">
        <v>40.218328066647516</v>
      </c>
      <c r="H244" s="97">
        <v>103.63727542872549</v>
      </c>
      <c r="I244" s="97">
        <v>24.591895864443334</v>
      </c>
      <c r="J244" s="97">
        <v>0.303</v>
      </c>
      <c r="K244" s="97">
        <v>0.045</v>
      </c>
    </row>
    <row r="245" spans="3:11" ht="15.75">
      <c r="C245" s="104" t="s">
        <v>457</v>
      </c>
      <c r="D245" s="62">
        <v>0.041428218025892645</v>
      </c>
      <c r="E245" s="63">
        <v>0.01995809579496175</v>
      </c>
      <c r="F245" s="64">
        <v>26.595744680851062</v>
      </c>
      <c r="G245" s="64">
        <v>5.375735626980534</v>
      </c>
      <c r="H245" s="97">
        <v>16.26223204865639</v>
      </c>
      <c r="I245" s="97">
        <v>3.2870469034518237</v>
      </c>
      <c r="J245" s="97">
        <v>0.85</v>
      </c>
      <c r="K245" s="97">
        <v>0.1</v>
      </c>
    </row>
    <row r="246" spans="3:11" ht="15.75">
      <c r="C246" s="104" t="s">
        <v>458</v>
      </c>
      <c r="D246" s="62">
        <v>0.04287952502679972</v>
      </c>
      <c r="E246" s="63">
        <v>0.006236904935925547</v>
      </c>
      <c r="F246" s="64">
        <v>80</v>
      </c>
      <c r="G246" s="64">
        <v>22.399999999999995</v>
      </c>
      <c r="H246" s="97">
        <v>48.91679400235843</v>
      </c>
      <c r="I246" s="97">
        <v>13.696702320660355</v>
      </c>
      <c r="J246" s="97">
        <v>0.55</v>
      </c>
      <c r="K246" s="97">
        <v>0.14</v>
      </c>
    </row>
    <row r="247" spans="3:11" ht="15.75">
      <c r="C247" s="104" t="s">
        <v>459</v>
      </c>
      <c r="D247" s="62">
        <v>0.17019873010637424</v>
      </c>
      <c r="E247" s="63">
        <v>0.008638113336256883</v>
      </c>
      <c r="F247" s="64">
        <v>112.35955056179776</v>
      </c>
      <c r="G247" s="64">
        <v>27.774270925388212</v>
      </c>
      <c r="H247" s="97">
        <v>68.70336236286296</v>
      </c>
      <c r="I247" s="97">
        <v>16.98285361778635</v>
      </c>
      <c r="J247" s="97">
        <v>0.48</v>
      </c>
      <c r="K247" s="97">
        <v>0.072</v>
      </c>
    </row>
    <row r="248" spans="3:11" ht="15.75">
      <c r="C248" s="104" t="s">
        <v>460</v>
      </c>
      <c r="D248" s="62">
        <v>1.0752865506720544</v>
      </c>
      <c r="E248" s="63">
        <v>0.10072601471519758</v>
      </c>
      <c r="F248" s="64">
        <v>86.20689655172414</v>
      </c>
      <c r="G248" s="64">
        <v>11.890606420927469</v>
      </c>
      <c r="H248" s="97">
        <v>52.71206250254141</v>
      </c>
      <c r="I248" s="97">
        <v>7.270629310695368</v>
      </c>
      <c r="J248" s="97">
        <v>0.609</v>
      </c>
      <c r="K248" s="97">
        <v>0.091</v>
      </c>
    </row>
    <row r="249" spans="3:11" ht="15.75">
      <c r="C249" s="104" t="s">
        <v>461</v>
      </c>
      <c r="D249" s="62">
        <v>0.8021769605013608</v>
      </c>
      <c r="E249" s="63">
        <v>0.016839643326998978</v>
      </c>
      <c r="F249" s="64">
        <v>186.56716417910448</v>
      </c>
      <c r="G249" s="64">
        <v>14.619068834929827</v>
      </c>
      <c r="H249" s="97">
        <v>114.07834422191797</v>
      </c>
      <c r="I249" s="97">
        <v>8.938974733807004</v>
      </c>
      <c r="J249" s="97">
        <v>0.287</v>
      </c>
      <c r="K249" s="97">
        <v>0.035</v>
      </c>
    </row>
    <row r="250" spans="3:11" ht="15.75">
      <c r="C250" s="104" t="s">
        <v>462</v>
      </c>
      <c r="D250" s="62">
        <v>0.11610456007256537</v>
      </c>
      <c r="E250" s="63">
        <v>0.012473809871851094</v>
      </c>
      <c r="F250" s="64">
        <v>72.46376811594203</v>
      </c>
      <c r="G250" s="64">
        <v>18.90359168241966</v>
      </c>
      <c r="H250" s="97">
        <v>44.30869021952756</v>
      </c>
      <c r="I250" s="97">
        <v>11.558788752920233</v>
      </c>
      <c r="J250" s="97">
        <v>0.53</v>
      </c>
      <c r="K250" s="97">
        <v>0.1</v>
      </c>
    </row>
    <row r="251" spans="3:11" ht="15.75">
      <c r="C251" s="104" t="s">
        <v>463</v>
      </c>
      <c r="D251" s="62">
        <v>0.04776119402985076</v>
      </c>
      <c r="E251" s="63">
        <v>0.048647858500219264</v>
      </c>
      <c r="F251" s="64">
        <v>9.00900900900901</v>
      </c>
      <c r="G251" s="64">
        <v>1.866731596461326</v>
      </c>
      <c r="H251" s="97">
        <v>5.508647973238562</v>
      </c>
      <c r="I251" s="97">
        <v>1.1414315620224045</v>
      </c>
      <c r="J251" s="97">
        <v>0.737</v>
      </c>
      <c r="K251" s="97">
        <v>0.034</v>
      </c>
    </row>
    <row r="252" spans="3:11" ht="15.75">
      <c r="C252" s="104" t="s">
        <v>464</v>
      </c>
      <c r="D252" s="62">
        <v>1.9038509111899073</v>
      </c>
      <c r="E252" s="63">
        <v>0.6080982312527409</v>
      </c>
      <c r="F252" s="64">
        <v>39.0625</v>
      </c>
      <c r="G252" s="64">
        <v>3.35693359375</v>
      </c>
      <c r="H252" s="97">
        <v>23.885153321464074</v>
      </c>
      <c r="I252" s="97">
        <v>2.0526303635633187</v>
      </c>
      <c r="J252" s="97">
        <v>0.81</v>
      </c>
      <c r="K252" s="97">
        <v>0.064</v>
      </c>
    </row>
    <row r="253" spans="3:11" ht="15.75">
      <c r="C253" s="104" t="s">
        <v>465</v>
      </c>
      <c r="D253" s="62">
        <v>0.33116187020697624</v>
      </c>
      <c r="E253" s="63">
        <v>0.07609024021829168</v>
      </c>
      <c r="F253" s="64">
        <v>42.73504273504273</v>
      </c>
      <c r="G253" s="64">
        <v>4.383081306158229</v>
      </c>
      <c r="H253" s="97">
        <v>26.13076602690087</v>
      </c>
      <c r="I253" s="97">
        <v>2.6800785668616274</v>
      </c>
      <c r="J253" s="97">
        <v>0.634</v>
      </c>
      <c r="K253" s="97">
        <v>0.038</v>
      </c>
    </row>
    <row r="254" spans="3:11" ht="15.75">
      <c r="C254" s="104" t="s">
        <v>466</v>
      </c>
      <c r="D254" s="62">
        <v>1.2164591407602874</v>
      </c>
      <c r="E254" s="63">
        <v>0.0661111923208108</v>
      </c>
      <c r="F254" s="64">
        <v>114.9425287356322</v>
      </c>
      <c r="G254" s="64">
        <v>18.496498876998285</v>
      </c>
      <c r="H254" s="97">
        <v>70.28275000338854</v>
      </c>
      <c r="I254" s="97">
        <v>11.309867816637238</v>
      </c>
      <c r="J254" s="97">
        <v>0.426</v>
      </c>
      <c r="K254" s="97">
        <v>0.042</v>
      </c>
    </row>
    <row r="255" spans="3:11" ht="15.75">
      <c r="C255" s="104" t="s">
        <v>467</v>
      </c>
      <c r="D255" s="62">
        <v>0.5620516203512824</v>
      </c>
      <c r="E255" s="63">
        <v>0.05582029917653364</v>
      </c>
      <c r="F255" s="64">
        <v>88.49557522123894</v>
      </c>
      <c r="G255" s="64">
        <v>12.530346933980736</v>
      </c>
      <c r="H255" s="97">
        <v>54.111497790219495</v>
      </c>
      <c r="I255" s="97">
        <v>7.661804996845239</v>
      </c>
      <c r="J255" s="97">
        <v>0.599</v>
      </c>
      <c r="K255" s="97">
        <v>0.045</v>
      </c>
    </row>
    <row r="256" spans="3:11" ht="15.75">
      <c r="C256" s="104" t="s">
        <v>468</v>
      </c>
      <c r="D256" s="62">
        <v>1.4908881009318053</v>
      </c>
      <c r="E256" s="63">
        <v>0.18180577888222968</v>
      </c>
      <c r="F256" s="64">
        <v>83.19467554076539</v>
      </c>
      <c r="G256" s="64">
        <v>6.298432174883237</v>
      </c>
      <c r="H256" s="97">
        <v>50.870210069008344</v>
      </c>
      <c r="I256" s="97">
        <v>3.8512388654573706</v>
      </c>
      <c r="J256" s="97">
        <v>0.598</v>
      </c>
      <c r="K256" s="97">
        <v>0.034</v>
      </c>
    </row>
    <row r="257" spans="3:11" ht="15.75">
      <c r="C257" s="104" t="s">
        <v>469</v>
      </c>
      <c r="D257" s="62">
        <v>0.6425331904015834</v>
      </c>
      <c r="E257" s="63">
        <v>0.08513375237538372</v>
      </c>
      <c r="F257" s="64">
        <v>73.58351729212657</v>
      </c>
      <c r="G257" s="64">
        <v>5.360388676909882</v>
      </c>
      <c r="H257" s="97">
        <v>44.99337196684918</v>
      </c>
      <c r="I257" s="97">
        <v>3.277662858512192</v>
      </c>
      <c r="J257" s="97">
        <v>0.643</v>
      </c>
      <c r="K257" s="97">
        <v>0.049</v>
      </c>
    </row>
    <row r="258" spans="3:11" ht="15.75">
      <c r="C258" s="104" t="s">
        <v>470</v>
      </c>
      <c r="D258" s="62">
        <v>1.9012121711882581</v>
      </c>
      <c r="E258" s="63">
        <v>0.01839886956098036</v>
      </c>
      <c r="F258" s="64">
        <v>205.76131687242798</v>
      </c>
      <c r="G258" s="64">
        <v>23.7091229318024</v>
      </c>
      <c r="H258" s="97">
        <v>125.81479938878196</v>
      </c>
      <c r="I258" s="97">
        <v>14.49717853039463</v>
      </c>
      <c r="J258" s="97">
        <v>0.148</v>
      </c>
      <c r="K258" s="97">
        <v>0.021</v>
      </c>
    </row>
    <row r="259" spans="3:11" ht="15.75">
      <c r="C259" s="104" t="s">
        <v>471</v>
      </c>
      <c r="D259" s="62">
        <v>0.3667848602292407</v>
      </c>
      <c r="E259" s="63">
        <v>0.0508307752277932</v>
      </c>
      <c r="F259" s="64">
        <v>75.18796992481204</v>
      </c>
      <c r="G259" s="64">
        <v>11.306461642828877</v>
      </c>
      <c r="H259" s="97">
        <v>45.97443045334439</v>
      </c>
      <c r="I259" s="97">
        <v>6.91344818847284</v>
      </c>
      <c r="J259" s="97">
        <v>0.695</v>
      </c>
      <c r="K259" s="97">
        <v>0.085</v>
      </c>
    </row>
    <row r="260" spans="3:11" ht="15.75">
      <c r="C260" s="104" t="s">
        <v>472</v>
      </c>
      <c r="D260" s="62">
        <v>0.6306588603941619</v>
      </c>
      <c r="E260" s="63">
        <v>0.30872679432831457</v>
      </c>
      <c r="F260" s="64">
        <v>25.31645569620253</v>
      </c>
      <c r="G260" s="64">
        <v>2.9482454734818138</v>
      </c>
      <c r="H260" s="97">
        <v>15.47999810201216</v>
      </c>
      <c r="I260" s="97">
        <v>1.8027339561836946</v>
      </c>
      <c r="J260" s="97">
        <v>0.734</v>
      </c>
      <c r="K260" s="97">
        <v>0.051</v>
      </c>
    </row>
    <row r="261" spans="3:11" ht="15.75">
      <c r="C261" s="104" t="s">
        <v>473</v>
      </c>
      <c r="D261" s="62">
        <v>1.5687309309804573</v>
      </c>
      <c r="E261" s="63">
        <v>0.47712322759830433</v>
      </c>
      <c r="F261" s="64">
        <v>36.90036900369004</v>
      </c>
      <c r="G261" s="64">
        <v>2.5871107419561286</v>
      </c>
      <c r="H261" s="97">
        <v>22.56309686455647</v>
      </c>
      <c r="I261" s="97">
        <v>1.5819145403194577</v>
      </c>
      <c r="J261" s="97">
        <v>0.738</v>
      </c>
      <c r="K261" s="97">
        <v>0.031</v>
      </c>
    </row>
    <row r="262" spans="3:11" ht="15.75">
      <c r="C262" s="104" t="s">
        <v>474</v>
      </c>
      <c r="D262" s="62">
        <v>0.8945328605590833</v>
      </c>
      <c r="E262" s="63">
        <v>0.09667202650684598</v>
      </c>
      <c r="F262" s="64">
        <v>95.23809523809523</v>
      </c>
      <c r="G262" s="64">
        <v>11.791383219954646</v>
      </c>
      <c r="H262" s="97">
        <v>58.234278574236214</v>
      </c>
      <c r="I262" s="97">
        <v>7.20995829966734</v>
      </c>
      <c r="J262" s="97">
        <v>0.576</v>
      </c>
      <c r="K262" s="97">
        <v>0.037</v>
      </c>
    </row>
    <row r="263" spans="3:11" ht="15.75">
      <c r="C263" s="104" t="s">
        <v>475</v>
      </c>
      <c r="D263" s="62">
        <v>1.0541766306588607</v>
      </c>
      <c r="E263" s="63">
        <v>0.03617404862836817</v>
      </c>
      <c r="F263" s="64">
        <v>161.81229773462783</v>
      </c>
      <c r="G263" s="64">
        <v>14.138938637006317</v>
      </c>
      <c r="H263" s="97">
        <v>98.94173544166348</v>
      </c>
      <c r="I263" s="97">
        <v>8.645394358980306</v>
      </c>
      <c r="J263" s="97">
        <v>0.372</v>
      </c>
      <c r="K263" s="97">
        <v>0.031</v>
      </c>
    </row>
    <row r="264" spans="3:11" ht="15.75">
      <c r="C264" s="104" t="s">
        <v>476</v>
      </c>
      <c r="D264" s="62">
        <v>0.1213820400758638</v>
      </c>
      <c r="E264" s="63">
        <v>0.007484285923110656</v>
      </c>
      <c r="F264" s="64">
        <v>104.16666666666667</v>
      </c>
      <c r="G264" s="64">
        <v>28.211805555555557</v>
      </c>
      <c r="H264" s="97">
        <v>63.69374219057087</v>
      </c>
      <c r="I264" s="97">
        <v>17.250388509946276</v>
      </c>
      <c r="J264" s="97">
        <v>0.515</v>
      </c>
      <c r="K264" s="97">
        <v>0.064</v>
      </c>
    </row>
    <row r="265" spans="3:11" ht="15.75">
      <c r="C265" s="104" t="s">
        <v>477</v>
      </c>
      <c r="D265" s="62">
        <v>0.10818834006761774</v>
      </c>
      <c r="E265" s="63">
        <v>0.011850119378258538</v>
      </c>
      <c r="F265" s="64">
        <v>50.76142131979696</v>
      </c>
      <c r="G265" s="64">
        <v>10.564559767064344</v>
      </c>
      <c r="H265" s="97">
        <v>31.038574874592914</v>
      </c>
      <c r="I265" s="97">
        <v>6.459804923138628</v>
      </c>
      <c r="J265" s="97">
        <v>0.627</v>
      </c>
      <c r="K265" s="97">
        <v>0.068</v>
      </c>
    </row>
    <row r="266" spans="3:11" ht="15.75">
      <c r="C266" s="104" t="s">
        <v>478</v>
      </c>
      <c r="D266" s="62">
        <v>0.5290673703306672</v>
      </c>
      <c r="E266" s="63">
        <v>0.06579934707401452</v>
      </c>
      <c r="F266" s="64">
        <v>84.03361344537815</v>
      </c>
      <c r="G266" s="64">
        <v>9.886307464162133</v>
      </c>
      <c r="H266" s="97">
        <v>51.38318697726725</v>
      </c>
      <c r="I266" s="97">
        <v>6.045080820854969</v>
      </c>
      <c r="J266" s="97">
        <v>0.626</v>
      </c>
      <c r="K266" s="97">
        <v>0.044</v>
      </c>
    </row>
    <row r="267" spans="3:11" ht="15.75">
      <c r="C267" s="104" t="s">
        <v>479</v>
      </c>
      <c r="D267" s="62">
        <v>0.643852560402408</v>
      </c>
      <c r="E267" s="63">
        <v>0.06361643034644059</v>
      </c>
      <c r="F267" s="64">
        <v>97.08737864077669</v>
      </c>
      <c r="G267" s="64">
        <v>10.368555000471298</v>
      </c>
      <c r="H267" s="97">
        <v>59.365041264998084</v>
      </c>
      <c r="I267" s="97">
        <v>6.339955863252223</v>
      </c>
      <c r="J267" s="97">
        <v>0.519</v>
      </c>
      <c r="K267" s="97">
        <v>0.026</v>
      </c>
    </row>
    <row r="268" spans="3:11" ht="15.75">
      <c r="C268" s="104" t="s">
        <v>480</v>
      </c>
      <c r="D268" s="62">
        <v>0.5237898903273688</v>
      </c>
      <c r="E268" s="63">
        <v>0.06361643034644059</v>
      </c>
      <c r="F268" s="64">
        <v>72.99270072992701</v>
      </c>
      <c r="G268" s="64">
        <v>10.123075283712504</v>
      </c>
      <c r="H268" s="97">
        <v>44.63211131602046</v>
      </c>
      <c r="I268" s="97">
        <v>6.189854854046633</v>
      </c>
      <c r="J268" s="97">
        <v>0.59</v>
      </c>
      <c r="K268" s="97">
        <v>0.036</v>
      </c>
    </row>
    <row r="269" spans="3:11" ht="15.75">
      <c r="C269" s="104" t="s">
        <v>481</v>
      </c>
      <c r="D269" s="62">
        <v>1.767955801104973</v>
      </c>
      <c r="E269" s="63">
        <v>0.3866881060273839</v>
      </c>
      <c r="F269" s="64">
        <v>43.29004329004329</v>
      </c>
      <c r="G269" s="64">
        <v>4.6850696201345565</v>
      </c>
      <c r="H269" s="97">
        <v>26.47012662465283</v>
      </c>
      <c r="I269" s="97">
        <v>2.864732318685372</v>
      </c>
      <c r="J269" s="97">
        <v>0.684</v>
      </c>
      <c r="K269" s="97">
        <v>0.033</v>
      </c>
    </row>
    <row r="270" spans="3:11" ht="15.75">
      <c r="C270" s="104" t="s">
        <v>482</v>
      </c>
      <c r="D270" s="62">
        <v>1.5383854209614911</v>
      </c>
      <c r="E270" s="63">
        <v>0.38045120109145836</v>
      </c>
      <c r="F270" s="64">
        <v>39.8406374501992</v>
      </c>
      <c r="G270" s="64">
        <v>3.1745527848764303</v>
      </c>
      <c r="H270" s="97">
        <v>24.360953188425512</v>
      </c>
      <c r="I270" s="97">
        <v>1.9411118078426701</v>
      </c>
      <c r="J270" s="97">
        <v>0.709</v>
      </c>
      <c r="K270" s="97">
        <v>0.046</v>
      </c>
    </row>
    <row r="271" spans="3:11" ht="15.75">
      <c r="C271" s="104" t="s">
        <v>483</v>
      </c>
      <c r="D271" s="62">
        <v>0.05462191803413871</v>
      </c>
      <c r="E271" s="63">
        <v>0.01528041709301759</v>
      </c>
      <c r="F271" s="64">
        <v>39.37007874015748</v>
      </c>
      <c r="G271" s="64">
        <v>8.370016740033481</v>
      </c>
      <c r="H271" s="97">
        <v>24.07322539486143</v>
      </c>
      <c r="I271" s="97">
        <v>5.117929808356368</v>
      </c>
      <c r="J271" s="97">
        <v>0.634</v>
      </c>
      <c r="K271" s="97">
        <v>0.077</v>
      </c>
    </row>
    <row r="272" spans="3:11" ht="15.75">
      <c r="C272" s="104" t="s">
        <v>484</v>
      </c>
      <c r="D272" s="62">
        <v>0.841758060526099</v>
      </c>
      <c r="E272" s="63">
        <v>0.12879208692686256</v>
      </c>
      <c r="F272" s="64">
        <v>53.763440860215056</v>
      </c>
      <c r="G272" s="64">
        <v>7.51531969013759</v>
      </c>
      <c r="H272" s="97">
        <v>32.874189517713994</v>
      </c>
      <c r="I272" s="97">
        <v>4.595316814304108</v>
      </c>
      <c r="J272" s="97">
        <v>0.78</v>
      </c>
      <c r="K272" s="97">
        <v>0.12</v>
      </c>
    </row>
    <row r="273" spans="3:11" ht="15.75">
      <c r="C273" s="104" t="s">
        <v>485</v>
      </c>
      <c r="D273" s="62">
        <v>1.0014018306258763</v>
      </c>
      <c r="E273" s="63">
        <v>0.1995809579496175</v>
      </c>
      <c r="F273" s="64">
        <v>50.76142131979696</v>
      </c>
      <c r="G273" s="64">
        <v>7.214821304336624</v>
      </c>
      <c r="H273" s="97">
        <v>31.038574874592914</v>
      </c>
      <c r="I273" s="97">
        <v>4.41157409385077</v>
      </c>
      <c r="J273" s="97">
        <v>0.675</v>
      </c>
      <c r="K273" s="97">
        <v>0.033</v>
      </c>
    </row>
    <row r="274" spans="3:11" ht="15.75">
      <c r="C274" s="104" t="s">
        <v>486</v>
      </c>
      <c r="D274" s="62">
        <v>0.5000412303125259</v>
      </c>
      <c r="E274" s="63">
        <v>0.08731666910295766</v>
      </c>
      <c r="F274" s="64">
        <v>59.880239520958085</v>
      </c>
      <c r="G274" s="64">
        <v>5.378464627630966</v>
      </c>
      <c r="H274" s="97">
        <v>36.61436676823236</v>
      </c>
      <c r="I274" s="97">
        <v>3.2887155779849424</v>
      </c>
      <c r="J274" s="97">
        <v>0.611</v>
      </c>
      <c r="K274" s="97">
        <v>0.045</v>
      </c>
    </row>
    <row r="275" spans="3:11" ht="15.75">
      <c r="C275" s="104" t="s">
        <v>487</v>
      </c>
      <c r="D275" s="62">
        <v>0.711140430444463</v>
      </c>
      <c r="E275" s="63">
        <v>0.22452857769331966</v>
      </c>
      <c r="F275" s="64">
        <v>34.129692832764505</v>
      </c>
      <c r="G275" s="64">
        <v>4.193409358291885</v>
      </c>
      <c r="H275" s="97">
        <v>20.868939420801375</v>
      </c>
      <c r="I275" s="97">
        <v>2.564101771839077</v>
      </c>
      <c r="J275" s="97">
        <v>0.724</v>
      </c>
      <c r="K275" s="97">
        <v>0.041</v>
      </c>
    </row>
    <row r="276" spans="3:11" ht="15.75">
      <c r="C276" s="104" t="s">
        <v>488</v>
      </c>
      <c r="D276" s="62">
        <v>1.3127731508204834</v>
      </c>
      <c r="E276" s="63">
        <v>0.7920869268625444</v>
      </c>
      <c r="F276" s="64">
        <v>20.876826722338205</v>
      </c>
      <c r="G276" s="64">
        <v>2.5278829851683002</v>
      </c>
      <c r="H276" s="97">
        <v>12.76534290249437</v>
      </c>
      <c r="I276" s="97">
        <v>1.5456991405943077</v>
      </c>
      <c r="J276" s="97">
        <v>0.771</v>
      </c>
      <c r="K276" s="97">
        <v>0.053</v>
      </c>
    </row>
    <row r="277" spans="3:11" ht="16.5" thickBot="1">
      <c r="C277" s="106" t="s">
        <v>489</v>
      </c>
      <c r="D277" s="111">
        <v>0.9182815205739261</v>
      </c>
      <c r="E277" s="112">
        <v>0.041787263070701165</v>
      </c>
      <c r="F277" s="115">
        <v>135.13513513513513</v>
      </c>
      <c r="G277" s="115">
        <v>18.261504747991232</v>
      </c>
      <c r="H277" s="116">
        <v>82.62971959857842</v>
      </c>
      <c r="I277" s="116">
        <v>11.166178324132218</v>
      </c>
      <c r="J277" s="116">
        <v>0.428</v>
      </c>
      <c r="K277" s="116">
        <v>0.044</v>
      </c>
    </row>
    <row r="278" spans="1:11" ht="15.75">
      <c r="A278" s="2" t="s">
        <v>490</v>
      </c>
      <c r="B278" s="1" t="s">
        <v>0</v>
      </c>
      <c r="C278" s="104" t="s">
        <v>491</v>
      </c>
      <c r="D278" s="62">
        <v>0.4855281603034552</v>
      </c>
      <c r="E278" s="63">
        <v>0.07796131169906934</v>
      </c>
      <c r="F278" s="64">
        <v>87.71929824561403</v>
      </c>
      <c r="G278" s="64">
        <v>8.464142813173284</v>
      </c>
      <c r="H278" s="97">
        <v>53.63683552890178</v>
      </c>
      <c r="I278" s="97">
        <v>5.175484129981751</v>
      </c>
      <c r="J278" s="97">
        <v>0.586</v>
      </c>
      <c r="K278" s="97">
        <v>0.068</v>
      </c>
    </row>
    <row r="279" spans="3:11" ht="15.75">
      <c r="C279" s="104" t="s">
        <v>492</v>
      </c>
      <c r="D279" s="62">
        <v>0.6900305104312693</v>
      </c>
      <c r="E279" s="63">
        <v>0.03399113190079423</v>
      </c>
      <c r="F279" s="64">
        <v>120.48192771084337</v>
      </c>
      <c r="G279" s="64">
        <v>17.419073885905064</v>
      </c>
      <c r="H279" s="97">
        <v>73.66987048547955</v>
      </c>
      <c r="I279" s="97">
        <v>10.651065612358488</v>
      </c>
      <c r="J279" s="97">
        <v>0.423</v>
      </c>
      <c r="K279" s="97">
        <v>0.05</v>
      </c>
    </row>
    <row r="280" spans="3:11" ht="15.75">
      <c r="C280" s="104" t="s">
        <v>493</v>
      </c>
      <c r="D280" s="62">
        <v>0.2994969901871857</v>
      </c>
      <c r="E280" s="63">
        <v>0.043970179798275104</v>
      </c>
      <c r="F280" s="64">
        <v>71.94244604316548</v>
      </c>
      <c r="G280" s="64">
        <v>12.42171730241706</v>
      </c>
      <c r="H280" s="97">
        <v>43.98992266399139</v>
      </c>
      <c r="I280" s="97">
        <v>7.595382330473334</v>
      </c>
      <c r="J280" s="97">
        <v>0.567</v>
      </c>
      <c r="K280" s="97">
        <v>0.064</v>
      </c>
    </row>
    <row r="281" spans="3:11" ht="15.75">
      <c r="C281" s="104" t="s">
        <v>494</v>
      </c>
      <c r="D281" s="62">
        <v>0.37206234023253903</v>
      </c>
      <c r="E281" s="63">
        <v>0.03773327486234956</v>
      </c>
      <c r="F281" s="64">
        <v>87.71929824561403</v>
      </c>
      <c r="G281" s="64">
        <v>16.158818097876267</v>
      </c>
      <c r="H281" s="97">
        <v>53.63683552890178</v>
      </c>
      <c r="I281" s="97">
        <v>9.880469702692432</v>
      </c>
      <c r="J281" s="97">
        <v>0.589</v>
      </c>
      <c r="K281" s="97">
        <v>0.055</v>
      </c>
    </row>
    <row r="282" spans="3:11" ht="15.75">
      <c r="C282" s="104" t="s">
        <v>495</v>
      </c>
      <c r="D282" s="62">
        <v>0.3113713201946071</v>
      </c>
      <c r="E282" s="63">
        <v>0.034614822394386784</v>
      </c>
      <c r="F282" s="64">
        <v>84.03361344537815</v>
      </c>
      <c r="G282" s="64">
        <v>16.94795565284937</v>
      </c>
      <c r="H282" s="97">
        <v>51.38318697726725</v>
      </c>
      <c r="I282" s="97">
        <v>10.362995692894232</v>
      </c>
      <c r="J282" s="97">
        <v>0.534</v>
      </c>
      <c r="K282" s="97">
        <v>0.056</v>
      </c>
    </row>
    <row r="283" spans="3:11" ht="15.75">
      <c r="C283" s="104" t="s">
        <v>496</v>
      </c>
      <c r="D283" s="62">
        <v>0.33511998020945005</v>
      </c>
      <c r="E283" s="63">
        <v>0.03492666764118306</v>
      </c>
      <c r="F283" s="64">
        <v>86.95652173913044</v>
      </c>
      <c r="G283" s="64">
        <v>17.39130434782609</v>
      </c>
      <c r="H283" s="97">
        <v>53.170428263433074</v>
      </c>
      <c r="I283" s="97">
        <v>10.634085652686617</v>
      </c>
      <c r="J283" s="97">
        <v>0.519</v>
      </c>
      <c r="K283" s="97">
        <v>0.038</v>
      </c>
    </row>
    <row r="284" spans="3:11" ht="15.75">
      <c r="C284" s="104" t="s">
        <v>497</v>
      </c>
      <c r="D284" s="62">
        <v>3.377587202110993</v>
      </c>
      <c r="E284" s="63">
        <v>4.272279881109</v>
      </c>
      <c r="F284" s="64">
        <v>10</v>
      </c>
      <c r="G284" s="64">
        <v>1.0999999999999996</v>
      </c>
      <c r="H284" s="97">
        <v>6.114599250294804</v>
      </c>
      <c r="I284" s="97">
        <v>0.6726059175324282</v>
      </c>
      <c r="J284" s="97">
        <v>0.807</v>
      </c>
      <c r="K284" s="97">
        <v>0.05</v>
      </c>
    </row>
    <row r="285" spans="3:11" ht="15.75">
      <c r="C285" s="104" t="s">
        <v>498</v>
      </c>
      <c r="D285" s="62">
        <v>0.2564855281603035</v>
      </c>
      <c r="E285" s="63">
        <v>0.010914583637869707</v>
      </c>
      <c r="F285" s="64">
        <v>151.51515151515153</v>
      </c>
      <c r="G285" s="64">
        <v>41.32231404958678</v>
      </c>
      <c r="H285" s="97">
        <v>92.64544318628491</v>
      </c>
      <c r="I285" s="97">
        <v>25.266939050804975</v>
      </c>
      <c r="J285" s="97">
        <v>0.35</v>
      </c>
      <c r="K285" s="97">
        <v>0.056</v>
      </c>
    </row>
    <row r="286" spans="3:11" ht="15.75">
      <c r="C286" s="104" t="s">
        <v>499</v>
      </c>
      <c r="D286" s="62">
        <v>0.44858580028036626</v>
      </c>
      <c r="E286" s="63">
        <v>0.02245285776933197</v>
      </c>
      <c r="F286" s="64">
        <v>117.6470588235294</v>
      </c>
      <c r="G286" s="64">
        <v>16.608996539792383</v>
      </c>
      <c r="H286" s="97">
        <v>71.93646176817415</v>
      </c>
      <c r="I286" s="97">
        <v>10.155735779036348</v>
      </c>
      <c r="J286" s="97">
        <v>0.461</v>
      </c>
      <c r="K286" s="97">
        <v>0.062</v>
      </c>
    </row>
    <row r="287" spans="3:11" ht="15.75">
      <c r="C287" s="104" t="s">
        <v>500</v>
      </c>
      <c r="D287" s="62">
        <v>1.0343860806464915</v>
      </c>
      <c r="E287" s="63">
        <v>0.030248988939238903</v>
      </c>
      <c r="F287" s="64">
        <v>165.56291390728475</v>
      </c>
      <c r="G287" s="64">
        <v>18.091311784570852</v>
      </c>
      <c r="H287" s="97">
        <v>101.23508692541064</v>
      </c>
      <c r="I287" s="97">
        <v>11.062112147478647</v>
      </c>
      <c r="J287" s="97">
        <v>0.393</v>
      </c>
      <c r="K287" s="97">
        <v>0.04</v>
      </c>
    </row>
    <row r="288" spans="3:11" ht="15.75">
      <c r="C288" s="104" t="s">
        <v>501</v>
      </c>
      <c r="D288" s="62">
        <v>0.7098210604436384</v>
      </c>
      <c r="E288" s="63">
        <v>0.03866881060273839</v>
      </c>
      <c r="F288" s="64">
        <v>119.04761904761905</v>
      </c>
      <c r="G288" s="64">
        <v>21.25850340136055</v>
      </c>
      <c r="H288" s="97">
        <v>72.79284821779528</v>
      </c>
      <c r="I288" s="97">
        <v>12.998722896034874</v>
      </c>
      <c r="J288" s="97">
        <v>0.5</v>
      </c>
      <c r="K288" s="97">
        <v>0.13</v>
      </c>
    </row>
    <row r="289" spans="3:11" ht="15.75">
      <c r="C289" s="104" t="s">
        <v>502</v>
      </c>
      <c r="D289" s="62">
        <v>0.7480827904675519</v>
      </c>
      <c r="E289" s="63">
        <v>0.051142620474589486</v>
      </c>
      <c r="F289" s="64">
        <v>121.95121951219511</v>
      </c>
      <c r="G289" s="64">
        <v>23.795359904818557</v>
      </c>
      <c r="H289" s="97">
        <v>74.56828354018052</v>
      </c>
      <c r="I289" s="97">
        <v>14.549908983449857</v>
      </c>
      <c r="J289" s="97">
        <v>0.44</v>
      </c>
      <c r="K289" s="97">
        <v>0.064</v>
      </c>
    </row>
    <row r="290" spans="3:11" ht="15.75">
      <c r="C290" s="104" t="s">
        <v>503</v>
      </c>
      <c r="D290" s="62">
        <v>1.6426156510266352</v>
      </c>
      <c r="E290" s="63">
        <v>0.1278565511864737</v>
      </c>
      <c r="F290" s="64">
        <v>107.52688172043011</v>
      </c>
      <c r="G290" s="64">
        <v>11.562030292519369</v>
      </c>
      <c r="H290" s="97">
        <v>65.74837903542799</v>
      </c>
      <c r="I290" s="97">
        <v>7.069718175852474</v>
      </c>
      <c r="J290" s="97">
        <v>0.543</v>
      </c>
      <c r="K290" s="97">
        <v>0.046</v>
      </c>
    </row>
    <row r="291" spans="3:11" ht="15.75">
      <c r="C291" s="104" t="s">
        <v>504</v>
      </c>
      <c r="D291" s="62">
        <v>0.5039993403149997</v>
      </c>
      <c r="E291" s="63">
        <v>0.014656726599425036</v>
      </c>
      <c r="F291" s="64">
        <v>161.29032258064515</v>
      </c>
      <c r="G291" s="64">
        <v>31.21748178980229</v>
      </c>
      <c r="H291" s="97">
        <v>98.62256855314199</v>
      </c>
      <c r="I291" s="97">
        <v>19.088239074801674</v>
      </c>
      <c r="J291" s="97">
        <v>0.316</v>
      </c>
      <c r="K291" s="97">
        <v>0.073</v>
      </c>
    </row>
    <row r="292" spans="3:11" ht="15.75">
      <c r="C292" s="104" t="s">
        <v>505</v>
      </c>
      <c r="D292" s="62">
        <v>0.3997691102498558</v>
      </c>
      <c r="E292" s="63">
        <v>0.026506845977683578</v>
      </c>
      <c r="F292" s="64">
        <v>100</v>
      </c>
      <c r="G292" s="64">
        <v>23</v>
      </c>
      <c r="H292" s="97">
        <v>61.14599250294803</v>
      </c>
      <c r="I292" s="97">
        <v>14.063578275678047</v>
      </c>
      <c r="J292" s="97">
        <v>0.469</v>
      </c>
      <c r="K292" s="97">
        <v>0.066</v>
      </c>
    </row>
    <row r="293" spans="3:11" ht="15.75">
      <c r="C293" s="104" t="s">
        <v>506</v>
      </c>
      <c r="D293" s="62">
        <v>0.3245650202028532</v>
      </c>
      <c r="E293" s="63">
        <v>0.02744238171807241</v>
      </c>
      <c r="F293" s="64">
        <v>82.64462809917356</v>
      </c>
      <c r="G293" s="64">
        <v>18.44136329485691</v>
      </c>
      <c r="H293" s="97">
        <v>50.53387810160995</v>
      </c>
      <c r="I293" s="97">
        <v>11.276154617714615</v>
      </c>
      <c r="J293" s="97">
        <v>0.531</v>
      </c>
      <c r="K293" s="97">
        <v>0.054</v>
      </c>
    </row>
    <row r="294" spans="3:11" ht="15.75">
      <c r="C294" s="104" t="s">
        <v>507</v>
      </c>
      <c r="D294" s="62">
        <v>0.15832440009895277</v>
      </c>
      <c r="E294" s="63">
        <v>0.05956244213808897</v>
      </c>
      <c r="F294" s="64">
        <v>31.746031746031747</v>
      </c>
      <c r="G294" s="64">
        <v>7.6593600403124205</v>
      </c>
      <c r="H294" s="97">
        <v>19.411426191412076</v>
      </c>
      <c r="I294" s="97">
        <v>4.68339171602323</v>
      </c>
      <c r="J294" s="97">
        <v>0.778</v>
      </c>
      <c r="K294" s="97">
        <v>0.045</v>
      </c>
    </row>
    <row r="295" spans="3:11" ht="15.75">
      <c r="C295" s="104" t="s">
        <v>508</v>
      </c>
      <c r="D295" s="62">
        <v>0.7401665704626044</v>
      </c>
      <c r="E295" s="63">
        <v>0.026195000730887295</v>
      </c>
      <c r="F295" s="64">
        <v>138.88888888888889</v>
      </c>
      <c r="G295" s="64">
        <v>23.148148148148145</v>
      </c>
      <c r="H295" s="97">
        <v>84.92498958742782</v>
      </c>
      <c r="I295" s="97">
        <v>14.154164931237968</v>
      </c>
      <c r="J295" s="97">
        <v>0.401</v>
      </c>
      <c r="K295" s="97">
        <v>0.053</v>
      </c>
    </row>
    <row r="296" spans="3:11" ht="15.75">
      <c r="C296" s="104" t="s">
        <v>509</v>
      </c>
      <c r="D296" s="62">
        <v>0.34435557021522234</v>
      </c>
      <c r="E296" s="63">
        <v>0.01141353603274375</v>
      </c>
      <c r="F296" s="64">
        <v>138.88888888888889</v>
      </c>
      <c r="G296" s="64">
        <v>27.006172839506174</v>
      </c>
      <c r="H296" s="97">
        <v>84.92498958742782</v>
      </c>
      <c r="I296" s="97">
        <v>16.51319241977763</v>
      </c>
      <c r="J296" s="97">
        <v>0.406</v>
      </c>
      <c r="K296" s="97">
        <v>0.047</v>
      </c>
    </row>
    <row r="297" spans="3:11" ht="15.75">
      <c r="C297" s="104" t="s">
        <v>510</v>
      </c>
      <c r="D297" s="62">
        <v>0.2599158901624475</v>
      </c>
      <c r="E297" s="63">
        <v>0.026195000730887295</v>
      </c>
      <c r="F297" s="64">
        <v>101.010101010101</v>
      </c>
      <c r="G297" s="64">
        <v>20.406081012141616</v>
      </c>
      <c r="H297" s="97">
        <v>61.763628790856586</v>
      </c>
      <c r="I297" s="97">
        <v>12.477500765829614</v>
      </c>
      <c r="J297" s="97">
        <v>0.619</v>
      </c>
      <c r="K297" s="97">
        <v>0.06</v>
      </c>
    </row>
    <row r="298" spans="3:11" ht="15.75">
      <c r="C298" s="104" t="s">
        <v>511</v>
      </c>
      <c r="D298" s="62">
        <v>0.3667848602292407</v>
      </c>
      <c r="E298" s="63">
        <v>0.020269941041758027</v>
      </c>
      <c r="F298" s="64">
        <v>120.48192771084337</v>
      </c>
      <c r="G298" s="64">
        <v>17.419073885905064</v>
      </c>
      <c r="H298" s="97">
        <v>73.66987048547955</v>
      </c>
      <c r="I298" s="97">
        <v>10.651065612358488</v>
      </c>
      <c r="J298" s="97">
        <v>0.501</v>
      </c>
      <c r="K298" s="97">
        <v>0.056</v>
      </c>
    </row>
    <row r="299" spans="3:11" ht="15.75">
      <c r="C299" s="104" t="s">
        <v>512</v>
      </c>
      <c r="D299" s="62">
        <v>0.21677249113548286</v>
      </c>
      <c r="E299" s="63">
        <v>0.026195000730887295</v>
      </c>
      <c r="F299" s="64">
        <v>80.64516129032258</v>
      </c>
      <c r="G299" s="64">
        <v>22.762747138397504</v>
      </c>
      <c r="H299" s="97">
        <v>49.311284276570994</v>
      </c>
      <c r="I299" s="97">
        <v>13.918507658709556</v>
      </c>
      <c r="J299" s="97">
        <v>0.571</v>
      </c>
      <c r="K299" s="97">
        <v>0.084</v>
      </c>
    </row>
    <row r="300" spans="3:11" ht="15.75">
      <c r="C300" s="104" t="s">
        <v>513</v>
      </c>
      <c r="D300" s="62">
        <v>0.7533602704708503</v>
      </c>
      <c r="E300" s="63">
        <v>0.014656726599425036</v>
      </c>
      <c r="F300" s="64">
        <v>144.92753623188406</v>
      </c>
      <c r="G300" s="64">
        <v>27.305187985717286</v>
      </c>
      <c r="H300" s="97">
        <v>88.61738043905513</v>
      </c>
      <c r="I300" s="97">
        <v>16.696028198662557</v>
      </c>
      <c r="J300" s="97">
        <v>0.295</v>
      </c>
      <c r="K300" s="97">
        <v>0.066</v>
      </c>
    </row>
    <row r="301" spans="3:11" ht="15.75">
      <c r="C301" s="104" t="s">
        <v>514</v>
      </c>
      <c r="D301" s="62">
        <v>0.21505731013441087</v>
      </c>
      <c r="E301" s="63">
        <v>0.04209910831749744</v>
      </c>
      <c r="F301" s="64">
        <v>60.24096385542168</v>
      </c>
      <c r="G301" s="64">
        <v>12.701408041805777</v>
      </c>
      <c r="H301" s="97">
        <v>36.834935242739775</v>
      </c>
      <c r="I301" s="97">
        <v>7.766402009011399</v>
      </c>
      <c r="J301" s="97">
        <v>0.599</v>
      </c>
      <c r="K301" s="97">
        <v>0.095</v>
      </c>
    </row>
    <row r="302" spans="3:11" ht="15.75">
      <c r="C302" s="104" t="s">
        <v>515</v>
      </c>
      <c r="D302" s="62">
        <v>1.3840191308650123</v>
      </c>
      <c r="E302" s="63">
        <v>0.021829167275739414</v>
      </c>
      <c r="F302" s="64">
        <v>211.41649048625794</v>
      </c>
      <c r="G302" s="64">
        <v>35.7575459596208</v>
      </c>
      <c r="H302" s="97">
        <v>129.27271142272312</v>
      </c>
      <c r="I302" s="97">
        <v>21.86430637170793</v>
      </c>
      <c r="J302" s="97">
        <v>0.266</v>
      </c>
      <c r="K302" s="97">
        <v>0.047</v>
      </c>
    </row>
    <row r="303" spans="3:11" ht="15.75">
      <c r="C303" s="104" t="s">
        <v>516</v>
      </c>
      <c r="D303" s="62">
        <v>0.44330832027706785</v>
      </c>
      <c r="E303" s="63">
        <v>0.039292501096330944</v>
      </c>
      <c r="F303" s="64">
        <v>90.09009009009009</v>
      </c>
      <c r="G303" s="64">
        <v>21.91380569758948</v>
      </c>
      <c r="H303" s="97">
        <v>55.08647973238561</v>
      </c>
      <c r="I303" s="97">
        <v>13.399413988958663</v>
      </c>
      <c r="J303" s="97">
        <v>0.484</v>
      </c>
      <c r="K303" s="97">
        <v>0.049</v>
      </c>
    </row>
    <row r="304" spans="3:11" ht="15.75">
      <c r="C304" s="104" t="s">
        <v>517</v>
      </c>
      <c r="D304" s="62">
        <v>0.3971303702482066</v>
      </c>
      <c r="E304" s="63">
        <v>0.03804512010914584</v>
      </c>
      <c r="F304" s="64">
        <v>81.96721311475409</v>
      </c>
      <c r="G304" s="64">
        <v>18.812147272238644</v>
      </c>
      <c r="H304" s="97">
        <v>50.11966598602297</v>
      </c>
      <c r="I304" s="97">
        <v>11.502874160726584</v>
      </c>
      <c r="J304" s="97">
        <v>0.495</v>
      </c>
      <c r="K304" s="97">
        <v>0.039</v>
      </c>
    </row>
    <row r="305" spans="3:11" ht="15.75">
      <c r="C305" s="104" t="s">
        <v>518</v>
      </c>
      <c r="D305" s="62">
        <v>0.1220417250762761</v>
      </c>
      <c r="E305" s="63">
        <v>0.05488476343614482</v>
      </c>
      <c r="F305" s="64">
        <v>29.498525073746315</v>
      </c>
      <c r="G305" s="64">
        <v>5.046945292853351</v>
      </c>
      <c r="H305" s="97">
        <v>18.03716593007317</v>
      </c>
      <c r="I305" s="97">
        <v>3.086004790395999</v>
      </c>
      <c r="J305" s="97">
        <v>0.702</v>
      </c>
      <c r="K305" s="97">
        <v>0.055</v>
      </c>
    </row>
    <row r="306" spans="3:11" ht="15.75">
      <c r="C306" s="104" t="s">
        <v>519</v>
      </c>
      <c r="D306" s="62">
        <v>1.0423023006514391</v>
      </c>
      <c r="E306" s="63">
        <v>0.038356965355942116</v>
      </c>
      <c r="F306" s="64">
        <v>161.81229773462783</v>
      </c>
      <c r="G306" s="64">
        <v>21.99390454645427</v>
      </c>
      <c r="H306" s="97">
        <v>98.94173544166348</v>
      </c>
      <c r="I306" s="97">
        <v>13.448391225080474</v>
      </c>
      <c r="J306" s="97">
        <v>0.334</v>
      </c>
      <c r="K306" s="97">
        <v>0.041</v>
      </c>
    </row>
    <row r="307" spans="3:11" ht="15.75">
      <c r="C307" s="104" t="s">
        <v>520</v>
      </c>
      <c r="D307" s="62">
        <v>1.4236002308897504</v>
      </c>
      <c r="E307" s="63">
        <v>0.029001607952053792</v>
      </c>
      <c r="F307" s="64">
        <v>149.2537313432836</v>
      </c>
      <c r="G307" s="64">
        <v>31.187346847850296</v>
      </c>
      <c r="H307" s="97">
        <v>91.26267537753438</v>
      </c>
      <c r="I307" s="97">
        <v>19.06981276545494</v>
      </c>
      <c r="J307" s="97">
        <v>0.29</v>
      </c>
      <c r="K307" s="97">
        <v>0.039</v>
      </c>
    </row>
    <row r="308" spans="3:11" ht="15.75">
      <c r="C308" s="104" t="s">
        <v>521</v>
      </c>
      <c r="D308" s="62">
        <v>0.42615651026634793</v>
      </c>
      <c r="E308" s="63">
        <v>0.07484285923110656</v>
      </c>
      <c r="F308" s="64">
        <v>57.4712643678161</v>
      </c>
      <c r="G308" s="64">
        <v>12.220901043731011</v>
      </c>
      <c r="H308" s="97">
        <v>35.14137500169427</v>
      </c>
      <c r="I308" s="97">
        <v>7.4725912359924616</v>
      </c>
      <c r="J308" s="97">
        <v>0.615</v>
      </c>
      <c r="K308" s="97">
        <v>0.078</v>
      </c>
    </row>
    <row r="309" spans="3:11" ht="15.75">
      <c r="C309" s="104" t="s">
        <v>522</v>
      </c>
      <c r="D309" s="62">
        <v>1.5700503009812816</v>
      </c>
      <c r="E309" s="63">
        <v>0.22141012522535689</v>
      </c>
      <c r="F309" s="64">
        <v>66.66666666666667</v>
      </c>
      <c r="G309" s="64">
        <v>12.000000000000002</v>
      </c>
      <c r="H309" s="97">
        <v>40.763995001965355</v>
      </c>
      <c r="I309" s="97">
        <v>7.337519100353765</v>
      </c>
      <c r="J309" s="97">
        <v>0.569</v>
      </c>
      <c r="K309" s="97">
        <v>0.078</v>
      </c>
    </row>
    <row r="310" spans="3:11" ht="15.75">
      <c r="C310" s="104" t="s">
        <v>523</v>
      </c>
      <c r="D310" s="62">
        <v>0.4063659602539788</v>
      </c>
      <c r="E310" s="63">
        <v>0.029001607952053792</v>
      </c>
      <c r="F310" s="64">
        <v>101.010101010101</v>
      </c>
      <c r="G310" s="64">
        <v>15.304560759106211</v>
      </c>
      <c r="H310" s="97">
        <v>61.763628790856586</v>
      </c>
      <c r="I310" s="97">
        <v>9.35812557437221</v>
      </c>
      <c r="J310" s="97">
        <v>0.529</v>
      </c>
      <c r="K310" s="97">
        <v>0.067</v>
      </c>
    </row>
    <row r="311" spans="3:11" ht="15.75">
      <c r="C311" s="104" t="s">
        <v>524</v>
      </c>
      <c r="D311" s="62">
        <v>1.0515378906572115</v>
      </c>
      <c r="E311" s="63">
        <v>0.09667202650684598</v>
      </c>
      <c r="F311" s="64">
        <v>79.36507936507937</v>
      </c>
      <c r="G311" s="64">
        <v>21.415973796926178</v>
      </c>
      <c r="H311" s="97">
        <v>48.52856547853018</v>
      </c>
      <c r="I311" s="97">
        <v>13.095009732301795</v>
      </c>
      <c r="J311" s="97">
        <v>0.544</v>
      </c>
      <c r="K311" s="97">
        <v>0.072</v>
      </c>
    </row>
    <row r="312" spans="3:11" ht="15.75">
      <c r="C312" s="104" t="s">
        <v>525</v>
      </c>
      <c r="D312" s="62">
        <v>1.019873010637421</v>
      </c>
      <c r="E312" s="63">
        <v>0.24947619743702187</v>
      </c>
      <c r="F312" s="64">
        <v>40.65040650406504</v>
      </c>
      <c r="G312" s="64">
        <v>10.41046995835812</v>
      </c>
      <c r="H312" s="97">
        <v>24.856094513393508</v>
      </c>
      <c r="I312" s="97">
        <v>6.3655851802593135</v>
      </c>
      <c r="J312" s="97">
        <v>0.609</v>
      </c>
      <c r="K312" s="97">
        <v>0.066</v>
      </c>
    </row>
    <row r="313" spans="3:11" ht="15.75">
      <c r="C313" s="104" t="s">
        <v>526</v>
      </c>
      <c r="D313" s="62">
        <v>0.2048981611280614</v>
      </c>
      <c r="E313" s="63">
        <v>0.03430297714759051</v>
      </c>
      <c r="F313" s="64">
        <v>59.880239520958085</v>
      </c>
      <c r="G313" s="64">
        <v>15.059700957366703</v>
      </c>
      <c r="H313" s="97">
        <v>36.61436676823236</v>
      </c>
      <c r="I313" s="97">
        <v>9.208403618357837</v>
      </c>
      <c r="J313" s="97">
        <v>0.581</v>
      </c>
      <c r="K313" s="97">
        <v>0.079</v>
      </c>
    </row>
    <row r="314" spans="3:11" ht="15.75">
      <c r="C314" s="104" t="s">
        <v>527</v>
      </c>
      <c r="D314" s="62">
        <v>0.2203347901377093</v>
      </c>
      <c r="E314" s="63">
        <v>0.023700238756517077</v>
      </c>
      <c r="F314" s="64">
        <v>77.51937984496124</v>
      </c>
      <c r="G314" s="64">
        <v>20.4314644552611</v>
      </c>
      <c r="H314" s="97">
        <v>47.3999941883318</v>
      </c>
      <c r="I314" s="97">
        <v>12.493021724056444</v>
      </c>
      <c r="J314" s="97">
        <v>0.579</v>
      </c>
      <c r="K314" s="97">
        <v>0.057</v>
      </c>
    </row>
    <row r="315" spans="3:11" ht="15.75">
      <c r="C315" s="104" t="s">
        <v>528</v>
      </c>
      <c r="D315" s="62">
        <v>0.33380061020862545</v>
      </c>
      <c r="E315" s="63">
        <v>0.02245285776933197</v>
      </c>
      <c r="F315" s="64">
        <v>92.59259259259258</v>
      </c>
      <c r="G315" s="64">
        <v>24.86282578875171</v>
      </c>
      <c r="H315" s="97">
        <v>56.61665972495187</v>
      </c>
      <c r="I315" s="97">
        <v>15.20262159281115</v>
      </c>
      <c r="J315" s="97">
        <v>0.459</v>
      </c>
      <c r="K315" s="97">
        <v>0.084</v>
      </c>
    </row>
    <row r="316" spans="3:11" ht="15.75">
      <c r="C316" s="104" t="s">
        <v>529</v>
      </c>
      <c r="D316" s="62">
        <v>0.8984909705615571</v>
      </c>
      <c r="E316" s="63">
        <v>0.08045607367343956</v>
      </c>
      <c r="F316" s="64">
        <v>80</v>
      </c>
      <c r="G316" s="64">
        <v>14.719999999999997</v>
      </c>
      <c r="H316" s="97">
        <v>48.91679400235843</v>
      </c>
      <c r="I316" s="97">
        <v>9.00069009643395</v>
      </c>
      <c r="J316" s="97">
        <v>0.553</v>
      </c>
      <c r="K316" s="97">
        <v>0.048</v>
      </c>
    </row>
    <row r="317" spans="3:11" ht="15.75">
      <c r="C317" s="104" t="s">
        <v>530</v>
      </c>
      <c r="D317" s="62">
        <v>1.864269811165169</v>
      </c>
      <c r="E317" s="63">
        <v>0.12099595575695561</v>
      </c>
      <c r="F317" s="64">
        <v>118.3431952662722</v>
      </c>
      <c r="G317" s="64">
        <v>12.604600679247927</v>
      </c>
      <c r="H317" s="97">
        <v>72.36212130526395</v>
      </c>
      <c r="I317" s="97">
        <v>7.707208186359474</v>
      </c>
      <c r="J317" s="97">
        <v>0.477</v>
      </c>
      <c r="K317" s="97">
        <v>0.025</v>
      </c>
    </row>
    <row r="318" spans="3:11" ht="16.5" thickBot="1">
      <c r="C318" s="106" t="s">
        <v>531</v>
      </c>
      <c r="D318" s="111">
        <v>1.515956130947473</v>
      </c>
      <c r="E318" s="112">
        <v>0.07172440676314379</v>
      </c>
      <c r="F318" s="115">
        <v>132.1003963011889</v>
      </c>
      <c r="G318" s="115">
        <v>14.832937497491486</v>
      </c>
      <c r="H318" s="116">
        <v>80.7740984186896</v>
      </c>
      <c r="I318" s="116">
        <v>9.069746850183112</v>
      </c>
      <c r="J318" s="116">
        <v>0.396</v>
      </c>
      <c r="K318" s="116">
        <v>0.043</v>
      </c>
    </row>
    <row r="319" spans="1:11" ht="15.75">
      <c r="A319" s="2" t="s">
        <v>532</v>
      </c>
      <c r="B319" s="1" t="s">
        <v>0</v>
      </c>
      <c r="C319" s="104" t="s">
        <v>533</v>
      </c>
      <c r="D319" s="62">
        <v>0.6702399604189001</v>
      </c>
      <c r="E319" s="63">
        <v>0.023700238756517077</v>
      </c>
      <c r="F319" s="64">
        <v>155.52099533437013</v>
      </c>
      <c r="G319" s="64">
        <v>17.65634939254902</v>
      </c>
      <c r="H319" s="97">
        <v>95.09485614766412</v>
      </c>
      <c r="I319" s="97">
        <v>10.796150075862336</v>
      </c>
      <c r="J319" s="97">
        <v>0.378</v>
      </c>
      <c r="K319" s="97">
        <v>0.057</v>
      </c>
    </row>
    <row r="320" spans="3:11" ht="15.75">
      <c r="C320" s="104" t="s">
        <v>534</v>
      </c>
      <c r="D320" s="62">
        <v>1.1478519007174077</v>
      </c>
      <c r="E320" s="63">
        <v>0.14344881352628758</v>
      </c>
      <c r="F320" s="64">
        <v>59.1715976331361</v>
      </c>
      <c r="G320" s="64">
        <v>14.005111865831031</v>
      </c>
      <c r="H320" s="97">
        <v>36.18106065263198</v>
      </c>
      <c r="I320" s="97">
        <v>8.563564651510527</v>
      </c>
      <c r="J320" s="97">
        <v>0.517</v>
      </c>
      <c r="K320" s="97">
        <v>0.078</v>
      </c>
    </row>
    <row r="321" spans="3:11" ht="15.75">
      <c r="C321" s="104" t="s">
        <v>535</v>
      </c>
      <c r="D321" s="62">
        <v>0.972375690607735</v>
      </c>
      <c r="E321" s="63">
        <v>0.04365833455147883</v>
      </c>
      <c r="F321" s="64">
        <v>120.33694344163659</v>
      </c>
      <c r="G321" s="64">
        <v>13.177691760756836</v>
      </c>
      <c r="H321" s="97">
        <v>73.58121841509993</v>
      </c>
      <c r="I321" s="97">
        <v>8.057630416093975</v>
      </c>
      <c r="J321" s="97">
        <v>0.407</v>
      </c>
      <c r="K321" s="97">
        <v>0.039</v>
      </c>
    </row>
    <row r="322" spans="3:11" ht="15.75">
      <c r="C322" s="104" t="s">
        <v>536</v>
      </c>
      <c r="D322" s="62">
        <v>1.7283747010802346</v>
      </c>
      <c r="E322" s="63">
        <v>0.42410953564293724</v>
      </c>
      <c r="F322" s="64">
        <v>47.61904761904761</v>
      </c>
      <c r="G322" s="64">
        <v>5.895691609977323</v>
      </c>
      <c r="H322" s="97">
        <v>29.117139287118107</v>
      </c>
      <c r="I322" s="97">
        <v>3.60497914983367</v>
      </c>
      <c r="J322" s="97">
        <v>0.612</v>
      </c>
      <c r="K322" s="97">
        <v>0.042</v>
      </c>
    </row>
    <row r="323" spans="3:11" ht="15.75">
      <c r="C323" s="104" t="s">
        <v>537</v>
      </c>
      <c r="D323" s="62">
        <v>0.9552238805970151</v>
      </c>
      <c r="E323" s="63">
        <v>0.015592262339813867</v>
      </c>
      <c r="F323" s="64">
        <v>179.53321364452424</v>
      </c>
      <c r="G323" s="64">
        <v>25.785739841224306</v>
      </c>
      <c r="H323" s="97">
        <v>109.77736535538247</v>
      </c>
      <c r="I323" s="97">
        <v>15.766946550144699</v>
      </c>
      <c r="J323" s="97">
        <v>0.23</v>
      </c>
      <c r="K323" s="97">
        <v>0.04</v>
      </c>
    </row>
    <row r="324" spans="3:11" ht="15.75">
      <c r="C324" s="104" t="s">
        <v>538</v>
      </c>
      <c r="D324" s="62">
        <v>0.9565432505978397</v>
      </c>
      <c r="E324" s="63">
        <v>0.03617404862836817</v>
      </c>
      <c r="F324" s="64">
        <v>157.48031496062993</v>
      </c>
      <c r="G324" s="64">
        <v>16.368032736065473</v>
      </c>
      <c r="H324" s="97">
        <v>96.29290157944573</v>
      </c>
      <c r="I324" s="97">
        <v>10.008396069674674</v>
      </c>
      <c r="J324" s="97">
        <v>0.374</v>
      </c>
      <c r="K324" s="97">
        <v>0.058</v>
      </c>
    </row>
    <row r="325" spans="3:11" ht="15.75">
      <c r="C325" s="104" t="s">
        <v>539</v>
      </c>
      <c r="D325" s="62">
        <v>0.5620516203512824</v>
      </c>
      <c r="E325" s="63">
        <v>0.01839886956098036</v>
      </c>
      <c r="F325" s="64">
        <v>158.73015873015873</v>
      </c>
      <c r="G325" s="64">
        <v>18.39254220206601</v>
      </c>
      <c r="H325" s="97">
        <v>97.05713095706037</v>
      </c>
      <c r="I325" s="97">
        <v>11.246302475976837</v>
      </c>
      <c r="J325" s="97">
        <v>0.388</v>
      </c>
      <c r="K325" s="97">
        <v>0.058</v>
      </c>
    </row>
    <row r="326" spans="3:11" ht="15.75">
      <c r="C326" s="104" t="s">
        <v>540</v>
      </c>
      <c r="D326" s="62">
        <v>0.978972540611858</v>
      </c>
      <c r="E326" s="63">
        <v>0.014656726599425036</v>
      </c>
      <c r="F326" s="64">
        <v>185.18518518518516</v>
      </c>
      <c r="G326" s="64">
        <v>21.262002743484224</v>
      </c>
      <c r="H326" s="97">
        <v>113.23331944990375</v>
      </c>
      <c r="I326" s="97">
        <v>13.00086260350747</v>
      </c>
      <c r="J326" s="97">
        <v>0.217</v>
      </c>
      <c r="K326" s="97">
        <v>0.031</v>
      </c>
    </row>
    <row r="327" spans="3:11" ht="15.75">
      <c r="C327" s="104" t="s">
        <v>541</v>
      </c>
      <c r="D327" s="62">
        <v>1.733652181083533</v>
      </c>
      <c r="E327" s="63">
        <v>0.012473809871851094</v>
      </c>
      <c r="F327" s="64">
        <v>230.4147465437788</v>
      </c>
      <c r="G327" s="64">
        <v>15.927286627450146</v>
      </c>
      <c r="H327" s="97">
        <v>140.88938364734568</v>
      </c>
      <c r="I327" s="97">
        <v>9.73889748714371</v>
      </c>
      <c r="J327" s="97">
        <v>0.138</v>
      </c>
      <c r="K327" s="97">
        <v>0.015</v>
      </c>
    </row>
    <row r="328" spans="3:11" ht="15.75">
      <c r="C328" s="104" t="s">
        <v>542</v>
      </c>
      <c r="D328" s="62">
        <v>1.4776944009235595</v>
      </c>
      <c r="E328" s="63">
        <v>0.04740047751303415</v>
      </c>
      <c r="F328" s="64">
        <v>158.4786053882726</v>
      </c>
      <c r="G328" s="64">
        <v>16.576209121435802</v>
      </c>
      <c r="H328" s="97">
        <v>96.90331616948976</v>
      </c>
      <c r="I328" s="97">
        <v>10.135687586666123</v>
      </c>
      <c r="J328" s="97">
        <v>0.36</v>
      </c>
      <c r="K328" s="97">
        <v>0.029</v>
      </c>
    </row>
    <row r="329" spans="3:11" ht="15.75">
      <c r="C329" s="104" t="s">
        <v>543</v>
      </c>
      <c r="D329" s="62">
        <v>1.2982600808114129</v>
      </c>
      <c r="E329" s="63">
        <v>0.1403303610583248</v>
      </c>
      <c r="F329" s="64">
        <v>78.74015748031496</v>
      </c>
      <c r="G329" s="64">
        <v>11.78002356004712</v>
      </c>
      <c r="H329" s="97">
        <v>48.14645078972286</v>
      </c>
      <c r="I329" s="97">
        <v>7.203012322871924</v>
      </c>
      <c r="J329" s="97">
        <v>0.559</v>
      </c>
      <c r="K329" s="97">
        <v>0.075</v>
      </c>
    </row>
    <row r="330" spans="3:11" ht="15.75">
      <c r="C330" s="104" t="s">
        <v>544</v>
      </c>
      <c r="D330" s="62">
        <v>1.696709821060444</v>
      </c>
      <c r="E330" s="63">
        <v>0.05020708473420065</v>
      </c>
      <c r="F330" s="64">
        <v>158.73015873015873</v>
      </c>
      <c r="G330" s="64">
        <v>30.234315948601658</v>
      </c>
      <c r="H330" s="97">
        <v>97.05713095706037</v>
      </c>
      <c r="I330" s="97">
        <v>18.48707256324959</v>
      </c>
      <c r="J330" s="97">
        <v>0.301</v>
      </c>
      <c r="K330" s="97">
        <v>0.066</v>
      </c>
    </row>
    <row r="331" spans="3:11" ht="15.75">
      <c r="C331" s="104" t="s">
        <v>545</v>
      </c>
      <c r="D331" s="62">
        <v>1.6887936010554965</v>
      </c>
      <c r="E331" s="63">
        <v>0.006299273985284803</v>
      </c>
      <c r="F331" s="64">
        <v>209.64360587002096</v>
      </c>
      <c r="G331" s="64">
        <v>38.676388504322524</v>
      </c>
      <c r="H331" s="97">
        <v>128.18866352819293</v>
      </c>
      <c r="I331" s="97">
        <v>23.649061615264106</v>
      </c>
      <c r="J331" s="97">
        <v>0.107</v>
      </c>
      <c r="K331" s="97">
        <v>0.021</v>
      </c>
    </row>
    <row r="332" spans="3:11" ht="15.75">
      <c r="C332" s="104" t="s">
        <v>546</v>
      </c>
      <c r="D332" s="62">
        <v>0.6319782303949865</v>
      </c>
      <c r="E332" s="63">
        <v>0.020893631535350583</v>
      </c>
      <c r="F332" s="64">
        <v>136.986301369863</v>
      </c>
      <c r="G332" s="64">
        <v>28.1478701444924</v>
      </c>
      <c r="H332" s="97">
        <v>83.76163356568223</v>
      </c>
      <c r="I332" s="97">
        <v>17.21129456829087</v>
      </c>
      <c r="J332" s="97">
        <v>0.305</v>
      </c>
      <c r="K332" s="97">
        <v>0.028</v>
      </c>
    </row>
    <row r="333" spans="3:11" ht="15.75">
      <c r="C333" s="104" t="s">
        <v>547</v>
      </c>
      <c r="D333" s="62">
        <v>0.42615651026634793</v>
      </c>
      <c r="E333" s="63">
        <v>0.02931345319885007</v>
      </c>
      <c r="F333" s="64">
        <v>91.74311926605505</v>
      </c>
      <c r="G333" s="64">
        <v>15.991919872064642</v>
      </c>
      <c r="H333" s="97">
        <v>56.09724082839269</v>
      </c>
      <c r="I333" s="97">
        <v>9.778418126050102</v>
      </c>
      <c r="J333" s="97">
        <v>0.476</v>
      </c>
      <c r="K333" s="97">
        <v>0.026</v>
      </c>
    </row>
    <row r="334" spans="3:11" ht="15.75">
      <c r="C334" s="104" t="s">
        <v>548</v>
      </c>
      <c r="D334" s="62">
        <v>0.6610043704131279</v>
      </c>
      <c r="E334" s="63">
        <v>0.025571310237294743</v>
      </c>
      <c r="F334" s="64">
        <v>128.2051282051282</v>
      </c>
      <c r="G334" s="64">
        <v>26.29848783694938</v>
      </c>
      <c r="H334" s="97">
        <v>78.3922980807026</v>
      </c>
      <c r="I334" s="97">
        <v>16.080471401169767</v>
      </c>
      <c r="J334" s="97">
        <v>0.424</v>
      </c>
      <c r="K334" s="97">
        <v>0.074</v>
      </c>
    </row>
    <row r="335" spans="3:11" ht="15.75">
      <c r="C335" s="104" t="s">
        <v>549</v>
      </c>
      <c r="D335" s="62">
        <v>1.0383441906489654</v>
      </c>
      <c r="E335" s="63">
        <v>0.04147541782390488</v>
      </c>
      <c r="F335" s="64">
        <v>146.84287812041117</v>
      </c>
      <c r="G335" s="64">
        <v>14.878353289733289</v>
      </c>
      <c r="H335" s="97">
        <v>89.78853524661973</v>
      </c>
      <c r="I335" s="97">
        <v>9.097516787102439</v>
      </c>
      <c r="J335" s="97">
        <v>0.377</v>
      </c>
      <c r="K335" s="97">
        <v>0.054</v>
      </c>
    </row>
    <row r="336" spans="3:11" ht="15.75">
      <c r="C336" s="104" t="s">
        <v>550</v>
      </c>
      <c r="D336" s="62">
        <v>0.6517687804073556</v>
      </c>
      <c r="E336" s="63">
        <v>0.03180821517322029</v>
      </c>
      <c r="F336" s="64">
        <v>120.48192771084337</v>
      </c>
      <c r="G336" s="64">
        <v>18.870663376397154</v>
      </c>
      <c r="H336" s="97">
        <v>73.66987048547955</v>
      </c>
      <c r="I336" s="97">
        <v>11.538654413388363</v>
      </c>
      <c r="J336" s="97">
        <v>0.376</v>
      </c>
      <c r="K336" s="97">
        <v>0.046</v>
      </c>
    </row>
    <row r="337" spans="3:11" ht="15.75">
      <c r="C337" s="104" t="s">
        <v>551</v>
      </c>
      <c r="D337" s="62">
        <v>0.8285643605178529</v>
      </c>
      <c r="E337" s="63">
        <v>0.013409345612239925</v>
      </c>
      <c r="F337" s="64">
        <v>197.23865877712032</v>
      </c>
      <c r="G337" s="64">
        <v>35.401810549739544</v>
      </c>
      <c r="H337" s="97">
        <v>120.60353550877325</v>
      </c>
      <c r="I337" s="97">
        <v>21.646788424651607</v>
      </c>
      <c r="J337" s="97">
        <v>0.234</v>
      </c>
      <c r="K337" s="97">
        <v>0.029</v>
      </c>
    </row>
    <row r="338" spans="3:11" ht="15.75">
      <c r="C338" s="104" t="s">
        <v>552</v>
      </c>
      <c r="D338" s="62">
        <v>1.1386163107116354</v>
      </c>
      <c r="E338" s="63">
        <v>0.10353262193636407</v>
      </c>
      <c r="F338" s="64">
        <v>88.49557522123894</v>
      </c>
      <c r="G338" s="64">
        <v>10.180906883859347</v>
      </c>
      <c r="H338" s="97">
        <v>54.111497790219495</v>
      </c>
      <c r="I338" s="97">
        <v>6.225216559936756</v>
      </c>
      <c r="J338" s="97">
        <v>0.512</v>
      </c>
      <c r="K338" s="97">
        <v>0.058</v>
      </c>
    </row>
    <row r="339" spans="3:11" ht="15.75">
      <c r="C339" s="104" t="s">
        <v>553</v>
      </c>
      <c r="D339" s="62">
        <v>1.9962068112476297</v>
      </c>
      <c r="E339" s="63">
        <v>3.898065584953467</v>
      </c>
      <c r="F339" s="64">
        <v>7.246376811594202</v>
      </c>
      <c r="G339" s="64">
        <v>0.9451795841209828</v>
      </c>
      <c r="H339" s="97">
        <v>4.430869021952756</v>
      </c>
      <c r="I339" s="97">
        <v>0.5779394376460115</v>
      </c>
      <c r="J339" s="97">
        <v>0.832</v>
      </c>
      <c r="K339" s="97">
        <v>0.041</v>
      </c>
    </row>
    <row r="340" spans="3:11" ht="15.75">
      <c r="C340" s="104" t="s">
        <v>554</v>
      </c>
      <c r="D340" s="62">
        <v>1.4381133008988212</v>
      </c>
      <c r="E340" s="63">
        <v>0.14968571846221312</v>
      </c>
      <c r="F340" s="64">
        <v>86.95652173913044</v>
      </c>
      <c r="G340" s="64">
        <v>12.854442344045369</v>
      </c>
      <c r="H340" s="97">
        <v>53.170428263433074</v>
      </c>
      <c r="I340" s="97">
        <v>7.859976351985758</v>
      </c>
      <c r="J340" s="97">
        <v>0.515</v>
      </c>
      <c r="K340" s="97">
        <v>0.066</v>
      </c>
    </row>
    <row r="341" spans="3:11" ht="15.75">
      <c r="C341" s="104" t="s">
        <v>555</v>
      </c>
      <c r="D341" s="62">
        <v>2.233693411396059</v>
      </c>
      <c r="E341" s="63">
        <v>0.5083077522779321</v>
      </c>
      <c r="F341" s="64">
        <v>44.642857142857146</v>
      </c>
      <c r="G341" s="64">
        <v>6.975446428571429</v>
      </c>
      <c r="H341" s="97">
        <v>27.29731808167323</v>
      </c>
      <c r="I341" s="97">
        <v>4.265205950261442</v>
      </c>
      <c r="J341" s="97">
        <v>0.649</v>
      </c>
      <c r="K341" s="97">
        <v>0.053</v>
      </c>
    </row>
    <row r="342" spans="3:11" ht="15.75">
      <c r="C342" s="104" t="s">
        <v>556</v>
      </c>
      <c r="D342" s="62">
        <v>1.5568566009730356</v>
      </c>
      <c r="E342" s="63">
        <v>0.1746333382059153</v>
      </c>
      <c r="F342" s="64">
        <v>72.46376811594203</v>
      </c>
      <c r="G342" s="64">
        <v>8.401596303297627</v>
      </c>
      <c r="H342" s="97">
        <v>44.30869021952756</v>
      </c>
      <c r="I342" s="97">
        <v>5.137239445742326</v>
      </c>
      <c r="J342" s="97">
        <v>0.585</v>
      </c>
      <c r="K342" s="97">
        <v>0.038</v>
      </c>
    </row>
    <row r="343" spans="3:11" ht="15.75">
      <c r="C343" s="104" t="s">
        <v>557</v>
      </c>
      <c r="D343" s="62">
        <v>0.6900305104312693</v>
      </c>
      <c r="E343" s="63">
        <v>0.06299273985284802</v>
      </c>
      <c r="F343" s="64">
        <v>89.28571428571429</v>
      </c>
      <c r="G343" s="64">
        <v>12.755102040816327</v>
      </c>
      <c r="H343" s="97">
        <v>54.59463616334646</v>
      </c>
      <c r="I343" s="97">
        <v>7.799233737620923</v>
      </c>
      <c r="J343" s="97">
        <v>0.652</v>
      </c>
      <c r="K343" s="97">
        <v>0.079</v>
      </c>
    </row>
    <row r="344" spans="3:11" ht="15.75">
      <c r="C344" s="104" t="s">
        <v>558</v>
      </c>
      <c r="D344" s="62">
        <v>0.3641461202275914</v>
      </c>
      <c r="E344" s="63">
        <v>0.020269941041758027</v>
      </c>
      <c r="F344" s="64">
        <v>116.27906976744185</v>
      </c>
      <c r="G344" s="64">
        <v>22.98539751216874</v>
      </c>
      <c r="H344" s="97">
        <v>71.09999128249771</v>
      </c>
      <c r="I344" s="97">
        <v>14.0546494395635</v>
      </c>
      <c r="J344" s="97">
        <v>0.499</v>
      </c>
      <c r="K344" s="97">
        <v>0.05</v>
      </c>
    </row>
    <row r="345" spans="3:11" ht="15.75">
      <c r="C345" s="104" t="s">
        <v>559</v>
      </c>
      <c r="D345" s="62">
        <v>0.24936093015585065</v>
      </c>
      <c r="E345" s="63">
        <v>0.020581786288554303</v>
      </c>
      <c r="F345" s="64">
        <v>97.08737864077669</v>
      </c>
      <c r="G345" s="64">
        <v>27.335281364878874</v>
      </c>
      <c r="H345" s="97">
        <v>59.365041264998084</v>
      </c>
      <c r="I345" s="97">
        <v>16.71442909402859</v>
      </c>
      <c r="J345" s="97">
        <v>0.502</v>
      </c>
      <c r="K345" s="97">
        <v>0.073</v>
      </c>
    </row>
    <row r="346" spans="3:11" ht="15.75">
      <c r="C346" s="104" t="s">
        <v>560</v>
      </c>
      <c r="D346" s="62">
        <v>1.1729199307330753</v>
      </c>
      <c r="E346" s="63">
        <v>0.03866881060273839</v>
      </c>
      <c r="F346" s="64">
        <v>157.72870662460568</v>
      </c>
      <c r="G346" s="64">
        <v>16.1709241807561</v>
      </c>
      <c r="H346" s="97">
        <v>96.44478312767828</v>
      </c>
      <c r="I346" s="97">
        <v>9.887872087222535</v>
      </c>
      <c r="J346" s="97">
        <v>0.353</v>
      </c>
      <c r="K346" s="97">
        <v>0.037</v>
      </c>
    </row>
    <row r="347" spans="3:11" ht="15.75">
      <c r="C347" s="104" t="s">
        <v>561</v>
      </c>
      <c r="D347" s="62">
        <v>1.5225529809515959</v>
      </c>
      <c r="E347" s="63">
        <v>0.05051892998099693</v>
      </c>
      <c r="F347" s="64">
        <v>161.0305958132045</v>
      </c>
      <c r="G347" s="64">
        <v>24.11569309279874</v>
      </c>
      <c r="H347" s="97">
        <v>98.46375604339458</v>
      </c>
      <c r="I347" s="97">
        <v>14.745779890556674</v>
      </c>
      <c r="J347" s="97">
        <v>0.325</v>
      </c>
      <c r="K347" s="97">
        <v>0.047</v>
      </c>
    </row>
    <row r="348" spans="3:11" ht="15.75">
      <c r="C348" s="104" t="s">
        <v>562</v>
      </c>
      <c r="D348" s="62">
        <v>0.3206069102003794</v>
      </c>
      <c r="E348" s="63">
        <v>0.024947619743702187</v>
      </c>
      <c r="F348" s="64">
        <v>111.11111111111111</v>
      </c>
      <c r="G348" s="64">
        <v>13.580246913580249</v>
      </c>
      <c r="H348" s="97">
        <v>67.93999166994226</v>
      </c>
      <c r="I348" s="97">
        <v>8.30377675965961</v>
      </c>
      <c r="J348" s="97">
        <v>0.499</v>
      </c>
      <c r="K348" s="97">
        <v>0.066</v>
      </c>
    </row>
    <row r="349" spans="3:11" ht="15.75">
      <c r="C349" s="104" t="s">
        <v>563</v>
      </c>
      <c r="D349" s="62">
        <v>0.24936093015585065</v>
      </c>
      <c r="E349" s="63">
        <v>0.009979047897480876</v>
      </c>
      <c r="F349" s="64">
        <v>135.13513513513513</v>
      </c>
      <c r="G349" s="64">
        <v>23.739956172388602</v>
      </c>
      <c r="H349" s="97">
        <v>82.62971959857842</v>
      </c>
      <c r="I349" s="97">
        <v>14.516031821371884</v>
      </c>
      <c r="J349" s="97">
        <v>0.379</v>
      </c>
      <c r="K349" s="97">
        <v>0.063</v>
      </c>
    </row>
    <row r="350" spans="3:11" ht="15.75">
      <c r="C350" s="104" t="s">
        <v>564</v>
      </c>
      <c r="D350" s="62">
        <v>0.2190154201368847</v>
      </c>
      <c r="E350" s="63">
        <v>0.014033036105832479</v>
      </c>
      <c r="F350" s="64">
        <v>142.85714285714286</v>
      </c>
      <c r="G350" s="64">
        <v>26.530612244897956</v>
      </c>
      <c r="H350" s="97">
        <v>87.35141786135434</v>
      </c>
      <c r="I350" s="97">
        <v>16.222406174251518</v>
      </c>
      <c r="J350" s="97">
        <v>0.442</v>
      </c>
      <c r="K350" s="97">
        <v>0.056</v>
      </c>
    </row>
    <row r="351" spans="3:11" ht="15.75">
      <c r="C351" s="104" t="s">
        <v>565</v>
      </c>
      <c r="D351" s="62">
        <v>0.41296281025810183</v>
      </c>
      <c r="E351" s="63">
        <v>0.01528041709301759</v>
      </c>
      <c r="F351" s="64">
        <v>161.0305958132045</v>
      </c>
      <c r="G351" s="64">
        <v>18.410905479448502</v>
      </c>
      <c r="H351" s="97">
        <v>98.46375604339458</v>
      </c>
      <c r="I351" s="97">
        <v>11.25753088418843</v>
      </c>
      <c r="J351" s="97">
        <v>0.329</v>
      </c>
      <c r="K351" s="97">
        <v>0.031</v>
      </c>
    </row>
    <row r="352" spans="3:11" ht="15.75">
      <c r="C352" s="104" t="s">
        <v>566</v>
      </c>
      <c r="D352" s="62">
        <v>0.6412138204007588</v>
      </c>
      <c r="E352" s="63">
        <v>0.007733762120547678</v>
      </c>
      <c r="F352" s="64">
        <v>208.33333333333334</v>
      </c>
      <c r="G352" s="64">
        <v>26.041666666666668</v>
      </c>
      <c r="H352" s="97">
        <v>127.38748438114175</v>
      </c>
      <c r="I352" s="97">
        <v>15.923435547642718</v>
      </c>
      <c r="J352" s="97">
        <v>0.265</v>
      </c>
      <c r="K352" s="97">
        <v>0.047</v>
      </c>
    </row>
    <row r="353" spans="3:11" ht="15.75">
      <c r="C353" s="104" t="s">
        <v>567</v>
      </c>
      <c r="D353" s="62">
        <v>0.650449410406531</v>
      </c>
      <c r="E353" s="63">
        <v>0.011538274131462262</v>
      </c>
      <c r="F353" s="64">
        <v>189.3939393939394</v>
      </c>
      <c r="G353" s="64">
        <v>21.522038567493112</v>
      </c>
      <c r="H353" s="97">
        <v>115.80680398285612</v>
      </c>
      <c r="I353" s="97">
        <v>13.159864088960923</v>
      </c>
      <c r="J353" s="97">
        <v>0.223</v>
      </c>
      <c r="K353" s="97">
        <v>0.03</v>
      </c>
    </row>
    <row r="354" spans="3:11" ht="15.75">
      <c r="C354" s="104" t="s">
        <v>568</v>
      </c>
      <c r="D354" s="62">
        <v>1.2797889007998684</v>
      </c>
      <c r="E354" s="63">
        <v>0.005582029917653364</v>
      </c>
      <c r="F354" s="64">
        <v>238.0952380952381</v>
      </c>
      <c r="G354" s="64">
        <v>26.643990929705218</v>
      </c>
      <c r="H354" s="97">
        <v>145.58569643559056</v>
      </c>
      <c r="I354" s="97">
        <v>16.291732696363706</v>
      </c>
      <c r="J354" s="97">
        <v>0.131</v>
      </c>
      <c r="K354" s="97">
        <v>0.024</v>
      </c>
    </row>
    <row r="355" spans="3:11" ht="15.75">
      <c r="C355" s="104" t="s">
        <v>569</v>
      </c>
      <c r="D355" s="62">
        <v>0.3192875401995548</v>
      </c>
      <c r="E355" s="63">
        <v>0.009979047897480876</v>
      </c>
      <c r="F355" s="64">
        <v>167.22408026755852</v>
      </c>
      <c r="G355" s="64">
        <v>22.371114417064685</v>
      </c>
      <c r="H355" s="97">
        <v>102.25082358352513</v>
      </c>
      <c r="I355" s="97">
        <v>13.679039944284298</v>
      </c>
      <c r="J355" s="97">
        <v>0.308</v>
      </c>
      <c r="K355" s="97">
        <v>0.042</v>
      </c>
    </row>
    <row r="356" spans="3:11" ht="15.75">
      <c r="C356" s="104" t="s">
        <v>570</v>
      </c>
      <c r="D356" s="62">
        <v>0.3997691102498558</v>
      </c>
      <c r="E356" s="63">
        <v>0.019334405301369196</v>
      </c>
      <c r="F356" s="64">
        <v>125.62814070351759</v>
      </c>
      <c r="G356" s="64">
        <v>13.415065276129388</v>
      </c>
      <c r="H356" s="97">
        <v>76.81657349616587</v>
      </c>
      <c r="I356" s="97">
        <v>8.20277480800766</v>
      </c>
      <c r="J356" s="97">
        <v>0.411</v>
      </c>
      <c r="K356" s="97">
        <v>0.029</v>
      </c>
    </row>
    <row r="357" spans="3:11" ht="15.75">
      <c r="C357" s="104" t="s">
        <v>571</v>
      </c>
      <c r="D357" s="62">
        <v>0.18735054011709412</v>
      </c>
      <c r="E357" s="63">
        <v>0.013409345612239925</v>
      </c>
      <c r="F357" s="64">
        <v>109.89010989010988</v>
      </c>
      <c r="G357" s="64">
        <v>19.321338002656685</v>
      </c>
      <c r="H357" s="97">
        <v>67.19339835488795</v>
      </c>
      <c r="I357" s="97">
        <v>11.814223886573705</v>
      </c>
      <c r="J357" s="97">
        <v>0.472</v>
      </c>
      <c r="K357" s="97">
        <v>0.063</v>
      </c>
    </row>
    <row r="358" spans="3:11" ht="15.75">
      <c r="C358" s="104" t="s">
        <v>572</v>
      </c>
      <c r="D358" s="62">
        <v>0.47497320029685836</v>
      </c>
      <c r="E358" s="63">
        <v>0.024012084003313356</v>
      </c>
      <c r="F358" s="64">
        <v>126.58227848101265</v>
      </c>
      <c r="G358" s="64">
        <v>16.023073225444637</v>
      </c>
      <c r="H358" s="97">
        <v>77.39999051006079</v>
      </c>
      <c r="I358" s="97">
        <v>9.797467153172251</v>
      </c>
      <c r="J358" s="97">
        <v>0.433</v>
      </c>
      <c r="K358" s="97">
        <v>0.049</v>
      </c>
    </row>
    <row r="359" spans="3:11" ht="15.75">
      <c r="C359" s="104" t="s">
        <v>573</v>
      </c>
      <c r="D359" s="62">
        <v>2.4276408015172763</v>
      </c>
      <c r="E359" s="63">
        <v>0.35550358134775617</v>
      </c>
      <c r="F359" s="64">
        <v>60.6060606060606</v>
      </c>
      <c r="G359" s="64">
        <v>11.753902662993571</v>
      </c>
      <c r="H359" s="97">
        <v>37.05817727451396</v>
      </c>
      <c r="I359" s="97">
        <v>7.187040441117858</v>
      </c>
      <c r="J359" s="97">
        <v>0.662</v>
      </c>
      <c r="K359" s="97">
        <v>0.046</v>
      </c>
    </row>
    <row r="360" spans="3:11" ht="15.75">
      <c r="C360" s="104" t="s">
        <v>574</v>
      </c>
      <c r="D360" s="62">
        <v>0.45518265028448923</v>
      </c>
      <c r="E360" s="63">
        <v>0.013721190859036204</v>
      </c>
      <c r="F360" s="64">
        <v>142.85714285714286</v>
      </c>
      <c r="G360" s="64">
        <v>22.448979591836732</v>
      </c>
      <c r="H360" s="97">
        <v>87.35141786135434</v>
      </c>
      <c r="I360" s="97">
        <v>13.726651378212821</v>
      </c>
      <c r="J360" s="97">
        <v>0.299</v>
      </c>
      <c r="K360" s="97">
        <v>0.044</v>
      </c>
    </row>
    <row r="361" spans="3:11" ht="15.75">
      <c r="C361" s="104" t="s">
        <v>575</v>
      </c>
      <c r="D361" s="62">
        <v>2.1637668013523546</v>
      </c>
      <c r="E361" s="63">
        <v>0.6829410904838474</v>
      </c>
      <c r="F361" s="64">
        <v>35.714285714285715</v>
      </c>
      <c r="G361" s="64">
        <v>7.270408163265306</v>
      </c>
      <c r="H361" s="97">
        <v>21.837854465338584</v>
      </c>
      <c r="I361" s="97">
        <v>4.445563230443926</v>
      </c>
      <c r="J361" s="97">
        <v>0.73</v>
      </c>
      <c r="K361" s="97">
        <v>0.087</v>
      </c>
    </row>
    <row r="362" spans="3:11" ht="15.75">
      <c r="C362" s="104" t="s">
        <v>576</v>
      </c>
      <c r="D362" s="62">
        <v>2.0714109012946325</v>
      </c>
      <c r="E362" s="63">
        <v>0.4490571553866393</v>
      </c>
      <c r="F362" s="64">
        <v>50</v>
      </c>
      <c r="G362" s="64">
        <v>4.25</v>
      </c>
      <c r="H362" s="97">
        <v>30.572996251474017</v>
      </c>
      <c r="I362" s="97">
        <v>2.5987046813752914</v>
      </c>
      <c r="J362" s="97">
        <v>0.67</v>
      </c>
      <c r="K362" s="97">
        <v>0.05</v>
      </c>
    </row>
    <row r="363" spans="3:11" ht="16.5" thickBot="1">
      <c r="C363" s="106" t="s">
        <v>577</v>
      </c>
      <c r="D363" s="111">
        <v>0.8232868805145545</v>
      </c>
      <c r="E363" s="112">
        <v>0.04708863226623788</v>
      </c>
      <c r="F363" s="115">
        <v>132.1003963011889</v>
      </c>
      <c r="G363" s="115">
        <v>14.832937497491486</v>
      </c>
      <c r="H363" s="116">
        <v>80.7740984186896</v>
      </c>
      <c r="I363" s="116">
        <v>9.069746850183112</v>
      </c>
      <c r="J363" s="116">
        <v>0.439</v>
      </c>
      <c r="K363" s="116">
        <v>0.062</v>
      </c>
    </row>
    <row r="364" spans="1:11" ht="15.75">
      <c r="A364" s="2" t="s">
        <v>578</v>
      </c>
      <c r="B364" s="1" t="s">
        <v>0</v>
      </c>
      <c r="C364" s="104" t="s">
        <v>579</v>
      </c>
      <c r="D364" s="62">
        <v>0.22297353013935853</v>
      </c>
      <c r="E364" s="63">
        <v>0.015592262339813867</v>
      </c>
      <c r="F364" s="64">
        <v>111.11111111111111</v>
      </c>
      <c r="G364" s="64">
        <v>14.814814814814815</v>
      </c>
      <c r="H364" s="97">
        <v>67.93999166994226</v>
      </c>
      <c r="I364" s="97">
        <v>9.0586655559923</v>
      </c>
      <c r="J364" s="97">
        <v>0.533</v>
      </c>
      <c r="K364" s="97">
        <v>0.085</v>
      </c>
    </row>
    <row r="365" spans="3:11" ht="15.75">
      <c r="C365" s="104" t="s">
        <v>580</v>
      </c>
      <c r="D365" s="62">
        <v>0.5039993403149997</v>
      </c>
      <c r="E365" s="63">
        <v>0.018087024314184085</v>
      </c>
      <c r="F365" s="64">
        <v>181.81818181818184</v>
      </c>
      <c r="G365" s="64">
        <v>19.834710743801654</v>
      </c>
      <c r="H365" s="97">
        <v>111.1745318235419</v>
      </c>
      <c r="I365" s="97">
        <v>12.128130744386388</v>
      </c>
      <c r="J365" s="97">
        <v>0.37</v>
      </c>
      <c r="K365" s="97">
        <v>0.046</v>
      </c>
    </row>
    <row r="366" spans="3:11" ht="15.75">
      <c r="C366" s="104" t="s">
        <v>581</v>
      </c>
      <c r="D366" s="62">
        <v>0.16584480910365304</v>
      </c>
      <c r="E366" s="63">
        <v>0.016215952833406422</v>
      </c>
      <c r="F366" s="64">
        <v>81.96721311475409</v>
      </c>
      <c r="G366" s="64">
        <v>15.452835259338885</v>
      </c>
      <c r="H366" s="97">
        <v>50.11966598602297</v>
      </c>
      <c r="I366" s="97">
        <v>9.448789489168265</v>
      </c>
      <c r="J366" s="97">
        <v>0.551</v>
      </c>
      <c r="K366" s="97">
        <v>0.069</v>
      </c>
    </row>
    <row r="367" spans="3:11" ht="15.75">
      <c r="C367" s="104" t="s">
        <v>582</v>
      </c>
      <c r="D367" s="62">
        <v>0.37206234023253903</v>
      </c>
      <c r="E367" s="63">
        <v>0.013409345612239925</v>
      </c>
      <c r="F367" s="64">
        <v>140.64697609001408</v>
      </c>
      <c r="G367" s="64">
        <v>18.79249328910174</v>
      </c>
      <c r="H367" s="97">
        <v>85.99998945562312</v>
      </c>
      <c r="I367" s="97">
        <v>11.490856537671162</v>
      </c>
      <c r="J367" s="97">
        <v>0.394</v>
      </c>
      <c r="K367" s="97">
        <v>0.075</v>
      </c>
    </row>
    <row r="368" spans="3:11" ht="15.75">
      <c r="C368" s="104" t="s">
        <v>583</v>
      </c>
      <c r="D368" s="62">
        <v>0.05686484703554054</v>
      </c>
      <c r="E368" s="63">
        <v>0.012785655118647371</v>
      </c>
      <c r="F368" s="64">
        <v>55.865921787709496</v>
      </c>
      <c r="G368" s="64">
        <v>9.050903529852377</v>
      </c>
      <c r="H368" s="97">
        <v>34.15977234801566</v>
      </c>
      <c r="I368" s="97">
        <v>5.534264793812593</v>
      </c>
      <c r="J368" s="97">
        <v>0.608</v>
      </c>
      <c r="K368" s="97">
        <v>0.079</v>
      </c>
    </row>
    <row r="369" spans="3:11" ht="15.75">
      <c r="C369" s="104" t="s">
        <v>584</v>
      </c>
      <c r="D369" s="62">
        <v>1.7415684010884807</v>
      </c>
      <c r="E369" s="63">
        <v>0.02588315548409102</v>
      </c>
      <c r="F369" s="64">
        <v>202.42914979757086</v>
      </c>
      <c r="G369" s="64">
        <v>34.830926584602274</v>
      </c>
      <c r="H369" s="97">
        <v>123.77731275900412</v>
      </c>
      <c r="I369" s="97">
        <v>21.29771575812824</v>
      </c>
      <c r="J369" s="97">
        <v>0.219</v>
      </c>
      <c r="K369" s="97">
        <v>0.051</v>
      </c>
    </row>
    <row r="370" spans="3:11" ht="15.75">
      <c r="C370" s="104" t="s">
        <v>585</v>
      </c>
      <c r="D370" s="62">
        <v>3.72062340232539</v>
      </c>
      <c r="E370" s="63">
        <v>2.7754226964868685</v>
      </c>
      <c r="F370" s="64">
        <v>16.949152542372882</v>
      </c>
      <c r="G370" s="64">
        <v>3.1600114909508763</v>
      </c>
      <c r="H370" s="97">
        <v>10.363727542872548</v>
      </c>
      <c r="I370" s="97">
        <v>1.9322203893491192</v>
      </c>
      <c r="J370" s="97">
        <v>0.802</v>
      </c>
      <c r="K370" s="97">
        <v>0.065</v>
      </c>
    </row>
    <row r="371" spans="3:11" ht="15.75">
      <c r="C371" s="104" t="s">
        <v>586</v>
      </c>
      <c r="D371" s="62">
        <v>2.4276408015172763</v>
      </c>
      <c r="E371" s="63">
        <v>0.0033055596160405398</v>
      </c>
      <c r="F371" s="64">
        <v>295.85798816568047</v>
      </c>
      <c r="G371" s="64">
        <v>21.00766779874654</v>
      </c>
      <c r="H371" s="97">
        <v>180.90530326315985</v>
      </c>
      <c r="I371" s="97">
        <v>12.845346977265786</v>
      </c>
      <c r="J371" s="97">
        <v>0.0691</v>
      </c>
      <c r="K371" s="97">
        <v>0.0085</v>
      </c>
    </row>
    <row r="372" spans="3:11" ht="15.75">
      <c r="C372" s="104" t="s">
        <v>587</v>
      </c>
      <c r="D372" s="62">
        <v>0.015397047909623159</v>
      </c>
      <c r="E372" s="63">
        <v>0.02463577449690591</v>
      </c>
      <c r="F372" s="64">
        <v>7.518796992481203</v>
      </c>
      <c r="G372" s="64">
        <v>1.0175815478545986</v>
      </c>
      <c r="H372" s="97">
        <v>4.597443045334439</v>
      </c>
      <c r="I372" s="97">
        <v>0.6222103369625555</v>
      </c>
      <c r="J372" s="97">
        <v>0.818</v>
      </c>
      <c r="K372" s="97">
        <v>0.079</v>
      </c>
    </row>
    <row r="373" spans="3:11" ht="15.75">
      <c r="C373" s="104" t="s">
        <v>588</v>
      </c>
      <c r="D373" s="62">
        <v>1.957945081223716</v>
      </c>
      <c r="E373" s="63">
        <v>0.011850119378258538</v>
      </c>
      <c r="F373" s="64">
        <v>220.7505518763797</v>
      </c>
      <c r="G373" s="64">
        <v>28.263867569161192</v>
      </c>
      <c r="H373" s="97">
        <v>134.98011590054753</v>
      </c>
      <c r="I373" s="97">
        <v>17.282222344882463</v>
      </c>
      <c r="J373" s="97">
        <v>0.15</v>
      </c>
      <c r="K373" s="97">
        <v>0.03</v>
      </c>
    </row>
    <row r="374" spans="3:11" ht="15.75">
      <c r="C374" s="104" t="s">
        <v>589</v>
      </c>
      <c r="D374" s="62">
        <v>3.206069102003794</v>
      </c>
      <c r="E374" s="63">
        <v>0.026195000730887295</v>
      </c>
      <c r="F374" s="64">
        <v>233.10023310023308</v>
      </c>
      <c r="G374" s="64">
        <v>18.474144348270222</v>
      </c>
      <c r="H374" s="97">
        <v>142.5314510558229</v>
      </c>
      <c r="I374" s="97">
        <v>11.296198918177108</v>
      </c>
      <c r="J374" s="97">
        <v>0.146</v>
      </c>
      <c r="K374" s="97">
        <v>0.036</v>
      </c>
    </row>
    <row r="375" spans="3:11" ht="15.75">
      <c r="C375" s="104" t="s">
        <v>590</v>
      </c>
      <c r="D375" s="62">
        <v>1.1148676506967925</v>
      </c>
      <c r="E375" s="63">
        <v>0.014656726599425036</v>
      </c>
      <c r="F375" s="64">
        <v>209.64360587002096</v>
      </c>
      <c r="G375" s="64">
        <v>31.644317867172976</v>
      </c>
      <c r="H375" s="97">
        <v>128.18866352819293</v>
      </c>
      <c r="I375" s="97">
        <v>19.349232230670633</v>
      </c>
      <c r="J375" s="97">
        <v>0.19</v>
      </c>
      <c r="K375" s="97">
        <v>0.051</v>
      </c>
    </row>
    <row r="376" spans="3:11" ht="15.75">
      <c r="C376" s="104" t="s">
        <v>591</v>
      </c>
      <c r="D376" s="62">
        <v>1.9394739012121716</v>
      </c>
      <c r="E376" s="63">
        <v>0.12161964625054816</v>
      </c>
      <c r="F376" s="64">
        <v>112.35955056179776</v>
      </c>
      <c r="G376" s="64">
        <v>22.724403484408533</v>
      </c>
      <c r="H376" s="97">
        <v>68.70336236286296</v>
      </c>
      <c r="I376" s="97">
        <v>13.895062050916103</v>
      </c>
      <c r="J376" s="97">
        <v>0.52</v>
      </c>
      <c r="K376" s="97">
        <v>0.14</v>
      </c>
    </row>
    <row r="377" spans="3:11" ht="15.75">
      <c r="C377" s="104" t="s">
        <v>592</v>
      </c>
      <c r="D377" s="62">
        <v>0.42747588026717254</v>
      </c>
      <c r="E377" s="63">
        <v>0.02681869122447985</v>
      </c>
      <c r="F377" s="64">
        <v>131.92612137203167</v>
      </c>
      <c r="G377" s="64">
        <v>16.360231410251945</v>
      </c>
      <c r="H377" s="97">
        <v>80.6675362835726</v>
      </c>
      <c r="I377" s="97">
        <v>10.003625871577604</v>
      </c>
      <c r="J377" s="97">
        <v>0.492</v>
      </c>
      <c r="K377" s="97">
        <v>0.055</v>
      </c>
    </row>
    <row r="378" spans="3:11" ht="15.75">
      <c r="C378" s="104" t="s">
        <v>593</v>
      </c>
      <c r="D378" s="62">
        <v>0.18866991011791873</v>
      </c>
      <c r="E378" s="63">
        <v>0.008825220484334649</v>
      </c>
      <c r="F378" s="64">
        <v>135.13513513513513</v>
      </c>
      <c r="G378" s="64">
        <v>29.218407596785973</v>
      </c>
      <c r="H378" s="97">
        <v>82.62971959857842</v>
      </c>
      <c r="I378" s="97">
        <v>17.86588531861155</v>
      </c>
      <c r="J378" s="97">
        <v>0.384</v>
      </c>
      <c r="K378" s="97">
        <v>0.082</v>
      </c>
    </row>
    <row r="379" spans="3:11" ht="15.75">
      <c r="C379" s="104" t="s">
        <v>594</v>
      </c>
      <c r="D379" s="62">
        <v>0.4868475303042798</v>
      </c>
      <c r="E379" s="63">
        <v>0.011226428884665985</v>
      </c>
      <c r="F379" s="64">
        <v>184.1620626151013</v>
      </c>
      <c r="G379" s="64">
        <v>21.706025796255034</v>
      </c>
      <c r="H379" s="97">
        <v>112.6077209999043</v>
      </c>
      <c r="I379" s="97">
        <v>13.27236490606607</v>
      </c>
      <c r="J379" s="97">
        <v>0.312</v>
      </c>
      <c r="K379" s="97">
        <v>0.053</v>
      </c>
    </row>
    <row r="380" spans="3:11" ht="15.75">
      <c r="C380" s="104" t="s">
        <v>595</v>
      </c>
      <c r="D380" s="62">
        <v>0.5277480003298426</v>
      </c>
      <c r="E380" s="63">
        <v>0.027754226964868685</v>
      </c>
      <c r="F380" s="64">
        <v>140.8450704225352</v>
      </c>
      <c r="G380" s="64">
        <v>19.8373338623289</v>
      </c>
      <c r="H380" s="97">
        <v>86.12111620133525</v>
      </c>
      <c r="I380" s="97">
        <v>12.129734676244402</v>
      </c>
      <c r="J380" s="97">
        <v>0.486</v>
      </c>
      <c r="K380" s="97">
        <v>0.059</v>
      </c>
    </row>
    <row r="381" spans="3:11" ht="15.75">
      <c r="C381" s="104" t="s">
        <v>596</v>
      </c>
      <c r="D381" s="62">
        <v>3.192875401995548</v>
      </c>
      <c r="E381" s="63">
        <v>0.45529406032256486</v>
      </c>
      <c r="F381" s="64">
        <v>78.125</v>
      </c>
      <c r="G381" s="64">
        <v>20.1416015625</v>
      </c>
      <c r="H381" s="97">
        <v>47.77030664292815</v>
      </c>
      <c r="I381" s="97">
        <v>12.315782181379914</v>
      </c>
      <c r="J381" s="97">
        <v>0.614</v>
      </c>
      <c r="K381" s="97">
        <v>0.065</v>
      </c>
    </row>
    <row r="382" spans="3:11" ht="15.75">
      <c r="C382" s="104" t="s">
        <v>597</v>
      </c>
      <c r="D382" s="62">
        <v>0.3852560402407851</v>
      </c>
      <c r="E382" s="63">
        <v>0.013721190859036204</v>
      </c>
      <c r="F382" s="64">
        <v>133.33333333333334</v>
      </c>
      <c r="G382" s="64">
        <v>30.22222222222222</v>
      </c>
      <c r="H382" s="97">
        <v>81.52799000393071</v>
      </c>
      <c r="I382" s="97">
        <v>18.479677734224293</v>
      </c>
      <c r="J382" s="97">
        <v>0.466</v>
      </c>
      <c r="K382" s="97">
        <v>0.092</v>
      </c>
    </row>
    <row r="383" spans="3:11" ht="15.75">
      <c r="C383" s="104" t="s">
        <v>598</v>
      </c>
      <c r="D383" s="62">
        <v>0.1029108600643193</v>
      </c>
      <c r="E383" s="63">
        <v>0.011538274131462262</v>
      </c>
      <c r="F383" s="64">
        <v>75.75757575757576</v>
      </c>
      <c r="G383" s="64">
        <v>15.495867768595044</v>
      </c>
      <c r="H383" s="97">
        <v>46.322721593142454</v>
      </c>
      <c r="I383" s="97">
        <v>9.475102144051867</v>
      </c>
      <c r="J383" s="97">
        <v>0.641</v>
      </c>
      <c r="K383" s="97">
        <v>0.061</v>
      </c>
    </row>
    <row r="384" spans="3:11" ht="15.75">
      <c r="C384" s="104" t="s">
        <v>599</v>
      </c>
      <c r="D384" s="62">
        <v>0.18339243011462034</v>
      </c>
      <c r="E384" s="63">
        <v>0.012099595575695562</v>
      </c>
      <c r="F384" s="64">
        <v>98.0392156862745</v>
      </c>
      <c r="G384" s="64">
        <v>15.378700499807765</v>
      </c>
      <c r="H384" s="97">
        <v>59.94705147347846</v>
      </c>
      <c r="I384" s="97">
        <v>9.403459054663287</v>
      </c>
      <c r="J384" s="97">
        <v>0.545</v>
      </c>
      <c r="K384" s="97">
        <v>0.065</v>
      </c>
    </row>
    <row r="385" spans="3:11" ht="15.75">
      <c r="C385" s="104" t="s">
        <v>600</v>
      </c>
      <c r="D385" s="62">
        <v>0.15436629009647898</v>
      </c>
      <c r="E385" s="63">
        <v>0.012473809871851094</v>
      </c>
      <c r="F385" s="64">
        <v>91.74311926605505</v>
      </c>
      <c r="G385" s="64">
        <v>26.092079791263362</v>
      </c>
      <c r="H385" s="97">
        <v>56.09724082839269</v>
      </c>
      <c r="I385" s="97">
        <v>15.954261153029114</v>
      </c>
      <c r="J385" s="97">
        <v>0.592</v>
      </c>
      <c r="K385" s="97">
        <v>0.073</v>
      </c>
    </row>
    <row r="386" spans="3:11" ht="15.75">
      <c r="C386" s="104" t="s">
        <v>601</v>
      </c>
      <c r="D386" s="62">
        <v>0.2190154201368847</v>
      </c>
      <c r="E386" s="63">
        <v>0.028689762705257516</v>
      </c>
      <c r="F386" s="64">
        <v>75.18796992481204</v>
      </c>
      <c r="G386" s="64">
        <v>10.741138560687434</v>
      </c>
      <c r="H386" s="97">
        <v>45.97443045334439</v>
      </c>
      <c r="I386" s="97">
        <v>6.567775779049199</v>
      </c>
      <c r="J386" s="97">
        <v>0.609</v>
      </c>
      <c r="K386" s="97">
        <v>0.046</v>
      </c>
    </row>
    <row r="387" spans="3:11" ht="15.75">
      <c r="C387" s="104" t="s">
        <v>602</v>
      </c>
      <c r="D387" s="62">
        <v>0.15700503009812816</v>
      </c>
      <c r="E387" s="63">
        <v>0.023700238756517077</v>
      </c>
      <c r="F387" s="64">
        <v>46.08294930875576</v>
      </c>
      <c r="G387" s="64">
        <v>12.317101658561446</v>
      </c>
      <c r="H387" s="97">
        <v>28.177876729469137</v>
      </c>
      <c r="I387" s="97">
        <v>7.531414056724469</v>
      </c>
      <c r="J387" s="97">
        <v>0.686</v>
      </c>
      <c r="K387" s="97">
        <v>0.072</v>
      </c>
    </row>
    <row r="388" spans="3:11" ht="15.75">
      <c r="C388" s="104" t="s">
        <v>603</v>
      </c>
      <c r="D388" s="62">
        <v>0.21769605013606008</v>
      </c>
      <c r="E388" s="63">
        <v>0.017151488573795254</v>
      </c>
      <c r="F388" s="64">
        <v>89.28571428571429</v>
      </c>
      <c r="G388" s="64">
        <v>18.33545918367347</v>
      </c>
      <c r="H388" s="97">
        <v>54.59463616334646</v>
      </c>
      <c r="I388" s="97">
        <v>11.211398497830077</v>
      </c>
      <c r="J388" s="97">
        <v>0.511</v>
      </c>
      <c r="K388" s="97">
        <v>0.06</v>
      </c>
    </row>
    <row r="389" spans="3:11" ht="15.75">
      <c r="C389" s="104" t="s">
        <v>604</v>
      </c>
      <c r="D389" s="62">
        <v>0.1636018801022512</v>
      </c>
      <c r="E389" s="63">
        <v>0.008887589533693905</v>
      </c>
      <c r="F389" s="64">
        <v>121.95121951219511</v>
      </c>
      <c r="G389" s="64">
        <v>16.35930993456276</v>
      </c>
      <c r="H389" s="97">
        <v>74.56828354018052</v>
      </c>
      <c r="I389" s="97">
        <v>10.003062426121778</v>
      </c>
      <c r="J389" s="97">
        <v>0.392</v>
      </c>
      <c r="K389" s="97">
        <v>0.068</v>
      </c>
    </row>
    <row r="390" spans="3:11" ht="15.75">
      <c r="C390" s="104" t="s">
        <v>605</v>
      </c>
      <c r="D390" s="62">
        <v>0.10779252906737034</v>
      </c>
      <c r="E390" s="63">
        <v>0.021517322028943135</v>
      </c>
      <c r="F390" s="64">
        <v>60.975609756097555</v>
      </c>
      <c r="G390" s="64">
        <v>6.320642474717428</v>
      </c>
      <c r="H390" s="97">
        <v>37.28414177009026</v>
      </c>
      <c r="I390" s="97">
        <v>3.8648195737288678</v>
      </c>
      <c r="J390" s="97">
        <v>0.698</v>
      </c>
      <c r="K390" s="97">
        <v>0.073</v>
      </c>
    </row>
    <row r="391" spans="3:11" ht="15.75">
      <c r="C391" s="104" t="s">
        <v>606</v>
      </c>
      <c r="D391" s="62">
        <v>0.1015914900634947</v>
      </c>
      <c r="E391" s="63">
        <v>0.005519660868294109</v>
      </c>
      <c r="F391" s="64">
        <v>126.58227848101265</v>
      </c>
      <c r="G391" s="64">
        <v>19.227687870533565</v>
      </c>
      <c r="H391" s="97">
        <v>77.39999051006079</v>
      </c>
      <c r="I391" s="97">
        <v>11.756960583806702</v>
      </c>
      <c r="J391" s="97">
        <v>0.5</v>
      </c>
      <c r="K391" s="97">
        <v>0.13</v>
      </c>
    </row>
    <row r="392" spans="3:11" ht="15.75">
      <c r="C392" s="104" t="s">
        <v>607</v>
      </c>
      <c r="D392" s="62">
        <v>0.7441246804650781</v>
      </c>
      <c r="E392" s="63">
        <v>0.05737952541051503</v>
      </c>
      <c r="F392" s="64">
        <v>110.61946902654869</v>
      </c>
      <c r="G392" s="64">
        <v>7.586733495183649</v>
      </c>
      <c r="H392" s="97">
        <v>67.63937223777438</v>
      </c>
      <c r="I392" s="97">
        <v>4.638983494183641</v>
      </c>
      <c r="J392" s="97">
        <v>0.534</v>
      </c>
      <c r="K392" s="97">
        <v>0.033</v>
      </c>
    </row>
    <row r="393" spans="3:11" ht="15.75">
      <c r="C393" s="104" t="s">
        <v>608</v>
      </c>
      <c r="D393" s="62">
        <v>0.23088975014430613</v>
      </c>
      <c r="E393" s="63">
        <v>0.03180821517322029</v>
      </c>
      <c r="F393" s="64">
        <v>73.52941176470588</v>
      </c>
      <c r="G393" s="64">
        <v>10.272491349480969</v>
      </c>
      <c r="H393" s="97">
        <v>44.96028860510885</v>
      </c>
      <c r="I393" s="97">
        <v>6.281216790419618</v>
      </c>
      <c r="J393" s="97">
        <v>0.619</v>
      </c>
      <c r="K393" s="97">
        <v>0.065</v>
      </c>
    </row>
    <row r="394" spans="3:11" ht="15.75">
      <c r="C394" s="104" t="s">
        <v>609</v>
      </c>
      <c r="D394" s="62">
        <v>0.7559990104724995</v>
      </c>
      <c r="E394" s="63">
        <v>0.3399113190079423</v>
      </c>
      <c r="F394" s="64">
        <v>24.271844660194173</v>
      </c>
      <c r="G394" s="64">
        <v>2.120840795550947</v>
      </c>
      <c r="H394" s="97">
        <v>14.841260316249521</v>
      </c>
      <c r="I394" s="97">
        <v>1.2968091538470456</v>
      </c>
      <c r="J394" s="97">
        <v>0.728</v>
      </c>
      <c r="K394" s="97">
        <v>0.047</v>
      </c>
    </row>
    <row r="395" spans="3:11" ht="15.75">
      <c r="C395" s="104" t="s">
        <v>610</v>
      </c>
      <c r="D395" s="62">
        <v>2.0212748412632973</v>
      </c>
      <c r="E395" s="63">
        <v>3.6797739121960724</v>
      </c>
      <c r="F395" s="64">
        <v>7.2992700729927</v>
      </c>
      <c r="G395" s="64">
        <v>1.7049389951515794</v>
      </c>
      <c r="H395" s="97">
        <v>4.463211131602046</v>
      </c>
      <c r="I395" s="97">
        <v>1.0425018701552222</v>
      </c>
      <c r="J395" s="97">
        <v>0.79</v>
      </c>
      <c r="K395" s="97">
        <v>0.1</v>
      </c>
    </row>
    <row r="396" spans="3:11" ht="15.75">
      <c r="C396" s="104" t="s">
        <v>611</v>
      </c>
      <c r="D396" s="62">
        <v>0.4974024903108767</v>
      </c>
      <c r="E396" s="63">
        <v>0.22203381571894948</v>
      </c>
      <c r="F396" s="64">
        <v>28.49002849002849</v>
      </c>
      <c r="G396" s="64">
        <v>3.1655587211142766</v>
      </c>
      <c r="H396" s="97">
        <v>17.42051068460058</v>
      </c>
      <c r="I396" s="97">
        <v>1.9356122982889532</v>
      </c>
      <c r="J396" s="97">
        <v>0.746</v>
      </c>
      <c r="K396" s="97">
        <v>0.064</v>
      </c>
    </row>
    <row r="397" spans="3:11" ht="15.75">
      <c r="C397" s="104" t="s">
        <v>612</v>
      </c>
      <c r="D397" s="62">
        <v>1.9275995712047502</v>
      </c>
      <c r="E397" s="63">
        <v>5.394922769575598</v>
      </c>
      <c r="F397" s="64">
        <v>4.366812227074235</v>
      </c>
      <c r="G397" s="64">
        <v>0.4576571766366011</v>
      </c>
      <c r="H397" s="97">
        <v>2.67013067698463</v>
      </c>
      <c r="I397" s="97">
        <v>0.27983902291541973</v>
      </c>
      <c r="J397" s="97">
        <v>0.794</v>
      </c>
      <c r="K397" s="97">
        <v>0.036</v>
      </c>
    </row>
    <row r="398" spans="3:11" ht="15.75">
      <c r="C398" s="104" t="s">
        <v>613</v>
      </c>
      <c r="D398" s="62">
        <v>0.2190154201368847</v>
      </c>
      <c r="E398" s="63">
        <v>0.0508307752277932</v>
      </c>
      <c r="F398" s="64">
        <v>43.66812227074236</v>
      </c>
      <c r="G398" s="64">
        <v>4.38588127610076</v>
      </c>
      <c r="H398" s="97">
        <v>26.7013067698463</v>
      </c>
      <c r="I398" s="97">
        <v>2.6817906362727726</v>
      </c>
      <c r="J398" s="97">
        <v>0.658</v>
      </c>
      <c r="K398" s="97">
        <v>0.033</v>
      </c>
    </row>
    <row r="399" spans="3:11" ht="15.75">
      <c r="C399" s="104" t="s">
        <v>614</v>
      </c>
      <c r="D399" s="62">
        <v>0.4696957202935599</v>
      </c>
      <c r="E399" s="63">
        <v>0.02931345319885007</v>
      </c>
      <c r="F399" s="64">
        <v>110.98779134295226</v>
      </c>
      <c r="G399" s="64">
        <v>8.745985777302565</v>
      </c>
      <c r="H399" s="97">
        <v>67.8645865737492</v>
      </c>
      <c r="I399" s="97">
        <v>5.347819807698327</v>
      </c>
      <c r="J399" s="97">
        <v>0.514</v>
      </c>
      <c r="K399" s="97">
        <v>0.043</v>
      </c>
    </row>
    <row r="400" spans="3:11" ht="15.75">
      <c r="C400" s="104" t="s">
        <v>615</v>
      </c>
      <c r="D400" s="62">
        <v>0.28762266017976423</v>
      </c>
      <c r="E400" s="63">
        <v>0.006174535886566291</v>
      </c>
      <c r="F400" s="64">
        <v>195.69471624266146</v>
      </c>
      <c r="G400" s="64">
        <v>18.765246762994934</v>
      </c>
      <c r="H400" s="97">
        <v>119.6594765224032</v>
      </c>
      <c r="I400" s="97">
        <v>11.474196378860581</v>
      </c>
      <c r="J400" s="97">
        <v>0.295</v>
      </c>
      <c r="K400" s="97">
        <v>0.045</v>
      </c>
    </row>
    <row r="401" spans="3:11" ht="15.75">
      <c r="C401" s="104" t="s">
        <v>616</v>
      </c>
      <c r="D401" s="62">
        <v>0.12718726807949207</v>
      </c>
      <c r="E401" s="63">
        <v>0.011850119378258538</v>
      </c>
      <c r="F401" s="64">
        <v>81.96721311475409</v>
      </c>
      <c r="G401" s="64">
        <v>16.796560064498788</v>
      </c>
      <c r="H401" s="97">
        <v>50.11966598602297</v>
      </c>
      <c r="I401" s="97">
        <v>10.270423357791593</v>
      </c>
      <c r="J401" s="97">
        <v>0.579</v>
      </c>
      <c r="K401" s="97">
        <v>0.054</v>
      </c>
    </row>
    <row r="402" spans="3:11" ht="15.75">
      <c r="C402" s="104" t="s">
        <v>617</v>
      </c>
      <c r="D402" s="62">
        <v>0.0885297270553311</v>
      </c>
      <c r="E402" s="63">
        <v>0.013939482531793597</v>
      </c>
      <c r="F402" s="64">
        <v>58.13953488372093</v>
      </c>
      <c r="G402" s="64">
        <v>6.084369929691725</v>
      </c>
      <c r="H402" s="97">
        <v>35.549995641248856</v>
      </c>
      <c r="I402" s="97">
        <v>3.720348381060927</v>
      </c>
      <c r="J402" s="97">
        <v>0.648</v>
      </c>
      <c r="K402" s="97">
        <v>0.062</v>
      </c>
    </row>
    <row r="403" spans="3:11" ht="16.5" thickBot="1">
      <c r="C403" s="106" t="s">
        <v>618</v>
      </c>
      <c r="D403" s="111">
        <v>0.09644594706027873</v>
      </c>
      <c r="E403" s="112">
        <v>0.0077961311699069336</v>
      </c>
      <c r="F403" s="115">
        <v>93.45794392523365</v>
      </c>
      <c r="G403" s="115">
        <v>24.45628439164993</v>
      </c>
      <c r="H403" s="116">
        <v>57.14578738593274</v>
      </c>
      <c r="I403" s="116">
        <v>14.954037820617916</v>
      </c>
      <c r="J403" s="116">
        <v>0.431</v>
      </c>
      <c r="K403" s="116">
        <v>0.078</v>
      </c>
    </row>
    <row r="404" spans="1:11" ht="15.75">
      <c r="A404" s="2" t="s">
        <v>619</v>
      </c>
      <c r="B404" s="1" t="s">
        <v>1</v>
      </c>
      <c r="C404" s="104" t="s">
        <v>620</v>
      </c>
      <c r="D404" s="62">
        <v>0.12773029439696107</v>
      </c>
      <c r="E404" s="63">
        <v>1.6771228026585505</v>
      </c>
      <c r="F404" s="64">
        <v>1.0101010101010102</v>
      </c>
      <c r="G404" s="64">
        <v>0.13263952657892053</v>
      </c>
      <c r="H404" s="97">
        <v>0.6031473306587685</v>
      </c>
      <c r="I404" s="97">
        <v>0.0792011646319595</v>
      </c>
      <c r="J404" s="97">
        <v>0.788</v>
      </c>
      <c r="K404" s="97">
        <v>0.075</v>
      </c>
    </row>
    <row r="405" spans="3:11" ht="15.75">
      <c r="C405" s="104" t="s">
        <v>621</v>
      </c>
      <c r="D405" s="62">
        <v>0.02690724912947136</v>
      </c>
      <c r="E405" s="63">
        <v>2.869743462326853</v>
      </c>
      <c r="F405" s="64">
        <v>0.1234567901234568</v>
      </c>
      <c r="G405" s="64">
        <v>0.013717421124828533</v>
      </c>
      <c r="H405" s="97">
        <v>0.07371800708051615</v>
      </c>
      <c r="I405" s="97">
        <v>0.008190889675612906</v>
      </c>
      <c r="J405" s="97">
        <v>0.817</v>
      </c>
      <c r="K405" s="97">
        <v>0.048</v>
      </c>
    </row>
    <row r="406" spans="3:11" ht="15.75">
      <c r="C406" s="104" t="s">
        <v>622</v>
      </c>
      <c r="D406" s="62">
        <v>0.01234567901234568</v>
      </c>
      <c r="E406" s="63">
        <v>2.534318901795143</v>
      </c>
      <c r="F406" s="64">
        <v>0.07092198581560284</v>
      </c>
      <c r="G406" s="64">
        <v>0.009053870529651425</v>
      </c>
      <c r="H406" s="97">
        <v>0.042348642365402894</v>
      </c>
      <c r="I406" s="97">
        <v>0.005406209663668454</v>
      </c>
      <c r="J406" s="97">
        <v>0.83</v>
      </c>
      <c r="K406" s="97">
        <v>0.048</v>
      </c>
    </row>
    <row r="407" spans="3:11" ht="15.75">
      <c r="C407" s="104" t="s">
        <v>623</v>
      </c>
      <c r="D407" s="62">
        <v>0.033396644507755625</v>
      </c>
      <c r="E407" s="63">
        <v>1.0360891980868379</v>
      </c>
      <c r="F407" s="64">
        <v>0.5102040816326531</v>
      </c>
      <c r="G407" s="64">
        <v>0.05466472303206997</v>
      </c>
      <c r="H407" s="97">
        <v>0.3046509476286637</v>
      </c>
      <c r="I407" s="97">
        <v>0.03264117296021396</v>
      </c>
      <c r="J407" s="97">
        <v>0.804</v>
      </c>
      <c r="K407" s="97">
        <v>0.056</v>
      </c>
    </row>
    <row r="408" spans="3:11" ht="15.75">
      <c r="C408" s="104" t="s">
        <v>624</v>
      </c>
      <c r="D408" s="62">
        <v>0.014878125989237103</v>
      </c>
      <c r="E408" s="63">
        <v>1.0360891980868379</v>
      </c>
      <c r="F408" s="64">
        <v>0.19569471624266144</v>
      </c>
      <c r="G408" s="64">
        <v>0.023743781618483385</v>
      </c>
      <c r="H408" s="97">
        <v>0.11685241826852852</v>
      </c>
      <c r="I408" s="97">
        <v>0.014177788517903656</v>
      </c>
      <c r="J408" s="97">
        <v>0.799</v>
      </c>
      <c r="K408" s="97">
        <v>0.036</v>
      </c>
    </row>
    <row r="409" spans="3:11" ht="15.75">
      <c r="C409" s="104" t="s">
        <v>625</v>
      </c>
      <c r="D409" s="62">
        <v>0.003133903133903134</v>
      </c>
      <c r="E409" s="63">
        <v>2.9815516491707563</v>
      </c>
      <c r="F409" s="64">
        <v>0.015625</v>
      </c>
      <c r="G409" s="64">
        <v>0.002685546875</v>
      </c>
      <c r="H409" s="97">
        <v>0.009329935271127824</v>
      </c>
      <c r="I409" s="97">
        <v>0.0016035826247250949</v>
      </c>
      <c r="J409" s="97">
        <v>0.825</v>
      </c>
      <c r="K409" s="97">
        <v>0.043</v>
      </c>
    </row>
    <row r="410" spans="3:11" ht="15.75">
      <c r="C410" s="104" t="s">
        <v>626</v>
      </c>
      <c r="D410" s="62">
        <v>0.003877809433364989</v>
      </c>
      <c r="E410" s="63">
        <v>0.5739486924653706</v>
      </c>
      <c r="F410" s="64">
        <v>0.08333333333333333</v>
      </c>
      <c r="G410" s="64">
        <v>0.018055555555555557</v>
      </c>
      <c r="H410" s="97">
        <v>0.04975965477934839</v>
      </c>
      <c r="I410" s="97">
        <v>0.010781258535525487</v>
      </c>
      <c r="J410" s="97">
        <v>0.801</v>
      </c>
      <c r="K410" s="97">
        <v>0.045</v>
      </c>
    </row>
    <row r="411" spans="3:11" ht="15.75">
      <c r="C411" s="104" t="s">
        <v>627</v>
      </c>
      <c r="D411" s="62">
        <v>0.01473567584678696</v>
      </c>
      <c r="E411" s="63">
        <v>0.77893036834586</v>
      </c>
      <c r="F411" s="64">
        <v>0.24630541871921185</v>
      </c>
      <c r="G411" s="64">
        <v>0.032759834016840995</v>
      </c>
      <c r="H411" s="97">
        <v>0.14707287126901006</v>
      </c>
      <c r="I411" s="97">
        <v>0.019561416375681148</v>
      </c>
      <c r="J411" s="97">
        <v>0.783</v>
      </c>
      <c r="K411" s="97">
        <v>0.042</v>
      </c>
    </row>
    <row r="412" spans="3:11" ht="15.75">
      <c r="C412" s="104" t="s">
        <v>628</v>
      </c>
      <c r="D412" s="62">
        <v>0.02833175055397278</v>
      </c>
      <c r="E412" s="63">
        <v>2.3479719237219707</v>
      </c>
      <c r="F412" s="64">
        <v>0.18348623853211007</v>
      </c>
      <c r="G412" s="64">
        <v>0.02929046376567629</v>
      </c>
      <c r="H412" s="97">
        <v>0.10956254263342766</v>
      </c>
      <c r="I412" s="97">
        <v>0.01748980038368478</v>
      </c>
      <c r="J412" s="97">
        <v>0.893</v>
      </c>
      <c r="K412" s="97">
        <v>0.052</v>
      </c>
    </row>
    <row r="413" spans="3:11" ht="15.75">
      <c r="C413" s="104" t="s">
        <v>629</v>
      </c>
      <c r="D413" s="62">
        <v>0.03988603988603989</v>
      </c>
      <c r="E413" s="63">
        <v>0.6671221815019567</v>
      </c>
      <c r="F413" s="64">
        <v>0.8547008547008548</v>
      </c>
      <c r="G413" s="64">
        <v>0.14610271020527435</v>
      </c>
      <c r="H413" s="97">
        <v>0.5103554336343425</v>
      </c>
      <c r="I413" s="97">
        <v>0.0872402450656996</v>
      </c>
      <c r="J413" s="97">
        <v>0.831</v>
      </c>
      <c r="K413" s="97">
        <v>0.046</v>
      </c>
    </row>
    <row r="414" spans="3:11" ht="15.75">
      <c r="C414" s="104" t="s">
        <v>630</v>
      </c>
      <c r="D414" s="62">
        <v>0.015289648622981959</v>
      </c>
      <c r="E414" s="63">
        <v>0.544133175973663</v>
      </c>
      <c r="F414" s="64">
        <v>0.38910505836575876</v>
      </c>
      <c r="G414" s="64">
        <v>0.03936471407591335</v>
      </c>
      <c r="H414" s="97">
        <v>0.23234080052614037</v>
      </c>
      <c r="I414" s="97">
        <v>0.023505294994862456</v>
      </c>
      <c r="J414" s="97">
        <v>0.803</v>
      </c>
      <c r="K414" s="97">
        <v>0.043</v>
      </c>
    </row>
    <row r="415" spans="3:11" ht="15.75">
      <c r="C415" s="104" t="s">
        <v>631</v>
      </c>
      <c r="D415" s="62">
        <v>0.004352643241532131</v>
      </c>
      <c r="E415" s="63">
        <v>0.3876017143921983</v>
      </c>
      <c r="F415" s="64">
        <v>0.15174506828528073</v>
      </c>
      <c r="G415" s="64">
        <v>0.022335768776437375</v>
      </c>
      <c r="H415" s="97">
        <v>0.09060938654813061</v>
      </c>
      <c r="I415" s="97">
        <v>0.013337041722562473</v>
      </c>
      <c r="J415" s="97">
        <v>0.798</v>
      </c>
      <c r="K415" s="97">
        <v>0.058</v>
      </c>
    </row>
    <row r="416" spans="3:11" ht="15.75">
      <c r="C416" s="104" t="s">
        <v>632</v>
      </c>
      <c r="D416" s="62">
        <v>0.0051440329218107</v>
      </c>
      <c r="E416" s="63">
        <v>0.3391515000931735</v>
      </c>
      <c r="F416" s="64">
        <v>0.19607843137254904</v>
      </c>
      <c r="G416" s="64">
        <v>0.02691272587466359</v>
      </c>
      <c r="H416" s="97">
        <v>0.11708154065729036</v>
      </c>
      <c r="I416" s="97">
        <v>0.016070015384333967</v>
      </c>
      <c r="J416" s="97">
        <v>0.872</v>
      </c>
      <c r="K416" s="97">
        <v>0.059</v>
      </c>
    </row>
    <row r="417" spans="3:11" ht="15.75">
      <c r="C417" s="104" t="s">
        <v>633</v>
      </c>
      <c r="D417" s="62">
        <v>0.00857866413421969</v>
      </c>
      <c r="E417" s="63">
        <v>3.8760171439219833</v>
      </c>
      <c r="F417" s="64">
        <v>0.03067484662576687</v>
      </c>
      <c r="G417" s="64">
        <v>0.006774812751703113</v>
      </c>
      <c r="H417" s="97">
        <v>0.018316437342091433</v>
      </c>
      <c r="I417" s="97">
        <v>0.004045348124633691</v>
      </c>
      <c r="J417" s="97">
        <v>0.84</v>
      </c>
      <c r="K417" s="97">
        <v>0.053</v>
      </c>
    </row>
    <row r="418" spans="3:11" ht="15.75">
      <c r="C418" s="104" t="s">
        <v>634</v>
      </c>
      <c r="D418" s="62">
        <v>0.01883507439062995</v>
      </c>
      <c r="E418" s="63">
        <v>2.4970495061805087</v>
      </c>
      <c r="F418" s="64">
        <v>0.09259259259259259</v>
      </c>
      <c r="G418" s="64">
        <v>0.024005486968449927</v>
      </c>
      <c r="H418" s="97">
        <v>0.05528850531038711</v>
      </c>
      <c r="I418" s="97">
        <v>0.014334056932322582</v>
      </c>
      <c r="J418" s="97">
        <v>0.845</v>
      </c>
      <c r="K418" s="97">
        <v>0.039</v>
      </c>
    </row>
    <row r="419" spans="3:11" ht="15.75">
      <c r="C419" s="104" t="s">
        <v>635</v>
      </c>
      <c r="D419" s="62">
        <v>0.011396011396011397</v>
      </c>
      <c r="E419" s="63">
        <v>0.9801851046648862</v>
      </c>
      <c r="F419" s="64">
        <v>0.14084507042253522</v>
      </c>
      <c r="G419" s="64">
        <v>0.023804800634794683</v>
      </c>
      <c r="H419" s="97">
        <v>0.0841008249791804</v>
      </c>
      <c r="I419" s="97">
        <v>0.014214223940143164</v>
      </c>
      <c r="J419" s="97">
        <v>0.831</v>
      </c>
      <c r="K419" s="97">
        <v>0.043</v>
      </c>
    </row>
    <row r="420" spans="3:11" ht="15.75">
      <c r="C420" s="104" t="s">
        <v>636</v>
      </c>
      <c r="D420" s="62">
        <v>0.012503956948401396</v>
      </c>
      <c r="E420" s="63">
        <v>1.7889309895024537</v>
      </c>
      <c r="F420" s="64">
        <v>0.1</v>
      </c>
      <c r="G420" s="64">
        <v>0.013999999999999999</v>
      </c>
      <c r="H420" s="97">
        <v>0.05971158573521808</v>
      </c>
      <c r="I420" s="97">
        <v>0.00835962200293053</v>
      </c>
      <c r="J420" s="97">
        <v>0.834</v>
      </c>
      <c r="K420" s="97">
        <v>0.048</v>
      </c>
    </row>
    <row r="421" spans="3:11" ht="15.75">
      <c r="C421" s="104" t="s">
        <v>637</v>
      </c>
      <c r="D421" s="62">
        <v>0.014878125989237103</v>
      </c>
      <c r="E421" s="63">
        <v>1.639853407043916</v>
      </c>
      <c r="F421" s="64">
        <v>0.13333333333333333</v>
      </c>
      <c r="G421" s="64">
        <v>0.017777777777777778</v>
      </c>
      <c r="H421" s="97">
        <v>0.07961544764695744</v>
      </c>
      <c r="I421" s="97">
        <v>0.010615393019594325</v>
      </c>
      <c r="J421" s="97">
        <v>0.815</v>
      </c>
      <c r="K421" s="97">
        <v>0.041</v>
      </c>
    </row>
    <row r="422" spans="3:11" ht="15.75">
      <c r="C422" s="104" t="s">
        <v>638</v>
      </c>
      <c r="D422" s="62">
        <v>0.007518201962646407</v>
      </c>
      <c r="E422" s="63">
        <v>0.8124728243990311</v>
      </c>
      <c r="F422" s="64">
        <v>0.12048192771084336</v>
      </c>
      <c r="G422" s="64">
        <v>0.015967484395412974</v>
      </c>
      <c r="H422" s="97">
        <v>0.0719416695605037</v>
      </c>
      <c r="I422" s="97">
        <v>0.009534438134524585</v>
      </c>
      <c r="J422" s="97">
        <v>0.811</v>
      </c>
      <c r="K422" s="97">
        <v>0.042</v>
      </c>
    </row>
    <row r="423" spans="3:11" ht="15.75">
      <c r="C423" s="104" t="s">
        <v>639</v>
      </c>
      <c r="D423" s="62">
        <v>0.2991452991452992</v>
      </c>
      <c r="E423" s="63">
        <v>0.920554071681471</v>
      </c>
      <c r="F423" s="64">
        <v>4.651162790697675</v>
      </c>
      <c r="G423" s="64">
        <v>0.9085992428339644</v>
      </c>
      <c r="H423" s="97">
        <v>2.7772830574520038</v>
      </c>
      <c r="I423" s="97">
        <v>0.5425390158743449</v>
      </c>
      <c r="J423" s="97">
        <v>0.803</v>
      </c>
      <c r="K423" s="97">
        <v>0.044</v>
      </c>
    </row>
    <row r="424" spans="3:11" ht="15.75">
      <c r="C424" s="104" t="s">
        <v>640</v>
      </c>
      <c r="D424" s="62">
        <v>0.34346312124089906</v>
      </c>
      <c r="E424" s="63">
        <v>1.2746133300204985</v>
      </c>
      <c r="F424" s="64">
        <v>3.8022813688212924</v>
      </c>
      <c r="G424" s="64">
        <v>0.36143359019213805</v>
      </c>
      <c r="H424" s="97">
        <v>2.2704024994379495</v>
      </c>
      <c r="I424" s="97">
        <v>0.21581772808345526</v>
      </c>
      <c r="J424" s="97">
        <v>0.794</v>
      </c>
      <c r="K424" s="97">
        <v>0.037</v>
      </c>
    </row>
    <row r="425" spans="3:11" ht="15.75">
      <c r="C425" s="104" t="s">
        <v>641</v>
      </c>
      <c r="D425" s="62">
        <v>0.49540993985438436</v>
      </c>
      <c r="E425" s="63">
        <v>0.9019193738741538</v>
      </c>
      <c r="F425" s="64">
        <v>7.751937984496124</v>
      </c>
      <c r="G425" s="64">
        <v>0.9614806802475814</v>
      </c>
      <c r="H425" s="97">
        <v>4.628805095753339</v>
      </c>
      <c r="I425" s="97">
        <v>0.5741153607135925</v>
      </c>
      <c r="J425" s="97">
        <v>0.81</v>
      </c>
      <c r="K425" s="97">
        <v>0.042</v>
      </c>
    </row>
    <row r="426" spans="3:11" ht="15.75">
      <c r="C426" s="104" t="s">
        <v>642</v>
      </c>
      <c r="D426" s="62">
        <v>0.25324469768914215</v>
      </c>
      <c r="E426" s="63">
        <v>0.6894838188707374</v>
      </c>
      <c r="F426" s="64">
        <v>4.545454545454546</v>
      </c>
      <c r="G426" s="64">
        <v>0.578512396694215</v>
      </c>
      <c r="H426" s="97">
        <v>2.714162987964458</v>
      </c>
      <c r="I426" s="97">
        <v>0.34543892574093105</v>
      </c>
      <c r="J426" s="97">
        <v>0.79</v>
      </c>
      <c r="K426" s="97">
        <v>0.03</v>
      </c>
    </row>
    <row r="427" spans="3:11" ht="15.75">
      <c r="C427" s="104" t="s">
        <v>643</v>
      </c>
      <c r="D427" s="62">
        <v>0.7913896802785693</v>
      </c>
      <c r="E427" s="63">
        <v>1.028635318963911</v>
      </c>
      <c r="F427" s="64">
        <v>9.633911368015413</v>
      </c>
      <c r="G427" s="64">
        <v>0.7796228852729236</v>
      </c>
      <c r="H427" s="97">
        <v>5.752561246167444</v>
      </c>
      <c r="I427" s="97">
        <v>0.4655251875511226</v>
      </c>
      <c r="J427" s="97">
        <v>0.756</v>
      </c>
      <c r="K427" s="97">
        <v>0.041</v>
      </c>
    </row>
    <row r="428" spans="3:11" ht="15.75">
      <c r="C428" s="104" t="s">
        <v>644</v>
      </c>
      <c r="D428" s="62">
        <v>0.8262108262108263</v>
      </c>
      <c r="E428" s="63">
        <v>0.2981551649170756</v>
      </c>
      <c r="F428" s="64">
        <v>32.467532467532465</v>
      </c>
      <c r="G428" s="64">
        <v>8.222297183336144</v>
      </c>
      <c r="H428" s="97">
        <v>19.38687848546041</v>
      </c>
      <c r="I428" s="97">
        <v>4.9096640320321825</v>
      </c>
      <c r="J428" s="97">
        <v>0.674</v>
      </c>
      <c r="K428" s="97">
        <v>0.037</v>
      </c>
    </row>
    <row r="429" spans="3:11" ht="15.75">
      <c r="C429" s="104" t="s">
        <v>645</v>
      </c>
      <c r="D429" s="62">
        <v>0.6710984488762267</v>
      </c>
      <c r="E429" s="63">
        <v>1.6771228026585505</v>
      </c>
      <c r="F429" s="64">
        <v>5.291005291005291</v>
      </c>
      <c r="G429" s="64">
        <v>0.36393158086279775</v>
      </c>
      <c r="H429" s="97">
        <v>3.159343160593549</v>
      </c>
      <c r="I429" s="97">
        <v>0.21730931792442398</v>
      </c>
      <c r="J429" s="97">
        <v>0.803</v>
      </c>
      <c r="K429" s="97">
        <v>0.042</v>
      </c>
    </row>
    <row r="430" spans="3:11" ht="15.75">
      <c r="C430" s="104" t="s">
        <v>646</v>
      </c>
      <c r="D430" s="62">
        <v>0.3165558721114277</v>
      </c>
      <c r="E430" s="63">
        <v>1.9380085719609916</v>
      </c>
      <c r="F430" s="64">
        <v>2.262443438914027</v>
      </c>
      <c r="G430" s="64">
        <v>0.37878012325709953</v>
      </c>
      <c r="H430" s="97">
        <v>1.3509408537379655</v>
      </c>
      <c r="I430" s="97">
        <v>0.2261756180466277</v>
      </c>
      <c r="J430" s="97">
        <v>0.815</v>
      </c>
      <c r="K430" s="97">
        <v>0.039</v>
      </c>
    </row>
    <row r="431" spans="3:11" ht="15.75">
      <c r="C431" s="104" t="s">
        <v>647</v>
      </c>
      <c r="D431" s="62">
        <v>0.3640392529281419</v>
      </c>
      <c r="E431" s="63">
        <v>1.6025840114292815</v>
      </c>
      <c r="F431" s="64">
        <v>3.1545741324921135</v>
      </c>
      <c r="G431" s="64">
        <v>0.5274209117415836</v>
      </c>
      <c r="H431" s="97">
        <v>1.8836462377040402</v>
      </c>
      <c r="I431" s="97">
        <v>0.31493138990004454</v>
      </c>
      <c r="J431" s="97">
        <v>0.813</v>
      </c>
      <c r="K431" s="97">
        <v>0.03</v>
      </c>
    </row>
    <row r="432" spans="3:11" ht="15.75">
      <c r="C432" s="104" t="s">
        <v>648</v>
      </c>
      <c r="D432" s="62">
        <v>1.06204495093384</v>
      </c>
      <c r="E432" s="63">
        <v>2.161624945648798</v>
      </c>
      <c r="F432" s="64">
        <v>7.092198581560284</v>
      </c>
      <c r="G432" s="64">
        <v>0.6035913686434285</v>
      </c>
      <c r="H432" s="97">
        <v>4.2348642365402895</v>
      </c>
      <c r="I432" s="97">
        <v>0.360413977577897</v>
      </c>
      <c r="J432" s="97">
        <v>0.789</v>
      </c>
      <c r="K432" s="97">
        <v>0.03</v>
      </c>
    </row>
    <row r="433" spans="3:11" ht="15.75">
      <c r="C433" s="104" t="s">
        <v>649</v>
      </c>
      <c r="D433" s="62">
        <v>1.8360240582462806</v>
      </c>
      <c r="E433" s="63">
        <v>3.056090440400025</v>
      </c>
      <c r="F433" s="64">
        <v>8.264462809917356</v>
      </c>
      <c r="G433" s="64">
        <v>0.956218837511099</v>
      </c>
      <c r="H433" s="97">
        <v>4.934841796299015</v>
      </c>
      <c r="I433" s="97">
        <v>0.5709734309767456</v>
      </c>
      <c r="J433" s="97">
        <v>0.826</v>
      </c>
      <c r="K433" s="97">
        <v>0.046</v>
      </c>
    </row>
    <row r="434" spans="3:11" ht="15.75">
      <c r="C434" s="104" t="s">
        <v>650</v>
      </c>
      <c r="D434" s="62">
        <v>3.830326052548275</v>
      </c>
      <c r="E434" s="63">
        <v>3.205168022858563</v>
      </c>
      <c r="F434" s="64">
        <v>16.80672268907563</v>
      </c>
      <c r="G434" s="64">
        <v>1.9772614928324275</v>
      </c>
      <c r="H434" s="97">
        <v>10.035560627767744</v>
      </c>
      <c r="I434" s="97">
        <v>1.1806541915020878</v>
      </c>
      <c r="J434" s="97">
        <v>0.757</v>
      </c>
      <c r="K434" s="97">
        <v>0.041</v>
      </c>
    </row>
    <row r="435" spans="3:11" ht="15.75">
      <c r="C435" s="104" t="s">
        <v>651</v>
      </c>
      <c r="D435" s="62">
        <v>2.261791706236151</v>
      </c>
      <c r="E435" s="63">
        <v>2.385241319336605</v>
      </c>
      <c r="F435" s="64">
        <v>12.77139208173691</v>
      </c>
      <c r="G435" s="64">
        <v>0.799231432956716</v>
      </c>
      <c r="H435" s="97">
        <v>7.626000732467187</v>
      </c>
      <c r="I435" s="97">
        <v>0.47723376231276143</v>
      </c>
      <c r="J435" s="97">
        <v>0.797</v>
      </c>
      <c r="K435" s="97">
        <v>0.043</v>
      </c>
    </row>
    <row r="436" spans="3:11" ht="15.75">
      <c r="C436" s="104" t="s">
        <v>652</v>
      </c>
      <c r="D436" s="62">
        <v>3.1180753402975627</v>
      </c>
      <c r="E436" s="63">
        <v>3.279706814087832</v>
      </c>
      <c r="F436" s="64">
        <v>12.578616352201257</v>
      </c>
      <c r="G436" s="64">
        <v>0.9651516949487757</v>
      </c>
      <c r="H436" s="97">
        <v>7.510891287448814</v>
      </c>
      <c r="I436" s="97">
        <v>0.5763073818042487</v>
      </c>
      <c r="J436" s="97">
        <v>0.759</v>
      </c>
      <c r="K436" s="97">
        <v>0.04</v>
      </c>
    </row>
    <row r="437" spans="3:11" ht="15.75">
      <c r="C437" s="104" t="s">
        <v>653</v>
      </c>
      <c r="D437" s="62">
        <v>2.1050965495409946</v>
      </c>
      <c r="E437" s="63">
        <v>2.6088576930244116</v>
      </c>
      <c r="F437" s="64">
        <v>10.1010101010101</v>
      </c>
      <c r="G437" s="64">
        <v>1.1223344556677888</v>
      </c>
      <c r="H437" s="97">
        <v>6.031473306587684</v>
      </c>
      <c r="I437" s="97">
        <v>0.6701637007319649</v>
      </c>
      <c r="J437" s="97">
        <v>0.787</v>
      </c>
      <c r="K437" s="97">
        <v>0.038</v>
      </c>
    </row>
    <row r="438" spans="3:11" ht="15.75">
      <c r="C438" s="104" t="s">
        <v>654</v>
      </c>
      <c r="D438" s="62">
        <v>5.539727761949985</v>
      </c>
      <c r="E438" s="63">
        <v>2.459780110565874</v>
      </c>
      <c r="F438" s="64">
        <v>26.80965147453083</v>
      </c>
      <c r="G438" s="64">
        <v>2.8031539075246714</v>
      </c>
      <c r="H438" s="97">
        <v>16.008468025527634</v>
      </c>
      <c r="I438" s="97">
        <v>1.6738076487817097</v>
      </c>
      <c r="J438" s="97">
        <v>0.707</v>
      </c>
      <c r="K438" s="97">
        <v>0.027</v>
      </c>
    </row>
    <row r="439" spans="3:11" ht="15.75">
      <c r="C439" s="104" t="s">
        <v>655</v>
      </c>
      <c r="D439" s="62">
        <v>0.3165558721114277</v>
      </c>
      <c r="E439" s="63">
        <v>0.6969376979936642</v>
      </c>
      <c r="F439" s="64">
        <v>6.369426751592357</v>
      </c>
      <c r="G439" s="64">
        <v>0.7708223457341068</v>
      </c>
      <c r="H439" s="97">
        <v>3.803285715618986</v>
      </c>
      <c r="I439" s="97">
        <v>0.46027024583924026</v>
      </c>
      <c r="J439" s="97">
        <v>0.822</v>
      </c>
      <c r="K439" s="97">
        <v>0.049</v>
      </c>
    </row>
    <row r="440" spans="3:11" ht="15.75">
      <c r="C440" s="104" t="s">
        <v>656</v>
      </c>
      <c r="D440" s="62">
        <v>0.22475466919911366</v>
      </c>
      <c r="E440" s="63">
        <v>1.714392198273185</v>
      </c>
      <c r="F440" s="64">
        <v>1.7889087656529514</v>
      </c>
      <c r="G440" s="64">
        <v>0.16641011773515826</v>
      </c>
      <c r="H440" s="97">
        <v>1.0681857913276935</v>
      </c>
      <c r="I440" s="97">
        <v>0.09936612012350636</v>
      </c>
      <c r="J440" s="97">
        <v>0.821</v>
      </c>
      <c r="K440" s="97">
        <v>0.038</v>
      </c>
    </row>
    <row r="441" spans="3:11" ht="15.75">
      <c r="C441" s="104" t="s">
        <v>657</v>
      </c>
      <c r="D441" s="62">
        <v>0.35929091484647047</v>
      </c>
      <c r="E441" s="63">
        <v>4.025094726380521</v>
      </c>
      <c r="F441" s="64">
        <v>1.3908205841446455</v>
      </c>
      <c r="G441" s="64">
        <v>0.16442246126883847</v>
      </c>
      <c r="H441" s="97">
        <v>0.8304810255245908</v>
      </c>
      <c r="I441" s="97">
        <v>0.09817925892849821</v>
      </c>
      <c r="J441" s="97">
        <v>0.814</v>
      </c>
      <c r="K441" s="97">
        <v>0.034</v>
      </c>
    </row>
    <row r="442" spans="3:11" ht="15.75">
      <c r="C442" s="104" t="s">
        <v>658</v>
      </c>
      <c r="D442" s="62">
        <v>0.5238999683444129</v>
      </c>
      <c r="E442" s="63">
        <v>1.0659047145785452</v>
      </c>
      <c r="F442" s="64">
        <v>6.756756756756757</v>
      </c>
      <c r="G442" s="64">
        <v>0.8674214755295837</v>
      </c>
      <c r="H442" s="97">
        <v>4.034566603730951</v>
      </c>
      <c r="I442" s="97">
        <v>0.517951118046541</v>
      </c>
      <c r="J442" s="97">
        <v>0.801</v>
      </c>
      <c r="K442" s="97">
        <v>0.044</v>
      </c>
    </row>
    <row r="443" spans="3:11" ht="15.75">
      <c r="C443" s="104" t="s">
        <v>659</v>
      </c>
      <c r="D443" s="62">
        <v>0.45109211775878444</v>
      </c>
      <c r="E443" s="63">
        <v>0.6559413628175663</v>
      </c>
      <c r="F443" s="64">
        <v>7.874015748031496</v>
      </c>
      <c r="G443" s="64">
        <v>1.178002356004712</v>
      </c>
      <c r="H443" s="97">
        <v>4.7016996641904</v>
      </c>
      <c r="I443" s="97">
        <v>0.7034038867686424</v>
      </c>
      <c r="J443" s="97">
        <v>0.79</v>
      </c>
      <c r="K443" s="97">
        <v>0.033</v>
      </c>
    </row>
    <row r="444" spans="3:11" ht="15.75">
      <c r="C444" s="104" t="s">
        <v>660</v>
      </c>
      <c r="D444" s="62">
        <v>0.2579930357708136</v>
      </c>
      <c r="E444" s="63">
        <v>1.3789676377414748</v>
      </c>
      <c r="F444" s="64">
        <v>2.3923444976076556</v>
      </c>
      <c r="G444" s="64">
        <v>0.41780179025205466</v>
      </c>
      <c r="H444" s="97">
        <v>1.4285068357707673</v>
      </c>
      <c r="I444" s="97">
        <v>0.2494760741896316</v>
      </c>
      <c r="J444" s="97">
        <v>0.782</v>
      </c>
      <c r="K444" s="97">
        <v>0.04</v>
      </c>
    </row>
    <row r="445" spans="3:11" ht="15.75">
      <c r="C445" s="104" t="s">
        <v>661</v>
      </c>
      <c r="D445" s="62">
        <v>0.24691358024691362</v>
      </c>
      <c r="E445" s="63">
        <v>1.639853407043916</v>
      </c>
      <c r="F445" s="64">
        <v>1.8761726078799248</v>
      </c>
      <c r="G445" s="64">
        <v>0.2604817504373629</v>
      </c>
      <c r="H445" s="97">
        <v>1.120292415294898</v>
      </c>
      <c r="I445" s="97">
        <v>0.15553778373700272</v>
      </c>
      <c r="J445" s="97">
        <v>0.812</v>
      </c>
      <c r="K445" s="97">
        <v>0.045</v>
      </c>
    </row>
    <row r="446" spans="3:11" ht="15.75">
      <c r="C446" s="104" t="s">
        <v>662</v>
      </c>
      <c r="D446" s="62">
        <v>5.096549540993986</v>
      </c>
      <c r="E446" s="63">
        <v>1.4907758245853782</v>
      </c>
      <c r="F446" s="64">
        <v>37.03703703703704</v>
      </c>
      <c r="G446" s="64">
        <v>3.9780521262002746</v>
      </c>
      <c r="H446" s="97">
        <v>22.115402124154844</v>
      </c>
      <c r="I446" s="97">
        <v>2.3753580059277426</v>
      </c>
      <c r="J446" s="97">
        <v>0.711</v>
      </c>
      <c r="K446" s="97">
        <v>0.038</v>
      </c>
    </row>
    <row r="447" spans="3:11" ht="15.75">
      <c r="C447" s="104" t="s">
        <v>663</v>
      </c>
      <c r="D447" s="62">
        <v>3.956948401392846</v>
      </c>
      <c r="E447" s="63">
        <v>0.9839120442263496</v>
      </c>
      <c r="F447" s="64">
        <v>46.29629629629629</v>
      </c>
      <c r="G447" s="64">
        <v>10.502400548696844</v>
      </c>
      <c r="H447" s="97">
        <v>27.64425265519355</v>
      </c>
      <c r="I447" s="97">
        <v>6.27114990789113</v>
      </c>
      <c r="J447" s="97">
        <v>0.666</v>
      </c>
      <c r="K447" s="97">
        <v>0.03</v>
      </c>
    </row>
    <row r="448" spans="3:11" ht="15.75">
      <c r="C448" s="104" t="s">
        <v>664</v>
      </c>
      <c r="D448" s="62">
        <v>0.008752769863880976</v>
      </c>
      <c r="E448" s="63">
        <v>2.0125473631902606</v>
      </c>
      <c r="F448" s="64">
        <v>0.06060606060606061</v>
      </c>
      <c r="G448" s="64">
        <v>0.008448117539026629</v>
      </c>
      <c r="H448" s="97">
        <v>0.03618883983952611</v>
      </c>
      <c r="I448" s="97">
        <v>0.005044504947327881</v>
      </c>
      <c r="J448" s="97">
        <v>0.827</v>
      </c>
      <c r="K448" s="97">
        <v>0.04</v>
      </c>
    </row>
    <row r="449" spans="3:11" ht="15.75">
      <c r="C449" s="104" t="s">
        <v>665</v>
      </c>
      <c r="D449" s="62">
        <v>0.02231718898385565</v>
      </c>
      <c r="E449" s="63">
        <v>0.8721038573824462</v>
      </c>
      <c r="F449" s="64">
        <v>0.3623188405797102</v>
      </c>
      <c r="G449" s="64">
        <v>0.04988447805082967</v>
      </c>
      <c r="H449" s="97">
        <v>0.21634632512760177</v>
      </c>
      <c r="I449" s="97">
        <v>0.0297868128798872</v>
      </c>
      <c r="J449" s="97">
        <v>0.778</v>
      </c>
      <c r="K449" s="97">
        <v>0.041</v>
      </c>
    </row>
    <row r="450" spans="3:11" ht="15.75">
      <c r="C450" s="104" t="s">
        <v>666</v>
      </c>
      <c r="D450" s="62">
        <v>0.005555555555555557</v>
      </c>
      <c r="E450" s="63">
        <v>0.3540592583390273</v>
      </c>
      <c r="F450" s="64">
        <v>0.21231422505307856</v>
      </c>
      <c r="G450" s="64">
        <v>0.03335722431831807</v>
      </c>
      <c r="H450" s="97">
        <v>0.12677619052063285</v>
      </c>
      <c r="I450" s="97">
        <v>0.01991812759772151</v>
      </c>
      <c r="J450" s="97">
        <v>0.813</v>
      </c>
      <c r="K450" s="97">
        <v>0.066</v>
      </c>
    </row>
    <row r="451" spans="3:11" ht="15.75">
      <c r="C451" s="104" t="s">
        <v>667</v>
      </c>
      <c r="D451" s="62">
        <v>0.003988603988603989</v>
      </c>
      <c r="E451" s="63">
        <v>1.0174545002795206</v>
      </c>
      <c r="F451" s="64">
        <v>0.056179775280898875</v>
      </c>
      <c r="G451" s="64">
        <v>0.005996717586163362</v>
      </c>
      <c r="H451" s="97">
        <v>0.033545834682706784</v>
      </c>
      <c r="I451" s="97">
        <v>0.003580735162760836</v>
      </c>
      <c r="J451" s="97">
        <v>0.845</v>
      </c>
      <c r="K451" s="97">
        <v>0.05</v>
      </c>
    </row>
    <row r="452" spans="3:11" ht="15.75">
      <c r="C452" s="104" t="s">
        <v>668</v>
      </c>
      <c r="D452" s="62">
        <v>0.21050965495409943</v>
      </c>
      <c r="E452" s="63">
        <v>0.9168271321200075</v>
      </c>
      <c r="F452" s="64">
        <v>2.808988764044944</v>
      </c>
      <c r="G452" s="64">
        <v>0.44186340108572153</v>
      </c>
      <c r="H452" s="97">
        <v>1.6772917341353393</v>
      </c>
      <c r="I452" s="97">
        <v>0.26384364357185114</v>
      </c>
      <c r="J452" s="97">
        <v>0.836</v>
      </c>
      <c r="K452" s="97">
        <v>0.045</v>
      </c>
    </row>
    <row r="453" spans="3:11" ht="15.75">
      <c r="C453" s="104" t="s">
        <v>669</v>
      </c>
      <c r="D453" s="62">
        <v>0.4495093383982273</v>
      </c>
      <c r="E453" s="63">
        <v>0.4509596869370769</v>
      </c>
      <c r="F453" s="64">
        <v>11.49425287356322</v>
      </c>
      <c r="G453" s="64">
        <v>1.8496498876998284</v>
      </c>
      <c r="H453" s="97">
        <v>6.863400659220469</v>
      </c>
      <c r="I453" s="97">
        <v>1.104455278495248</v>
      </c>
      <c r="J453" s="97">
        <v>0.759</v>
      </c>
      <c r="K453" s="97">
        <v>0.032</v>
      </c>
    </row>
    <row r="454" spans="3:11" ht="16.5" thickBot="1">
      <c r="C454" s="106" t="s">
        <v>670</v>
      </c>
      <c r="D454" s="111">
        <v>0.2722380500158278</v>
      </c>
      <c r="E454" s="112">
        <v>1.1963475992297659</v>
      </c>
      <c r="F454" s="115">
        <v>2.808988764044944</v>
      </c>
      <c r="G454" s="115">
        <v>0.5049867440979675</v>
      </c>
      <c r="H454" s="116">
        <v>1.6772917341353393</v>
      </c>
      <c r="I454" s="116">
        <v>0.3015355926535442</v>
      </c>
      <c r="J454" s="116">
        <v>0.813</v>
      </c>
      <c r="K454" s="116">
        <v>0.041</v>
      </c>
    </row>
    <row r="455" spans="1:11" ht="15.75">
      <c r="A455" s="2" t="s">
        <v>279</v>
      </c>
      <c r="B455" s="1" t="s">
        <v>1</v>
      </c>
      <c r="C455" s="104" t="s">
        <v>671</v>
      </c>
      <c r="D455" s="62">
        <v>0.7818930041152264</v>
      </c>
      <c r="E455" s="63">
        <v>0.02795204671097584</v>
      </c>
      <c r="F455" s="64">
        <v>194.9317738791423</v>
      </c>
      <c r="G455" s="64">
        <v>34.57854078557885</v>
      </c>
      <c r="H455" s="97">
        <v>116.39685328502549</v>
      </c>
      <c r="I455" s="97">
        <v>20.647395027168265</v>
      </c>
      <c r="J455" s="97">
        <v>0.352</v>
      </c>
      <c r="K455" s="97">
        <v>0.048</v>
      </c>
    </row>
    <row r="456" spans="3:11" ht="15.75">
      <c r="C456" s="104" t="s">
        <v>672</v>
      </c>
      <c r="D456" s="62">
        <v>0.17014878125989238</v>
      </c>
      <c r="E456" s="63">
        <v>0.05180445990434188</v>
      </c>
      <c r="F456" s="64">
        <v>42.37288135593221</v>
      </c>
      <c r="G456" s="64">
        <v>5.20683711577133</v>
      </c>
      <c r="H456" s="97">
        <v>25.301519379329697</v>
      </c>
      <c r="I456" s="97">
        <v>3.1090850084769537</v>
      </c>
      <c r="J456" s="97">
        <v>0.774</v>
      </c>
      <c r="K456" s="97">
        <v>0.077</v>
      </c>
    </row>
    <row r="457" spans="3:11" ht="15.75">
      <c r="C457" s="104" t="s">
        <v>673</v>
      </c>
      <c r="D457" s="62">
        <v>0.2991452991452992</v>
      </c>
      <c r="E457" s="63">
        <v>0.017516615938878193</v>
      </c>
      <c r="F457" s="64">
        <v>123.4567901234568</v>
      </c>
      <c r="G457" s="64">
        <v>33.531473860691975</v>
      </c>
      <c r="H457" s="97">
        <v>73.71800708051614</v>
      </c>
      <c r="I457" s="97">
        <v>20.02217476260933</v>
      </c>
      <c r="J457" s="97">
        <v>0.421</v>
      </c>
      <c r="K457" s="97">
        <v>0.089</v>
      </c>
    </row>
    <row r="458" spans="3:11" ht="15.75">
      <c r="C458" s="104" t="s">
        <v>674</v>
      </c>
      <c r="D458" s="62">
        <v>0.43051598607154173</v>
      </c>
      <c r="E458" s="63">
        <v>0.008161997639604946</v>
      </c>
      <c r="F458" s="64">
        <v>199.20318725099602</v>
      </c>
      <c r="G458" s="64">
        <v>22.618688592244567</v>
      </c>
      <c r="H458" s="97">
        <v>118.94738194266549</v>
      </c>
      <c r="I458" s="97">
        <v>13.505977630940105</v>
      </c>
      <c r="J458" s="97">
        <v>0.387</v>
      </c>
      <c r="K458" s="97">
        <v>0.078</v>
      </c>
    </row>
    <row r="459" spans="3:11" ht="15.75">
      <c r="C459" s="104" t="s">
        <v>675</v>
      </c>
      <c r="D459" s="62">
        <v>1.291547958214625</v>
      </c>
      <c r="E459" s="63">
        <v>0.05366792968507361</v>
      </c>
      <c r="F459" s="64">
        <v>161.0305958132045</v>
      </c>
      <c r="G459" s="64">
        <v>12.187500810339147</v>
      </c>
      <c r="H459" s="97">
        <v>96.1539222789341</v>
      </c>
      <c r="I459" s="97">
        <v>7.277349995346057</v>
      </c>
      <c r="J459" s="97">
        <v>0.421</v>
      </c>
      <c r="K459" s="97">
        <v>0.037</v>
      </c>
    </row>
    <row r="460" spans="3:11" ht="15.75">
      <c r="C460" s="104" t="s">
        <v>676</v>
      </c>
      <c r="D460" s="62">
        <v>0.04653371320037987</v>
      </c>
      <c r="E460" s="63">
        <v>0.026461270886390463</v>
      </c>
      <c r="F460" s="64">
        <v>18.867924528301888</v>
      </c>
      <c r="G460" s="64">
        <v>4.983980064079744</v>
      </c>
      <c r="H460" s="97">
        <v>11.266336931173223</v>
      </c>
      <c r="I460" s="97">
        <v>2.976013528989153</v>
      </c>
      <c r="J460" s="97">
        <v>0.745</v>
      </c>
      <c r="K460" s="97">
        <v>0.066</v>
      </c>
    </row>
    <row r="461" spans="3:11" ht="15.75">
      <c r="C461" s="104" t="s">
        <v>677</v>
      </c>
      <c r="D461" s="62">
        <v>0.8578664134219691</v>
      </c>
      <c r="E461" s="63">
        <v>0.03913286539536618</v>
      </c>
      <c r="F461" s="64">
        <v>142.85714285714286</v>
      </c>
      <c r="G461" s="64">
        <v>26.530612244897956</v>
      </c>
      <c r="H461" s="97">
        <v>85.30226533602583</v>
      </c>
      <c r="I461" s="97">
        <v>15.841849276690509</v>
      </c>
      <c r="J461" s="97">
        <v>0.421</v>
      </c>
      <c r="K461" s="97">
        <v>0.046</v>
      </c>
    </row>
    <row r="462" spans="3:11" ht="15.75">
      <c r="C462" s="104" t="s">
        <v>678</v>
      </c>
      <c r="D462" s="62">
        <v>0.5128205128205129</v>
      </c>
      <c r="E462" s="63">
        <v>0.030560904404000253</v>
      </c>
      <c r="F462" s="64">
        <v>147.05882352941177</v>
      </c>
      <c r="G462" s="64">
        <v>43.25259515570934</v>
      </c>
      <c r="H462" s="97">
        <v>87.81115549296776</v>
      </c>
      <c r="I462" s="97">
        <v>25.826810439108165</v>
      </c>
      <c r="J462" s="97">
        <v>0.43</v>
      </c>
      <c r="K462" s="97">
        <v>0.11</v>
      </c>
    </row>
    <row r="463" spans="3:11" ht="15.75">
      <c r="C463" s="104" t="s">
        <v>679</v>
      </c>
      <c r="D463" s="62">
        <v>0.457423235201013</v>
      </c>
      <c r="E463" s="63">
        <v>0.01639853407043916</v>
      </c>
      <c r="F463" s="64">
        <v>172.41379310344828</v>
      </c>
      <c r="G463" s="64">
        <v>38.644470868014274</v>
      </c>
      <c r="H463" s="97">
        <v>102.95100988830703</v>
      </c>
      <c r="I463" s="97">
        <v>23.075226354275717</v>
      </c>
      <c r="J463" s="97">
        <v>0.421</v>
      </c>
      <c r="K463" s="97">
        <v>0.086</v>
      </c>
    </row>
    <row r="464" spans="3:11" ht="15.75">
      <c r="C464" s="104" t="s">
        <v>680</v>
      </c>
      <c r="D464" s="62">
        <v>0.06315289648622982</v>
      </c>
      <c r="E464" s="63">
        <v>0.08981924343126903</v>
      </c>
      <c r="F464" s="64">
        <v>8.849557522123893</v>
      </c>
      <c r="G464" s="64">
        <v>1.4096640300728325</v>
      </c>
      <c r="H464" s="97">
        <v>5.284211127010449</v>
      </c>
      <c r="I464" s="97">
        <v>0.8417327458954696</v>
      </c>
      <c r="J464" s="97">
        <v>0.829</v>
      </c>
      <c r="K464" s="97">
        <v>0.054</v>
      </c>
    </row>
    <row r="465" spans="3:11" ht="15.75">
      <c r="C465" s="104" t="s">
        <v>681</v>
      </c>
      <c r="D465" s="62">
        <v>0.07296612852168409</v>
      </c>
      <c r="E465" s="63">
        <v>0.0477048263867321</v>
      </c>
      <c r="F465" s="64">
        <v>17.543859649122805</v>
      </c>
      <c r="G465" s="64">
        <v>5.23237919359803</v>
      </c>
      <c r="H465" s="97">
        <v>10.475716795652293</v>
      </c>
      <c r="I465" s="97">
        <v>3.124336588177</v>
      </c>
      <c r="J465" s="97">
        <v>0.767</v>
      </c>
      <c r="K465" s="97">
        <v>0.073</v>
      </c>
    </row>
    <row r="466" spans="3:11" ht="15.75">
      <c r="C466" s="104" t="s">
        <v>682</v>
      </c>
      <c r="D466" s="62">
        <v>0.07518201962646408</v>
      </c>
      <c r="E466" s="63">
        <v>0.026461270886390463</v>
      </c>
      <c r="F466" s="64">
        <v>40</v>
      </c>
      <c r="G466" s="64">
        <v>10.399999999999997</v>
      </c>
      <c r="H466" s="97">
        <v>23.88463429408723</v>
      </c>
      <c r="I466" s="97">
        <v>6.210004916462678</v>
      </c>
      <c r="J466" s="97">
        <v>0.81</v>
      </c>
      <c r="K466" s="97">
        <v>0.11</v>
      </c>
    </row>
    <row r="467" spans="3:11" ht="15.75">
      <c r="C467" s="104" t="s">
        <v>683</v>
      </c>
      <c r="D467" s="62">
        <v>0.03529597974042419</v>
      </c>
      <c r="E467" s="63">
        <v>0.02124355550034164</v>
      </c>
      <c r="F467" s="64">
        <v>20.408163265306122</v>
      </c>
      <c r="G467" s="64">
        <v>5.414410662224072</v>
      </c>
      <c r="H467" s="97">
        <v>12.186037905146545</v>
      </c>
      <c r="I467" s="97">
        <v>3.2330304646307155</v>
      </c>
      <c r="J467" s="97">
        <v>0.725</v>
      </c>
      <c r="K467" s="97">
        <v>0.088</v>
      </c>
    </row>
    <row r="468" spans="3:11" ht="15.75">
      <c r="C468" s="104" t="s">
        <v>684</v>
      </c>
      <c r="D468" s="62">
        <v>0.062203228869895544</v>
      </c>
      <c r="E468" s="63">
        <v>0.09354618299273249</v>
      </c>
      <c r="F468" s="64">
        <v>9.523809523809524</v>
      </c>
      <c r="G468" s="64">
        <v>2.53968253968254</v>
      </c>
      <c r="H468" s="97">
        <v>5.686817689068388</v>
      </c>
      <c r="I468" s="97">
        <v>1.5164847170849036</v>
      </c>
      <c r="J468" s="97">
        <v>0.768</v>
      </c>
      <c r="K468" s="97">
        <v>0.066</v>
      </c>
    </row>
    <row r="469" spans="3:11" ht="15.75">
      <c r="C469" s="104" t="s">
        <v>685</v>
      </c>
      <c r="D469" s="62">
        <v>0.2579930357708136</v>
      </c>
      <c r="E469" s="63">
        <v>0.02869743462326853</v>
      </c>
      <c r="F469" s="64">
        <v>96.15384615384616</v>
      </c>
      <c r="G469" s="64">
        <v>23.11390532544379</v>
      </c>
      <c r="H469" s="97">
        <v>57.41498628386354</v>
      </c>
      <c r="I469" s="97">
        <v>13.801679395159503</v>
      </c>
      <c r="J469" s="97">
        <v>0.526</v>
      </c>
      <c r="K469" s="97">
        <v>0.083</v>
      </c>
    </row>
    <row r="470" spans="3:11" ht="15.75">
      <c r="C470" s="104" t="s">
        <v>686</v>
      </c>
      <c r="D470" s="62">
        <v>0.060620449509338405</v>
      </c>
      <c r="E470" s="63">
        <v>0.02161624945648798</v>
      </c>
      <c r="F470" s="64">
        <v>34.24657534246575</v>
      </c>
      <c r="G470" s="64">
        <v>7.975229874272847</v>
      </c>
      <c r="H470" s="97">
        <v>20.449173196992493</v>
      </c>
      <c r="I470" s="97">
        <v>4.762136223957156</v>
      </c>
      <c r="J470" s="97">
        <v>0.689</v>
      </c>
      <c r="K470" s="97">
        <v>0.089</v>
      </c>
    </row>
    <row r="471" spans="3:11" ht="15.75">
      <c r="C471" s="104" t="s">
        <v>687</v>
      </c>
      <c r="D471" s="62">
        <v>0.0823045267489712</v>
      </c>
      <c r="E471" s="63">
        <v>0.04248711100068328</v>
      </c>
      <c r="F471" s="64">
        <v>25.06265664160401</v>
      </c>
      <c r="G471" s="64">
        <v>5.527603469827452</v>
      </c>
      <c r="H471" s="97">
        <v>14.965309708074706</v>
      </c>
      <c r="I471" s="97">
        <v>3.300619684988908</v>
      </c>
      <c r="J471" s="97">
        <v>0.74</v>
      </c>
      <c r="K471" s="97">
        <v>0.061</v>
      </c>
    </row>
    <row r="472" spans="3:11" ht="15.75">
      <c r="C472" s="104" t="s">
        <v>688</v>
      </c>
      <c r="D472" s="62">
        <v>0.02833175055397278</v>
      </c>
      <c r="E472" s="63">
        <v>0.04211441704453693</v>
      </c>
      <c r="F472" s="64">
        <v>7.692307692307692</v>
      </c>
      <c r="G472" s="64">
        <v>1.893491124260355</v>
      </c>
      <c r="H472" s="97">
        <v>4.593198902709083</v>
      </c>
      <c r="I472" s="97">
        <v>1.1306335760514665</v>
      </c>
      <c r="J472" s="97">
        <v>0.831</v>
      </c>
      <c r="K472" s="97">
        <v>0.062</v>
      </c>
    </row>
    <row r="473" spans="3:11" ht="15.75">
      <c r="C473" s="104" t="s">
        <v>689</v>
      </c>
      <c r="D473" s="62">
        <v>0.11269389047166826</v>
      </c>
      <c r="E473" s="63">
        <v>0.07901111870302505</v>
      </c>
      <c r="F473" s="64">
        <v>14.492753623188404</v>
      </c>
      <c r="G473" s="64">
        <v>3.5706784289014912</v>
      </c>
      <c r="H473" s="97">
        <v>8.653853005104068</v>
      </c>
      <c r="I473" s="97">
        <v>2.1321087114024517</v>
      </c>
      <c r="J473" s="97">
        <v>0.78</v>
      </c>
      <c r="K473" s="97">
        <v>0.067</v>
      </c>
    </row>
    <row r="474" spans="3:11" ht="15.75">
      <c r="C474" s="104" t="s">
        <v>690</v>
      </c>
      <c r="D474" s="62">
        <v>0.08847736625514405</v>
      </c>
      <c r="E474" s="63">
        <v>0.03950555935151252</v>
      </c>
      <c r="F474" s="64">
        <v>25</v>
      </c>
      <c r="G474" s="64">
        <v>6.874999999999999</v>
      </c>
      <c r="H474" s="97">
        <v>14.927896433804518</v>
      </c>
      <c r="I474" s="97">
        <v>4.105171519296242</v>
      </c>
      <c r="J474" s="97">
        <v>0.776</v>
      </c>
      <c r="K474" s="97">
        <v>0.095</v>
      </c>
    </row>
    <row r="475" spans="3:11" ht="15.75">
      <c r="C475" s="104" t="s">
        <v>691</v>
      </c>
      <c r="D475" s="62">
        <v>0.571383349161127</v>
      </c>
      <c r="E475" s="63">
        <v>0.08944654947512269</v>
      </c>
      <c r="F475" s="64">
        <v>57.80346820809249</v>
      </c>
      <c r="G475" s="64">
        <v>15.035584215977815</v>
      </c>
      <c r="H475" s="97">
        <v>34.51536747700467</v>
      </c>
      <c r="I475" s="97">
        <v>8.97798575991451</v>
      </c>
      <c r="J475" s="97">
        <v>0.695</v>
      </c>
      <c r="K475" s="97">
        <v>0.062</v>
      </c>
    </row>
    <row r="476" spans="3:11" ht="15.75">
      <c r="C476" s="104" t="s">
        <v>692</v>
      </c>
      <c r="D476" s="62">
        <v>1.6302627413738526</v>
      </c>
      <c r="E476" s="63">
        <v>0.6186719672029319</v>
      </c>
      <c r="F476" s="64">
        <v>29.761904761904763</v>
      </c>
      <c r="G476" s="64">
        <v>4.783163265306124</v>
      </c>
      <c r="H476" s="97">
        <v>17.771305278338712</v>
      </c>
      <c r="I476" s="97">
        <v>2.8561026340187223</v>
      </c>
      <c r="J476" s="97">
        <v>0.727</v>
      </c>
      <c r="K476" s="97">
        <v>0.062</v>
      </c>
    </row>
    <row r="477" spans="3:11" ht="15.75">
      <c r="C477" s="104" t="s">
        <v>693</v>
      </c>
      <c r="D477" s="62">
        <v>0.04067742956631846</v>
      </c>
      <c r="E477" s="63">
        <v>0.05627678737809803</v>
      </c>
      <c r="F477" s="64">
        <v>8.695652173913043</v>
      </c>
      <c r="G477" s="64">
        <v>1.436672967863894</v>
      </c>
      <c r="H477" s="97">
        <v>5.192311803062441</v>
      </c>
      <c r="I477" s="97">
        <v>0.8578602109407512</v>
      </c>
      <c r="J477" s="97">
        <v>0.792</v>
      </c>
      <c r="K477" s="97">
        <v>0.048</v>
      </c>
    </row>
    <row r="478" spans="3:11" ht="15.75">
      <c r="C478" s="104" t="s">
        <v>694</v>
      </c>
      <c r="D478" s="62">
        <v>0.1471984805318139</v>
      </c>
      <c r="E478" s="63">
        <v>0.020870861544195294</v>
      </c>
      <c r="F478" s="64">
        <v>69.93006993006993</v>
      </c>
      <c r="G478" s="64">
        <v>19.071837253655435</v>
      </c>
      <c r="H478" s="97">
        <v>41.756353660991664</v>
      </c>
      <c r="I478" s="97">
        <v>11.388096452997726</v>
      </c>
      <c r="J478" s="97">
        <v>0.607</v>
      </c>
      <c r="K478" s="97">
        <v>0.089</v>
      </c>
    </row>
    <row r="479" spans="3:11" ht="15.75">
      <c r="C479" s="104" t="s">
        <v>695</v>
      </c>
      <c r="D479" s="62">
        <v>0.021240899018676797</v>
      </c>
      <c r="E479" s="63">
        <v>0.048077520342878446</v>
      </c>
      <c r="F479" s="64">
        <v>5.74712643678161</v>
      </c>
      <c r="G479" s="64">
        <v>1.6845025762980579</v>
      </c>
      <c r="H479" s="97">
        <v>3.4317003296102344</v>
      </c>
      <c r="I479" s="97">
        <v>1.005843200058172</v>
      </c>
      <c r="J479" s="97">
        <v>0.791</v>
      </c>
      <c r="K479" s="97">
        <v>0.046</v>
      </c>
    </row>
    <row r="480" spans="3:11" ht="15.75">
      <c r="C480" s="104" t="s">
        <v>696</v>
      </c>
      <c r="D480" s="62">
        <v>0.046850269072491305</v>
      </c>
      <c r="E480" s="63">
        <v>0.04062364121995155</v>
      </c>
      <c r="F480" s="64">
        <v>13.88888888888889</v>
      </c>
      <c r="G480" s="64">
        <v>4.0509259259259265</v>
      </c>
      <c r="H480" s="97">
        <v>8.293275796558067</v>
      </c>
      <c r="I480" s="97">
        <v>2.4188721073294364</v>
      </c>
      <c r="J480" s="97">
        <v>0.805</v>
      </c>
      <c r="K480" s="97">
        <v>0.09</v>
      </c>
    </row>
    <row r="481" spans="3:11" ht="15.75">
      <c r="C481" s="104" t="s">
        <v>697</v>
      </c>
      <c r="D481" s="62">
        <v>0.025641025641025644</v>
      </c>
      <c r="E481" s="63">
        <v>0.05478601155351264</v>
      </c>
      <c r="F481" s="64">
        <v>5.6818181818181825</v>
      </c>
      <c r="G481" s="64">
        <v>1.194473140495868</v>
      </c>
      <c r="H481" s="97">
        <v>3.392703734955573</v>
      </c>
      <c r="I481" s="97">
        <v>0.7132388533713421</v>
      </c>
      <c r="J481" s="97">
        <v>0.869</v>
      </c>
      <c r="K481" s="97">
        <v>0.062</v>
      </c>
    </row>
    <row r="482" spans="3:11" ht="15.75">
      <c r="C482" s="104" t="s">
        <v>698</v>
      </c>
      <c r="D482" s="62">
        <v>0.22776194998417224</v>
      </c>
      <c r="E482" s="63">
        <v>0.058512951114976085</v>
      </c>
      <c r="F482" s="64">
        <v>39.0625</v>
      </c>
      <c r="G482" s="64">
        <v>7.476806640625</v>
      </c>
      <c r="H482" s="97">
        <v>23.32483817781956</v>
      </c>
      <c r="I482" s="97">
        <v>4.464519807473275</v>
      </c>
      <c r="J482" s="97">
        <v>0.677</v>
      </c>
      <c r="K482" s="97">
        <v>0.051</v>
      </c>
    </row>
    <row r="483" spans="3:11" ht="15.75">
      <c r="C483" s="104" t="s">
        <v>699</v>
      </c>
      <c r="D483" s="62">
        <v>0.05080721747388414</v>
      </c>
      <c r="E483" s="63">
        <v>0.05217715386048823</v>
      </c>
      <c r="F483" s="64">
        <v>10.204081632653061</v>
      </c>
      <c r="G483" s="64">
        <v>2.3948354852144935</v>
      </c>
      <c r="H483" s="97">
        <v>6.0930189525732725</v>
      </c>
      <c r="I483" s="97">
        <v>1.429994243971278</v>
      </c>
      <c r="J483" s="97">
        <v>0.836</v>
      </c>
      <c r="K483" s="97">
        <v>0.069</v>
      </c>
    </row>
    <row r="484" spans="3:11" ht="15.75">
      <c r="C484" s="104" t="s">
        <v>700</v>
      </c>
      <c r="D484" s="62">
        <v>0.16983222538778098</v>
      </c>
      <c r="E484" s="63">
        <v>0.03354245605317101</v>
      </c>
      <c r="F484" s="64">
        <v>46.948356807511736</v>
      </c>
      <c r="G484" s="64">
        <v>10.139081751856995</v>
      </c>
      <c r="H484" s="97">
        <v>28.033608326393463</v>
      </c>
      <c r="I484" s="97">
        <v>6.0542064930239405</v>
      </c>
      <c r="J484" s="97">
        <v>0.686</v>
      </c>
      <c r="K484" s="97">
        <v>0.047</v>
      </c>
    </row>
    <row r="485" spans="3:11" ht="15.75">
      <c r="C485" s="104" t="s">
        <v>701</v>
      </c>
      <c r="D485" s="62">
        <v>0.031022475466919913</v>
      </c>
      <c r="E485" s="63">
        <v>0.024225107149512395</v>
      </c>
      <c r="F485" s="64">
        <v>14.285714285714285</v>
      </c>
      <c r="G485" s="64">
        <v>3.4693877551020407</v>
      </c>
      <c r="H485" s="97">
        <v>8.530226533602582</v>
      </c>
      <c r="I485" s="97">
        <v>2.0716264438749126</v>
      </c>
      <c r="J485" s="97">
        <v>0.83</v>
      </c>
      <c r="K485" s="97">
        <v>0.11</v>
      </c>
    </row>
    <row r="486" spans="3:11" ht="15.75">
      <c r="C486" s="104" t="s">
        <v>702</v>
      </c>
      <c r="D486" s="62">
        <v>0.057613168724279844</v>
      </c>
      <c r="E486" s="63">
        <v>0.08161997639604945</v>
      </c>
      <c r="F486" s="64">
        <v>6.5359477124183005</v>
      </c>
      <c r="G486" s="64">
        <v>1.794181724977573</v>
      </c>
      <c r="H486" s="97">
        <v>3.902718021909678</v>
      </c>
      <c r="I486" s="97">
        <v>1.071334358955598</v>
      </c>
      <c r="J486" s="97">
        <v>0.721</v>
      </c>
      <c r="K486" s="97">
        <v>0.065</v>
      </c>
    </row>
    <row r="487" spans="3:11" ht="16.5" thickBot="1">
      <c r="C487" s="106" t="s">
        <v>703</v>
      </c>
      <c r="D487" s="111">
        <v>0.17568850902184238</v>
      </c>
      <c r="E487" s="112">
        <v>0.06186719672029319</v>
      </c>
      <c r="F487" s="115">
        <v>29.58579881656805</v>
      </c>
      <c r="G487" s="115">
        <v>7.265151780399847</v>
      </c>
      <c r="H487" s="116">
        <v>17.666149625804167</v>
      </c>
      <c r="I487" s="116">
        <v>4.338137334147177</v>
      </c>
      <c r="J487" s="116">
        <v>0.773</v>
      </c>
      <c r="K487" s="116">
        <v>0.062</v>
      </c>
    </row>
    <row r="488" spans="1:11" ht="15.75">
      <c r="A488" s="2" t="s">
        <v>705</v>
      </c>
      <c r="B488" s="1" t="s">
        <v>3</v>
      </c>
      <c r="C488" s="104" t="s">
        <v>704</v>
      </c>
      <c r="D488" s="62">
        <v>0.14251781472684086</v>
      </c>
      <c r="E488" s="63">
        <v>0.03790167536391101</v>
      </c>
      <c r="F488" s="64">
        <v>36.101083032490976</v>
      </c>
      <c r="G488" s="64">
        <v>9.77466147089106</v>
      </c>
      <c r="H488" s="97">
        <v>23.313660799285298</v>
      </c>
      <c r="I488" s="97">
        <v>6.312363032297465</v>
      </c>
      <c r="J488" s="97">
        <v>0.759</v>
      </c>
      <c r="K488" s="97">
        <v>0.092</v>
      </c>
    </row>
    <row r="489" spans="3:11" ht="15.75">
      <c r="C489" s="104" t="s">
        <v>706</v>
      </c>
      <c r="D489" s="62">
        <v>0.06159668263617698</v>
      </c>
      <c r="E489" s="63">
        <v>0.0703103542982697</v>
      </c>
      <c r="F489" s="64">
        <v>10.869565217391305</v>
      </c>
      <c r="G489" s="64">
        <v>2.362948960302458</v>
      </c>
      <c r="H489" s="97">
        <v>7.019439175436987</v>
      </c>
      <c r="I489" s="97">
        <v>1.5259650381384755</v>
      </c>
      <c r="J489" s="97">
        <v>0.816</v>
      </c>
      <c r="K489" s="97">
        <v>0.078</v>
      </c>
    </row>
    <row r="490" spans="3:11" ht="15.75">
      <c r="C490" s="104" t="s">
        <v>707</v>
      </c>
      <c r="D490" s="62">
        <v>0.07029268489069608</v>
      </c>
      <c r="E490" s="63">
        <v>0.038176325185388625</v>
      </c>
      <c r="F490" s="64">
        <v>20.833333333333332</v>
      </c>
      <c r="G490" s="64">
        <v>5.642361111111111</v>
      </c>
      <c r="H490" s="97">
        <v>13.453925086254223</v>
      </c>
      <c r="I490" s="97">
        <v>3.6437713775271856</v>
      </c>
      <c r="J490" s="97">
        <v>0.818</v>
      </c>
      <c r="K490" s="97">
        <v>0.049</v>
      </c>
    </row>
    <row r="491" spans="3:11" ht="15.75">
      <c r="C491" s="104" t="s">
        <v>708</v>
      </c>
      <c r="D491" s="62">
        <v>0.05350456942711059</v>
      </c>
      <c r="E491" s="63">
        <v>0.027739631969239217</v>
      </c>
      <c r="F491" s="64">
        <v>20.833333333333332</v>
      </c>
      <c r="G491" s="64">
        <v>5.642361111111111</v>
      </c>
      <c r="H491" s="97">
        <v>13.453925086254223</v>
      </c>
      <c r="I491" s="97">
        <v>3.6437713775271856</v>
      </c>
      <c r="J491" s="97">
        <v>0.735</v>
      </c>
      <c r="K491" s="97">
        <v>0.074</v>
      </c>
    </row>
    <row r="492" spans="3:11" ht="15.75">
      <c r="C492" s="104" t="s">
        <v>709</v>
      </c>
      <c r="D492" s="62">
        <v>0.057973348363460686</v>
      </c>
      <c r="E492" s="63">
        <v>0.04037352375720955</v>
      </c>
      <c r="F492" s="64">
        <v>16.666666666666668</v>
      </c>
      <c r="G492" s="64">
        <v>3.8888888888888893</v>
      </c>
      <c r="H492" s="97">
        <v>10.76314006900338</v>
      </c>
      <c r="I492" s="97">
        <v>2.511399349434122</v>
      </c>
      <c r="J492" s="97">
        <v>0.773</v>
      </c>
      <c r="K492" s="97">
        <v>0.089</v>
      </c>
    </row>
    <row r="493" spans="3:11" ht="15.75">
      <c r="C493" s="104" t="s">
        <v>710</v>
      </c>
      <c r="D493" s="62">
        <v>0.0708965739361488</v>
      </c>
      <c r="E493" s="63">
        <v>0.010162043394671794</v>
      </c>
      <c r="F493" s="64">
        <v>55.55555555555556</v>
      </c>
      <c r="G493" s="64">
        <v>8.024691358024691</v>
      </c>
      <c r="H493" s="97">
        <v>35.8771335633446</v>
      </c>
      <c r="I493" s="97">
        <v>5.182252625816442</v>
      </c>
      <c r="J493" s="97">
        <v>0.678</v>
      </c>
      <c r="K493" s="97">
        <v>0.055</v>
      </c>
    </row>
    <row r="494" spans="3:11" ht="15.75">
      <c r="C494" s="104" t="s">
        <v>711</v>
      </c>
      <c r="D494" s="62">
        <v>0.11558436329964973</v>
      </c>
      <c r="E494" s="63">
        <v>0.03652842625652293</v>
      </c>
      <c r="F494" s="64">
        <v>30.581039755351682</v>
      </c>
      <c r="G494" s="64">
        <v>4.58247996334016</v>
      </c>
      <c r="H494" s="97">
        <v>19.74888086055666</v>
      </c>
      <c r="I494" s="97">
        <v>2.9593124225298966</v>
      </c>
      <c r="J494" s="97">
        <v>0.695</v>
      </c>
      <c r="K494" s="97">
        <v>0.052</v>
      </c>
    </row>
    <row r="495" spans="3:11" ht="15.75">
      <c r="C495" s="104" t="s">
        <v>712</v>
      </c>
      <c r="D495" s="62">
        <v>0.07584846410886106</v>
      </c>
      <c r="E495" s="63">
        <v>0.011260642680582258</v>
      </c>
      <c r="F495" s="64">
        <v>67.56756756756756</v>
      </c>
      <c r="G495" s="64">
        <v>20.087655222790357</v>
      </c>
      <c r="H495" s="97">
        <v>43.63435163109478</v>
      </c>
      <c r="I495" s="97">
        <v>12.972374809244394</v>
      </c>
      <c r="J495" s="97">
        <v>0.57</v>
      </c>
      <c r="K495" s="97">
        <v>0.12</v>
      </c>
    </row>
    <row r="496" spans="3:11" ht="15.75">
      <c r="C496" s="104" t="s">
        <v>713</v>
      </c>
      <c r="D496" s="62">
        <v>0.07838479809976247</v>
      </c>
      <c r="E496" s="63">
        <v>0.014007140895358419</v>
      </c>
      <c r="F496" s="64">
        <v>49.26108374384237</v>
      </c>
      <c r="G496" s="64">
        <v>14.559926229707106</v>
      </c>
      <c r="H496" s="97">
        <v>31.812236657152848</v>
      </c>
      <c r="I496" s="97">
        <v>9.402631524281631</v>
      </c>
      <c r="J496" s="97">
        <v>0.69</v>
      </c>
      <c r="K496" s="97">
        <v>0.12</v>
      </c>
    </row>
    <row r="497" spans="3:11" ht="15.75">
      <c r="C497" s="104" t="s">
        <v>714</v>
      </c>
      <c r="D497" s="62">
        <v>0.07415757478159346</v>
      </c>
      <c r="E497" s="63">
        <v>0.005959901126064268</v>
      </c>
      <c r="F497" s="64">
        <v>96.15384615384616</v>
      </c>
      <c r="G497" s="64">
        <v>15.717455621301776</v>
      </c>
      <c r="H497" s="97">
        <v>62.09503885963489</v>
      </c>
      <c r="I497" s="97">
        <v>10.150150582824933</v>
      </c>
      <c r="J497" s="97">
        <v>0.524</v>
      </c>
      <c r="K497" s="97">
        <v>0.085</v>
      </c>
    </row>
    <row r="498" spans="3:11" ht="15.75">
      <c r="C498" s="104" t="s">
        <v>715</v>
      </c>
      <c r="D498" s="62">
        <v>0.08019646523612062</v>
      </c>
      <c r="E498" s="63">
        <v>0.14446580609722603</v>
      </c>
      <c r="F498" s="64">
        <v>6.849315068493151</v>
      </c>
      <c r="G498" s="64">
        <v>0.844436104334772</v>
      </c>
      <c r="H498" s="97">
        <v>4.423208247535636</v>
      </c>
      <c r="I498" s="97">
        <v>0.5453270442167222</v>
      </c>
      <c r="J498" s="97">
        <v>0.867</v>
      </c>
      <c r="K498" s="97">
        <v>0.081</v>
      </c>
    </row>
    <row r="499" spans="3:11" ht="15.75">
      <c r="C499" s="104" t="s">
        <v>716</v>
      </c>
      <c r="D499" s="62">
        <v>0.05459156970892547</v>
      </c>
      <c r="E499" s="63">
        <v>0.06454270804723977</v>
      </c>
      <c r="F499" s="64">
        <v>9.25925925925926</v>
      </c>
      <c r="G499" s="64">
        <v>1.4574759945130318</v>
      </c>
      <c r="H499" s="97">
        <v>5.979522260557434</v>
      </c>
      <c r="I499" s="97">
        <v>0.9412210965692257</v>
      </c>
      <c r="J499" s="97">
        <v>0.88</v>
      </c>
      <c r="K499" s="97">
        <v>0.066</v>
      </c>
    </row>
    <row r="500" spans="3:11" ht="15.75">
      <c r="C500" s="104" t="s">
        <v>717</v>
      </c>
      <c r="D500" s="62">
        <v>0.09650146946334394</v>
      </c>
      <c r="E500" s="63">
        <v>0.02087338643229882</v>
      </c>
      <c r="F500" s="64">
        <v>36.231884057971016</v>
      </c>
      <c r="G500" s="64">
        <v>8.664146187775678</v>
      </c>
      <c r="H500" s="97">
        <v>23.398130584789957</v>
      </c>
      <c r="I500" s="97">
        <v>5.5952051398410765</v>
      </c>
      <c r="J500" s="97">
        <v>0.601</v>
      </c>
      <c r="K500" s="97">
        <v>0.07</v>
      </c>
    </row>
    <row r="501" spans="3:11" ht="15.75">
      <c r="C501" s="104" t="s">
        <v>718</v>
      </c>
      <c r="D501" s="62">
        <v>0.12234792060872016</v>
      </c>
      <c r="E501" s="63">
        <v>0.008239494644328481</v>
      </c>
      <c r="F501" s="64">
        <v>123.4567901234568</v>
      </c>
      <c r="G501" s="64">
        <v>25.910684346898343</v>
      </c>
      <c r="H501" s="97">
        <v>79.72696347409911</v>
      </c>
      <c r="I501" s="97">
        <v>16.732819494564012</v>
      </c>
      <c r="J501" s="97">
        <v>0.402</v>
      </c>
      <c r="K501" s="97">
        <v>0.097</v>
      </c>
    </row>
    <row r="502" spans="3:11" ht="15.75">
      <c r="C502" s="104" t="s">
        <v>719</v>
      </c>
      <c r="D502" s="62">
        <v>0.08780546720882483</v>
      </c>
      <c r="E502" s="63">
        <v>0.01592968964570173</v>
      </c>
      <c r="F502" s="64">
        <v>62.893081761006286</v>
      </c>
      <c r="G502" s="64">
        <v>10.679957280170878</v>
      </c>
      <c r="H502" s="97">
        <v>40.61562290189954</v>
      </c>
      <c r="I502" s="97">
        <v>6.896992568247092</v>
      </c>
      <c r="J502" s="97">
        <v>0.702</v>
      </c>
      <c r="K502" s="97">
        <v>0.091</v>
      </c>
    </row>
    <row r="503" spans="3:11" ht="15.75">
      <c r="C503" s="104" t="s">
        <v>720</v>
      </c>
      <c r="D503" s="62">
        <v>0.0885301340633681</v>
      </c>
      <c r="E503" s="63">
        <v>0.018401538039000274</v>
      </c>
      <c r="F503" s="64">
        <v>48.543689320388346</v>
      </c>
      <c r="G503" s="64">
        <v>10.604203977754734</v>
      </c>
      <c r="H503" s="97">
        <v>31.348951657291394</v>
      </c>
      <c r="I503" s="97">
        <v>6.84807196397142</v>
      </c>
      <c r="J503" s="97">
        <v>0.736</v>
      </c>
      <c r="K503" s="97">
        <v>0.072</v>
      </c>
    </row>
    <row r="504" spans="3:11" ht="15.75">
      <c r="C504" s="104" t="s">
        <v>721</v>
      </c>
      <c r="D504" s="62">
        <v>0.0936028020451709</v>
      </c>
      <c r="E504" s="63">
        <v>0.018401538039000274</v>
      </c>
      <c r="F504" s="64">
        <v>51.54639175257732</v>
      </c>
      <c r="G504" s="64">
        <v>9.565309809756615</v>
      </c>
      <c r="H504" s="97">
        <v>33.28806206908262</v>
      </c>
      <c r="I504" s="97">
        <v>6.177166157149351</v>
      </c>
      <c r="J504" s="97">
        <v>0.612</v>
      </c>
      <c r="K504" s="97">
        <v>0.075</v>
      </c>
    </row>
    <row r="505" spans="3:11" ht="15.75">
      <c r="C505" s="104" t="s">
        <v>722</v>
      </c>
      <c r="D505" s="62">
        <v>0.08623535569064777</v>
      </c>
      <c r="E505" s="63">
        <v>0.018950837681955504</v>
      </c>
      <c r="F505" s="64">
        <v>45.24886877828054</v>
      </c>
      <c r="G505" s="64">
        <v>11.261030691427282</v>
      </c>
      <c r="H505" s="97">
        <v>29.221194757475235</v>
      </c>
      <c r="I505" s="97">
        <v>7.272243039190668</v>
      </c>
      <c r="J505" s="97">
        <v>0.654</v>
      </c>
      <c r="K505" s="97">
        <v>0.086</v>
      </c>
    </row>
    <row r="506" spans="3:11" ht="15.75">
      <c r="C506" s="104" t="s">
        <v>723</v>
      </c>
      <c r="D506" s="62">
        <v>0.06679012842707034</v>
      </c>
      <c r="E506" s="63">
        <v>0.009063444108761328</v>
      </c>
      <c r="F506" s="64">
        <v>54.054054054054056</v>
      </c>
      <c r="G506" s="64">
        <v>13.14828341855369</v>
      </c>
      <c r="H506" s="97">
        <v>34.90748130487583</v>
      </c>
      <c r="I506" s="97">
        <v>8.491008966050877</v>
      </c>
      <c r="J506" s="97">
        <v>0.572</v>
      </c>
      <c r="K506" s="97">
        <v>0.092</v>
      </c>
    </row>
    <row r="507" spans="3:11" ht="15.75">
      <c r="C507" s="104" t="s">
        <v>724</v>
      </c>
      <c r="D507" s="62">
        <v>0.03937356576351705</v>
      </c>
      <c r="E507" s="63">
        <v>0.027464982147761604</v>
      </c>
      <c r="F507" s="64">
        <v>14.925373134328357</v>
      </c>
      <c r="G507" s="64">
        <v>4.0098017375807515</v>
      </c>
      <c r="H507" s="97">
        <v>9.638632897614967</v>
      </c>
      <c r="I507" s="97">
        <v>2.589483465030886</v>
      </c>
      <c r="J507" s="97">
        <v>0.739</v>
      </c>
      <c r="K507" s="97">
        <v>0.066</v>
      </c>
    </row>
    <row r="508" spans="3:11" ht="15.75">
      <c r="C508" s="104" t="s">
        <v>725</v>
      </c>
      <c r="D508" s="62">
        <v>0.0675147952816136</v>
      </c>
      <c r="E508" s="63">
        <v>0.037077725899478164</v>
      </c>
      <c r="F508" s="64">
        <v>18.181818181818183</v>
      </c>
      <c r="G508" s="64">
        <v>4.958677685950414</v>
      </c>
      <c r="H508" s="97">
        <v>11.741607348003688</v>
      </c>
      <c r="I508" s="97">
        <v>3.202256549455551</v>
      </c>
      <c r="J508" s="97">
        <v>0.729</v>
      </c>
      <c r="K508" s="97">
        <v>0.075</v>
      </c>
    </row>
    <row r="509" spans="3:11" ht="15.75">
      <c r="C509" s="104" t="s">
        <v>726</v>
      </c>
      <c r="D509" s="62">
        <v>0.10954547284512259</v>
      </c>
      <c r="E509" s="63">
        <v>0.012908541609447955</v>
      </c>
      <c r="F509" s="64">
        <v>69.93006993006993</v>
      </c>
      <c r="G509" s="64">
        <v>9.291407892806493</v>
      </c>
      <c r="H509" s="97">
        <v>45.16002826155265</v>
      </c>
      <c r="I509" s="97">
        <v>6.000283475311189</v>
      </c>
      <c r="J509" s="97">
        <v>0.541</v>
      </c>
      <c r="K509" s="97">
        <v>0.075</v>
      </c>
    </row>
    <row r="510" spans="3:11" ht="15.75">
      <c r="C510" s="104" t="s">
        <v>727</v>
      </c>
      <c r="D510" s="62">
        <v>0.0849067997906518</v>
      </c>
      <c r="E510" s="63">
        <v>0.018950837681955504</v>
      </c>
      <c r="F510" s="64">
        <v>46.728971962616825</v>
      </c>
      <c r="G510" s="64">
        <v>12.446501877893269</v>
      </c>
      <c r="H510" s="97">
        <v>30.1770282308506</v>
      </c>
      <c r="I510" s="97">
        <v>8.037806584852731</v>
      </c>
      <c r="J510" s="97">
        <v>0.63</v>
      </c>
      <c r="K510" s="97">
        <v>0.1</v>
      </c>
    </row>
    <row r="511" spans="3:11" ht="15.75">
      <c r="C511" s="104" t="s">
        <v>728</v>
      </c>
      <c r="D511" s="62">
        <v>0.1207778090905431</v>
      </c>
      <c r="E511" s="63">
        <v>0.019500137324910738</v>
      </c>
      <c r="F511" s="64">
        <v>51.02040816326531</v>
      </c>
      <c r="G511" s="64">
        <v>14.577259475218659</v>
      </c>
      <c r="H511" s="97">
        <v>32.94838796633688</v>
      </c>
      <c r="I511" s="97">
        <v>9.413825133239108</v>
      </c>
      <c r="J511" s="97">
        <v>0.679</v>
      </c>
      <c r="K511" s="97">
        <v>0.097</v>
      </c>
    </row>
    <row r="512" spans="3:11" ht="15.75">
      <c r="C512" s="104" t="s">
        <v>729</v>
      </c>
      <c r="D512" s="62">
        <v>0.08043802085430171</v>
      </c>
      <c r="E512" s="63">
        <v>0.014831090359791266</v>
      </c>
      <c r="F512" s="64">
        <v>54.34782608695652</v>
      </c>
      <c r="G512" s="64">
        <v>12.110113421550095</v>
      </c>
      <c r="H512" s="97">
        <v>35.09719587718494</v>
      </c>
      <c r="I512" s="97">
        <v>7.820570820459686</v>
      </c>
      <c r="J512" s="97">
        <v>0.65</v>
      </c>
      <c r="K512" s="97">
        <v>0.12</v>
      </c>
    </row>
    <row r="513" spans="3:11" ht="15.75">
      <c r="C513" s="104" t="s">
        <v>730</v>
      </c>
      <c r="D513" s="62">
        <v>0.09372357985426144</v>
      </c>
      <c r="E513" s="63">
        <v>0.03185937929140346</v>
      </c>
      <c r="F513" s="64">
        <v>30.769230769230766</v>
      </c>
      <c r="G513" s="64">
        <v>6.153846153846153</v>
      </c>
      <c r="H513" s="97">
        <v>19.87041243508316</v>
      </c>
      <c r="I513" s="97">
        <v>3.974082487016632</v>
      </c>
      <c r="J513" s="97">
        <v>0.641</v>
      </c>
      <c r="K513" s="97">
        <v>0.068</v>
      </c>
    </row>
    <row r="514" spans="3:11" ht="15.75">
      <c r="C514" s="104" t="s">
        <v>731</v>
      </c>
      <c r="D514" s="62">
        <v>0.0795925761906679</v>
      </c>
      <c r="E514" s="63">
        <v>0.0513595166163142</v>
      </c>
      <c r="F514" s="64">
        <v>17.241379310344826</v>
      </c>
      <c r="G514" s="64">
        <v>4.161712247324614</v>
      </c>
      <c r="H514" s="97">
        <v>11.134282830003494</v>
      </c>
      <c r="I514" s="97">
        <v>2.687585510690499</v>
      </c>
      <c r="J514" s="97">
        <v>0.715</v>
      </c>
      <c r="K514" s="97">
        <v>0.059</v>
      </c>
    </row>
    <row r="515" spans="3:11" ht="15.75">
      <c r="C515" s="104" t="s">
        <v>732</v>
      </c>
      <c r="D515" s="62">
        <v>0.11485969644510649</v>
      </c>
      <c r="E515" s="63">
        <v>0.05767646251029937</v>
      </c>
      <c r="F515" s="64">
        <v>21.321961620469086</v>
      </c>
      <c r="G515" s="64">
        <v>3.5460831692891013</v>
      </c>
      <c r="H515" s="97">
        <v>13.769475568021383</v>
      </c>
      <c r="I515" s="97">
        <v>2.290019390843641</v>
      </c>
      <c r="J515" s="97">
        <v>0.797</v>
      </c>
      <c r="K515" s="97">
        <v>0.098</v>
      </c>
    </row>
    <row r="516" spans="3:11" ht="15.75">
      <c r="C516" s="104" t="s">
        <v>733</v>
      </c>
      <c r="D516" s="62">
        <v>0.1547163734449857</v>
      </c>
      <c r="E516" s="63">
        <v>0.11755012359241966</v>
      </c>
      <c r="F516" s="64">
        <v>15.625</v>
      </c>
      <c r="G516" s="64">
        <v>3.173828125</v>
      </c>
      <c r="H516" s="97">
        <v>10.09044381469067</v>
      </c>
      <c r="I516" s="97">
        <v>2.049621399859042</v>
      </c>
      <c r="J516" s="97">
        <v>0.78</v>
      </c>
      <c r="K516" s="97">
        <v>0.056</v>
      </c>
    </row>
    <row r="517" spans="3:11" ht="15.75">
      <c r="C517" s="104" t="s">
        <v>734</v>
      </c>
      <c r="D517" s="62">
        <v>0.1272998107814324</v>
      </c>
      <c r="E517" s="63">
        <v>0.023894534468552595</v>
      </c>
      <c r="F517" s="64">
        <v>53.475935828877</v>
      </c>
      <c r="G517" s="64">
        <v>14.584346135148273</v>
      </c>
      <c r="H517" s="97">
        <v>34.53413925883437</v>
      </c>
      <c r="I517" s="97">
        <v>9.418401616045738</v>
      </c>
      <c r="J517" s="97">
        <v>0.65</v>
      </c>
      <c r="K517" s="97">
        <v>0.15</v>
      </c>
    </row>
    <row r="518" spans="3:11" ht="15.75">
      <c r="C518" s="104" t="s">
        <v>735</v>
      </c>
      <c r="D518" s="62">
        <v>0.04565401183622529</v>
      </c>
      <c r="E518" s="63">
        <v>0.06152156001098599</v>
      </c>
      <c r="F518" s="64">
        <v>8</v>
      </c>
      <c r="G518" s="64">
        <v>1.664</v>
      </c>
      <c r="H518" s="97">
        <v>5.166307233121622</v>
      </c>
      <c r="I518" s="97">
        <v>1.0745919044892973</v>
      </c>
      <c r="J518" s="97">
        <v>0.756</v>
      </c>
      <c r="K518" s="97">
        <v>0.058</v>
      </c>
    </row>
    <row r="519" spans="3:11" ht="15.75">
      <c r="C519" s="104" t="s">
        <v>736</v>
      </c>
      <c r="D519" s="62">
        <v>0.05749023712709852</v>
      </c>
      <c r="E519" s="63">
        <v>0.04449327107937379</v>
      </c>
      <c r="F519" s="64">
        <v>14.925373134328357</v>
      </c>
      <c r="G519" s="64">
        <v>2.6732011583871684</v>
      </c>
      <c r="H519" s="97">
        <v>9.638632897614967</v>
      </c>
      <c r="I519" s="97">
        <v>1.7263223100205909</v>
      </c>
      <c r="J519" s="97">
        <v>0.74</v>
      </c>
      <c r="K519" s="97">
        <v>0.074</v>
      </c>
    </row>
    <row r="520" spans="3:11" ht="15.75">
      <c r="C520" s="104" t="s">
        <v>737</v>
      </c>
      <c r="D520" s="62">
        <v>0.06534079471798382</v>
      </c>
      <c r="E520" s="63">
        <v>0.045317220543806644</v>
      </c>
      <c r="F520" s="64">
        <v>18.281535648994517</v>
      </c>
      <c r="G520" s="64">
        <v>2.907666547463479</v>
      </c>
      <c r="H520" s="97">
        <v>11.806003731996395</v>
      </c>
      <c r="I520" s="97">
        <v>1.8777373394582932</v>
      </c>
      <c r="J520" s="97">
        <v>0.767</v>
      </c>
      <c r="K520" s="97">
        <v>0.066</v>
      </c>
    </row>
    <row r="521" spans="3:11" ht="15.75">
      <c r="C521" s="104" t="s">
        <v>738</v>
      </c>
      <c r="D521" s="62">
        <v>0.04915656829985104</v>
      </c>
      <c r="E521" s="63">
        <v>0.033781928041746775</v>
      </c>
      <c r="F521" s="64">
        <v>15.384615384615383</v>
      </c>
      <c r="G521" s="64">
        <v>3.313609467455621</v>
      </c>
      <c r="H521" s="97">
        <v>9.93520621754158</v>
      </c>
      <c r="I521" s="97">
        <v>2.1398905699320325</v>
      </c>
      <c r="J521" s="97">
        <v>0.781</v>
      </c>
      <c r="K521" s="97">
        <v>0.05</v>
      </c>
    </row>
    <row r="522" spans="3:11" ht="15.75">
      <c r="C522" s="104" t="s">
        <v>739</v>
      </c>
      <c r="D522" s="62">
        <v>0.05918112645436612</v>
      </c>
      <c r="E522" s="63">
        <v>0.0821202966218072</v>
      </c>
      <c r="F522" s="64">
        <v>8.403361344537815</v>
      </c>
      <c r="G522" s="64">
        <v>0.9180142645293412</v>
      </c>
      <c r="H522" s="97">
        <v>5.426793312102545</v>
      </c>
      <c r="I522" s="97">
        <v>0.5928429668683453</v>
      </c>
      <c r="J522" s="97">
        <v>0.865</v>
      </c>
      <c r="K522" s="97">
        <v>0.064</v>
      </c>
    </row>
    <row r="523" spans="3:11" ht="15.75">
      <c r="C523" s="104" t="s">
        <v>740</v>
      </c>
      <c r="D523" s="62">
        <v>0.05374612504529168</v>
      </c>
      <c r="E523" s="63">
        <v>0.05273276572370227</v>
      </c>
      <c r="F523" s="64">
        <v>11.49425287356322</v>
      </c>
      <c r="G523" s="64">
        <v>2.774474831549743</v>
      </c>
      <c r="H523" s="97">
        <v>7.422855220002331</v>
      </c>
      <c r="I523" s="97">
        <v>1.7917236737936664</v>
      </c>
      <c r="J523" s="97">
        <v>0.742</v>
      </c>
      <c r="K523" s="97">
        <v>0.053</v>
      </c>
    </row>
    <row r="524" spans="3:11" ht="15.75">
      <c r="C524" s="104" t="s">
        <v>741</v>
      </c>
      <c r="D524" s="62">
        <v>0.09432746889971416</v>
      </c>
      <c r="E524" s="63">
        <v>0.06921175501235924</v>
      </c>
      <c r="F524" s="64">
        <v>14.492753623188404</v>
      </c>
      <c r="G524" s="64">
        <v>3.3606385213190504</v>
      </c>
      <c r="H524" s="97">
        <v>9.359252233915981</v>
      </c>
      <c r="I524" s="97">
        <v>2.1702613875747203</v>
      </c>
      <c r="J524" s="97">
        <v>0.759</v>
      </c>
      <c r="K524" s="97">
        <v>0.056</v>
      </c>
    </row>
    <row r="525" spans="3:11" ht="15.75">
      <c r="C525" s="104" t="s">
        <v>742</v>
      </c>
      <c r="D525" s="62">
        <v>0.11957003099963767</v>
      </c>
      <c r="E525" s="63">
        <v>0.0821202966218072</v>
      </c>
      <c r="F525" s="64">
        <v>14.492753623188404</v>
      </c>
      <c r="G525" s="64">
        <v>3.1505986137366095</v>
      </c>
      <c r="H525" s="97">
        <v>9.359252233915981</v>
      </c>
      <c r="I525" s="97">
        <v>2.0346200508513004</v>
      </c>
      <c r="J525" s="97">
        <v>0.774</v>
      </c>
      <c r="K525" s="97">
        <v>0.059</v>
      </c>
    </row>
    <row r="526" spans="3:11" ht="15.75">
      <c r="C526" s="104" t="s">
        <v>743</v>
      </c>
      <c r="D526" s="62">
        <v>0.10700913885422118</v>
      </c>
      <c r="E526" s="63">
        <v>0.07388080197747872</v>
      </c>
      <c r="F526" s="64">
        <v>16.949152542372882</v>
      </c>
      <c r="G526" s="64">
        <v>3.1600114909508763</v>
      </c>
      <c r="H526" s="97">
        <v>10.945566171867844</v>
      </c>
      <c r="I526" s="97">
        <v>2.0406987778058694</v>
      </c>
      <c r="J526" s="97">
        <v>0.789</v>
      </c>
      <c r="K526" s="97">
        <v>0.05</v>
      </c>
    </row>
    <row r="527" spans="3:11" ht="15.75">
      <c r="C527" s="104" t="s">
        <v>744</v>
      </c>
      <c r="D527" s="62">
        <v>0.043480011272595515</v>
      </c>
      <c r="E527" s="63">
        <v>0.08514144465806096</v>
      </c>
      <c r="F527" s="64">
        <v>6.4935064935064934</v>
      </c>
      <c r="G527" s="64">
        <v>1.770956316410862</v>
      </c>
      <c r="H527" s="97">
        <v>4.193431195715602</v>
      </c>
      <c r="I527" s="97">
        <v>1.1436630533769825</v>
      </c>
      <c r="J527" s="97">
        <v>0.866</v>
      </c>
      <c r="K527" s="97">
        <v>0.075</v>
      </c>
    </row>
  </sheetData>
  <sheetProtection/>
  <mergeCells count="2">
    <mergeCell ref="D1:E1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1"/>
  <sheetViews>
    <sheetView zoomScale="70" zoomScaleNormal="70" zoomScalePageLayoutView="0" workbookViewId="0" topLeftCell="A1">
      <selection activeCell="M9" sqref="M9"/>
    </sheetView>
  </sheetViews>
  <sheetFormatPr defaultColWidth="11.421875" defaultRowHeight="15"/>
  <cols>
    <col min="1" max="1" width="17.57421875" style="57" bestFit="1" customWidth="1"/>
    <col min="2" max="2" width="10.140625" style="57" bestFit="1" customWidth="1"/>
    <col min="3" max="3" width="7.7109375" style="57" customWidth="1"/>
    <col min="4" max="4" width="8.57421875" style="57" bestFit="1" customWidth="1"/>
    <col min="5" max="5" width="9.28125" style="57" bestFit="1" customWidth="1"/>
    <col min="6" max="6" width="12.421875" style="57" bestFit="1" customWidth="1"/>
    <col min="7" max="7" width="10.28125" style="57" bestFit="1" customWidth="1"/>
    <col min="8" max="8" width="15.28125" style="57" bestFit="1" customWidth="1"/>
    <col min="9" max="11" width="13.57421875" style="57" bestFit="1" customWidth="1"/>
    <col min="12" max="16384" width="11.421875" style="57" customWidth="1"/>
  </cols>
  <sheetData>
    <row r="1" spans="4:11" ht="30" customHeight="1">
      <c r="D1" s="144" t="s">
        <v>185</v>
      </c>
      <c r="E1" s="145"/>
      <c r="F1" s="146" t="s">
        <v>189</v>
      </c>
      <c r="G1" s="147"/>
      <c r="H1" s="147"/>
      <c r="I1" s="147"/>
      <c r="J1" s="147"/>
      <c r="K1" s="147"/>
    </row>
    <row r="2" spans="1:11" ht="30">
      <c r="A2" s="1"/>
      <c r="B2" s="1"/>
      <c r="C2" s="1"/>
      <c r="D2" s="90" t="s">
        <v>186</v>
      </c>
      <c r="E2" s="91" t="s">
        <v>187</v>
      </c>
      <c r="F2" s="54" t="s">
        <v>112</v>
      </c>
      <c r="G2" s="89" t="s">
        <v>10</v>
      </c>
      <c r="H2" s="3" t="s">
        <v>8</v>
      </c>
      <c r="I2" s="89" t="s">
        <v>10</v>
      </c>
      <c r="J2" s="89" t="s">
        <v>9</v>
      </c>
      <c r="K2" s="89" t="s">
        <v>10</v>
      </c>
    </row>
    <row r="3" spans="1:11" ht="15.75">
      <c r="A3" s="2" t="s">
        <v>5</v>
      </c>
      <c r="B3" s="1" t="s">
        <v>4</v>
      </c>
      <c r="C3" s="57" t="s">
        <v>16</v>
      </c>
      <c r="D3" s="62">
        <v>11.504303450377028</v>
      </c>
      <c r="E3" s="63">
        <v>0.8967863126364422</v>
      </c>
      <c r="F3" s="61">
        <v>80.0640512409928</v>
      </c>
      <c r="G3" s="61">
        <v>5.19230436390746</v>
      </c>
      <c r="H3" s="64">
        <v>51.380788647493276</v>
      </c>
      <c r="I3" s="64">
        <v>3.3321408170111737</v>
      </c>
      <c r="J3" s="64">
        <v>0.374</v>
      </c>
      <c r="K3" s="64">
        <v>0.02</v>
      </c>
    </row>
    <row r="4" spans="1:11" s="59" customFormat="1" ht="15.75">
      <c r="A4" s="94"/>
      <c r="B4" s="94"/>
      <c r="C4" s="57" t="s">
        <v>17</v>
      </c>
      <c r="D4" s="95">
        <v>21.631502780105112</v>
      </c>
      <c r="E4" s="96">
        <v>1.2509519216124283</v>
      </c>
      <c r="F4" s="61">
        <v>90.99181073703367</v>
      </c>
      <c r="G4" s="61">
        <v>3.72577932954187</v>
      </c>
      <c r="H4" s="64">
        <v>58.39363514169163</v>
      </c>
      <c r="I4" s="64">
        <v>2.391004168677091</v>
      </c>
      <c r="J4" s="64">
        <v>0.32</v>
      </c>
      <c r="K4" s="64">
        <v>0.013</v>
      </c>
    </row>
    <row r="5" spans="1:11" s="59" customFormat="1" ht="15.75">
      <c r="A5" s="94"/>
      <c r="B5" s="94"/>
      <c r="C5" s="57" t="s">
        <v>18</v>
      </c>
      <c r="D5" s="95">
        <v>19.596313504455786</v>
      </c>
      <c r="E5" s="96">
        <v>2.1769812661826675</v>
      </c>
      <c r="F5" s="61">
        <v>62.5</v>
      </c>
      <c r="G5" s="61">
        <v>5.46875</v>
      </c>
      <c r="H5" s="64">
        <v>40.10912813794944</v>
      </c>
      <c r="I5" s="64">
        <v>3.509548712070576</v>
      </c>
      <c r="J5" s="64">
        <v>0.446</v>
      </c>
      <c r="K5" s="64">
        <v>0.022</v>
      </c>
    </row>
    <row r="6" spans="1:11" s="59" customFormat="1" ht="15.75">
      <c r="A6" s="94"/>
      <c r="B6" s="94"/>
      <c r="C6" s="57" t="s">
        <v>19</v>
      </c>
      <c r="D6" s="95">
        <v>22.911112803716964</v>
      </c>
      <c r="E6" s="96">
        <v>1.1502259227293496</v>
      </c>
      <c r="F6" s="61">
        <v>99.00990099009901</v>
      </c>
      <c r="G6" s="61">
        <v>7.744338790314676</v>
      </c>
      <c r="H6" s="64">
        <v>63.53921289180109</v>
      </c>
      <c r="I6" s="64">
        <v>4.969898830150779</v>
      </c>
      <c r="J6" s="64">
        <v>0.2984</v>
      </c>
      <c r="K6" s="64">
        <v>0.0078</v>
      </c>
    </row>
    <row r="7" spans="1:11" s="59" customFormat="1" ht="15.75">
      <c r="A7" s="94"/>
      <c r="B7" s="94"/>
      <c r="C7" s="57" t="s">
        <v>20</v>
      </c>
      <c r="D7" s="95">
        <v>11.13870058648793</v>
      </c>
      <c r="E7" s="96">
        <v>0.7115804437223943</v>
      </c>
      <c r="F7" s="61">
        <v>91.57509157509158</v>
      </c>
      <c r="G7" s="61">
        <v>6.5410779696493995</v>
      </c>
      <c r="H7" s="64">
        <v>58.767953315676834</v>
      </c>
      <c r="I7" s="64">
        <v>4.197710951119775</v>
      </c>
      <c r="J7" s="64">
        <v>0.327</v>
      </c>
      <c r="K7" s="64">
        <v>0.012</v>
      </c>
    </row>
    <row r="8" spans="1:11" s="59" customFormat="1" ht="15.75">
      <c r="A8" s="94"/>
      <c r="B8" s="94"/>
      <c r="C8" s="57" t="s">
        <v>21</v>
      </c>
      <c r="D8" s="95">
        <v>15.794043720009142</v>
      </c>
      <c r="E8" s="96">
        <v>0.9162816672589733</v>
      </c>
      <c r="F8" s="61">
        <v>84.03361344537815</v>
      </c>
      <c r="G8" s="61">
        <v>6.426099851705387</v>
      </c>
      <c r="H8" s="64">
        <v>53.92823951320933</v>
      </c>
      <c r="I8" s="64">
        <v>4.123924198068948</v>
      </c>
      <c r="J8" s="64">
        <v>0.312</v>
      </c>
      <c r="K8" s="64">
        <v>0.014</v>
      </c>
    </row>
    <row r="9" spans="1:11" s="59" customFormat="1" ht="15.75">
      <c r="A9" s="94"/>
      <c r="B9" s="94"/>
      <c r="C9" s="57" t="s">
        <v>22</v>
      </c>
      <c r="D9" s="95">
        <v>14.51443369639729</v>
      </c>
      <c r="E9" s="96">
        <v>1.1047367619434432</v>
      </c>
      <c r="F9" s="61">
        <v>72.46376811594203</v>
      </c>
      <c r="G9" s="61">
        <v>5.250997689561017</v>
      </c>
      <c r="H9" s="64">
        <v>46.50333697153558</v>
      </c>
      <c r="I9" s="64">
        <v>3.3698070269228686</v>
      </c>
      <c r="J9" s="64">
        <v>0.358</v>
      </c>
      <c r="K9" s="64">
        <v>0.018</v>
      </c>
    </row>
    <row r="10" spans="1:11" s="59" customFormat="1" ht="15.75">
      <c r="A10" s="94"/>
      <c r="B10" s="94"/>
      <c r="C10" s="57" t="s">
        <v>23</v>
      </c>
      <c r="D10" s="95">
        <v>16.12308629750933</v>
      </c>
      <c r="E10" s="96">
        <v>1.08199218155049</v>
      </c>
      <c r="F10" s="61">
        <v>83.47245409015025</v>
      </c>
      <c r="G10" s="61">
        <v>4.947031920200892</v>
      </c>
      <c r="H10" s="64">
        <v>53.56811771345501</v>
      </c>
      <c r="I10" s="64">
        <v>3.1747381950378184</v>
      </c>
      <c r="J10" s="64">
        <v>0.327</v>
      </c>
      <c r="K10" s="64">
        <v>0.013</v>
      </c>
    </row>
    <row r="11" spans="1:11" s="59" customFormat="1" ht="15.75">
      <c r="A11" s="94"/>
      <c r="B11" s="94"/>
      <c r="C11" s="57" t="s">
        <v>24</v>
      </c>
      <c r="D11" s="95">
        <v>13.527305963896719</v>
      </c>
      <c r="E11" s="96">
        <v>2.9243031933797026</v>
      </c>
      <c r="F11" s="61">
        <v>37.87878787878788</v>
      </c>
      <c r="G11" s="61">
        <v>6.743572084481176</v>
      </c>
      <c r="H11" s="64">
        <v>24.308562507848148</v>
      </c>
      <c r="I11" s="64">
        <v>4.327660749503268</v>
      </c>
      <c r="J11" s="64">
        <v>0.497</v>
      </c>
      <c r="K11" s="64">
        <v>0.031</v>
      </c>
    </row>
    <row r="12" spans="1:11" s="59" customFormat="1" ht="15.75">
      <c r="A12" s="94"/>
      <c r="B12" s="94"/>
      <c r="C12" s="57" t="s">
        <v>25</v>
      </c>
      <c r="D12" s="95">
        <v>16.330261253713157</v>
      </c>
      <c r="E12" s="96">
        <v>0.8383002487688481</v>
      </c>
      <c r="F12" s="61">
        <v>99.2063492063492</v>
      </c>
      <c r="G12" s="61">
        <v>8.070357772738724</v>
      </c>
      <c r="H12" s="64">
        <v>63.665282758649894</v>
      </c>
      <c r="I12" s="64">
        <v>5.179120224413979</v>
      </c>
      <c r="J12" s="64">
        <v>0.305</v>
      </c>
      <c r="K12" s="64">
        <v>0.014</v>
      </c>
    </row>
    <row r="13" spans="1:11" s="59" customFormat="1" ht="15.75">
      <c r="A13" s="94"/>
      <c r="B13" s="94"/>
      <c r="C13" s="57" t="s">
        <v>26</v>
      </c>
      <c r="D13" s="95">
        <v>20.35189275649326</v>
      </c>
      <c r="E13" s="96">
        <v>1.0365030207645836</v>
      </c>
      <c r="F13" s="61">
        <v>90.00900090009002</v>
      </c>
      <c r="G13" s="61">
        <v>6.23824758713495</v>
      </c>
      <c r="H13" s="64">
        <v>57.76292081072827</v>
      </c>
      <c r="I13" s="64">
        <v>4.003370749258393</v>
      </c>
      <c r="J13" s="64">
        <v>0.319</v>
      </c>
      <c r="K13" s="64">
        <v>0.014</v>
      </c>
    </row>
    <row r="14" spans="1:11" s="59" customFormat="1" ht="15.75">
      <c r="A14" s="94"/>
      <c r="B14" s="94"/>
      <c r="C14" s="57" t="s">
        <v>27</v>
      </c>
      <c r="D14" s="95">
        <v>18.280143194455025</v>
      </c>
      <c r="E14" s="96">
        <v>1.023506117682896</v>
      </c>
      <c r="F14" s="61">
        <v>92.25092250922509</v>
      </c>
      <c r="G14" s="61">
        <v>6.893288490080472</v>
      </c>
      <c r="H14" s="64">
        <v>59.20166514826485</v>
      </c>
      <c r="I14" s="64">
        <v>4.423740661447835</v>
      </c>
      <c r="J14" s="64">
        <v>0.319</v>
      </c>
      <c r="K14" s="64">
        <v>0.012</v>
      </c>
    </row>
    <row r="15" spans="1:11" s="59" customFormat="1" ht="15.75">
      <c r="A15" s="94"/>
      <c r="B15" s="94"/>
      <c r="C15" s="57" t="s">
        <v>28</v>
      </c>
      <c r="D15" s="95">
        <v>21.923985071216393</v>
      </c>
      <c r="E15" s="96">
        <v>1.111235213484287</v>
      </c>
      <c r="F15" s="61">
        <v>99.60159362549801</v>
      </c>
      <c r="G15" s="61">
        <v>5.257853049951588</v>
      </c>
      <c r="H15" s="64">
        <v>63.91892930350508</v>
      </c>
      <c r="I15" s="64">
        <v>3.3742064273762638</v>
      </c>
      <c r="J15" s="64">
        <v>0.2977</v>
      </c>
      <c r="K15" s="64">
        <v>0.0098</v>
      </c>
    </row>
    <row r="16" spans="1:11" s="59" customFormat="1" ht="15.75">
      <c r="A16" s="94"/>
      <c r="B16" s="94"/>
      <c r="C16" s="57" t="s">
        <v>29</v>
      </c>
      <c r="D16" s="95">
        <v>20.412826567141444</v>
      </c>
      <c r="E16" s="96">
        <v>0.9065339899477078</v>
      </c>
      <c r="F16" s="61">
        <v>99.50248756218906</v>
      </c>
      <c r="G16" s="61">
        <v>6.5344917205019675</v>
      </c>
      <c r="H16" s="64">
        <v>63.85532837882498</v>
      </c>
      <c r="I16" s="64">
        <v>4.19348425174373</v>
      </c>
      <c r="J16" s="64">
        <v>0.2815</v>
      </c>
      <c r="K16" s="64">
        <v>0.0084</v>
      </c>
    </row>
    <row r="17" spans="1:11" s="59" customFormat="1" ht="15.75">
      <c r="A17" s="94"/>
      <c r="B17" s="94"/>
      <c r="C17" s="57" t="s">
        <v>30</v>
      </c>
      <c r="D17" s="95">
        <v>16.903039073806077</v>
      </c>
      <c r="E17" s="96">
        <v>0.8935370868660203</v>
      </c>
      <c r="F17" s="61">
        <v>96.89922480620156</v>
      </c>
      <c r="G17" s="61">
        <v>5.821465056186527</v>
      </c>
      <c r="H17" s="64">
        <v>62.18469478751852</v>
      </c>
      <c r="I17" s="64">
        <v>3.735902206226887</v>
      </c>
      <c r="J17" s="64">
        <v>0.304</v>
      </c>
      <c r="K17" s="64">
        <v>0.011</v>
      </c>
    </row>
    <row r="18" spans="1:11" s="59" customFormat="1" ht="15.75">
      <c r="A18" s="94"/>
      <c r="B18" s="94"/>
      <c r="C18" s="57" t="s">
        <v>31</v>
      </c>
      <c r="D18" s="95">
        <v>17.195521364917358</v>
      </c>
      <c r="E18" s="96">
        <v>1.2477026958420063</v>
      </c>
      <c r="F18" s="61">
        <v>77.27975270479135</v>
      </c>
      <c r="G18" s="61">
        <v>5.554108965645747</v>
      </c>
      <c r="H18" s="64">
        <v>49.59397605928833</v>
      </c>
      <c r="I18" s="64">
        <v>3.564327491123505</v>
      </c>
      <c r="J18" s="64">
        <v>0.376</v>
      </c>
      <c r="K18" s="64">
        <v>0.017</v>
      </c>
    </row>
    <row r="19" spans="1:11" s="59" customFormat="1" ht="15.75">
      <c r="A19" s="94"/>
      <c r="B19" s="94"/>
      <c r="C19" s="57" t="s">
        <v>32</v>
      </c>
      <c r="D19" s="95">
        <v>20.58344123695636</v>
      </c>
      <c r="E19" s="96">
        <v>1.2217088896786312</v>
      </c>
      <c r="F19" s="61">
        <v>95.87727708533077</v>
      </c>
      <c r="G19" s="61">
        <v>5.055848743713512</v>
      </c>
      <c r="H19" s="64">
        <v>61.528863874131446</v>
      </c>
      <c r="I19" s="64">
        <v>3.2445709617231353</v>
      </c>
      <c r="J19" s="64">
        <v>0.327</v>
      </c>
      <c r="K19" s="64">
        <v>0.014</v>
      </c>
    </row>
    <row r="20" spans="1:11" s="59" customFormat="1" ht="15.75">
      <c r="A20" s="94"/>
      <c r="B20" s="94"/>
      <c r="C20" s="57" t="s">
        <v>33</v>
      </c>
      <c r="D20" s="95">
        <v>14.380379312971288</v>
      </c>
      <c r="E20" s="96">
        <v>1.2087119865969438</v>
      </c>
      <c r="F20" s="61">
        <v>73.58351729212657</v>
      </c>
      <c r="G20" s="61">
        <v>4.656499254689392</v>
      </c>
      <c r="H20" s="64">
        <v>47.22193158257477</v>
      </c>
      <c r="I20" s="64">
        <v>2.988290004489646</v>
      </c>
      <c r="J20" s="64">
        <v>0.3467</v>
      </c>
      <c r="K20" s="64">
        <v>0.0087</v>
      </c>
    </row>
    <row r="21" spans="1:11" s="59" customFormat="1" ht="15.75">
      <c r="A21" s="94"/>
      <c r="B21" s="94"/>
      <c r="C21" s="57" t="s">
        <v>34</v>
      </c>
      <c r="D21" s="95">
        <v>15.391880569731132</v>
      </c>
      <c r="E21" s="96">
        <v>1.231456566989897</v>
      </c>
      <c r="F21" s="61">
        <v>82.23684210526315</v>
      </c>
      <c r="G21" s="61">
        <v>4.260625865650969</v>
      </c>
      <c r="H21" s="64">
        <v>52.775168602565046</v>
      </c>
      <c r="I21" s="64">
        <v>2.7342398206921033</v>
      </c>
      <c r="J21" s="64">
        <v>0.366</v>
      </c>
      <c r="K21" s="64">
        <v>0.012</v>
      </c>
    </row>
    <row r="22" spans="1:11" s="59" customFormat="1" ht="15.75">
      <c r="A22" s="94"/>
      <c r="B22" s="94"/>
      <c r="C22" s="57" t="s">
        <v>35</v>
      </c>
      <c r="D22" s="95">
        <v>23.5204509101988</v>
      </c>
      <c r="E22" s="96">
        <v>0.9520231507336142</v>
      </c>
      <c r="F22" s="61">
        <v>103.95010395010395</v>
      </c>
      <c r="G22" s="61">
        <v>9.508949217888928</v>
      </c>
      <c r="H22" s="64">
        <v>66.70956862860614</v>
      </c>
      <c r="I22" s="64">
        <v>6.102330602200977</v>
      </c>
      <c r="J22" s="64">
        <v>0.291</v>
      </c>
      <c r="K22" s="64">
        <v>0.012</v>
      </c>
    </row>
    <row r="23" spans="1:11" s="59" customFormat="1" ht="15.75">
      <c r="A23" s="94"/>
      <c r="B23" s="94"/>
      <c r="C23" s="57" t="s">
        <v>36</v>
      </c>
      <c r="D23" s="95">
        <v>17.914540330565924</v>
      </c>
      <c r="E23" s="96">
        <v>0.987764634208255</v>
      </c>
      <c r="F23" s="61">
        <v>92.50693802035153</v>
      </c>
      <c r="G23" s="61">
        <v>7.102752872977962</v>
      </c>
      <c r="H23" s="64">
        <v>59.36596209132202</v>
      </c>
      <c r="I23" s="64">
        <v>4.558163601831385</v>
      </c>
      <c r="J23" s="64">
        <v>0.309</v>
      </c>
      <c r="K23" s="64">
        <v>0.015</v>
      </c>
    </row>
    <row r="24" spans="1:11" s="59" customFormat="1" ht="15.75">
      <c r="A24" s="94"/>
      <c r="B24" s="94"/>
      <c r="C24" s="57" t="s">
        <v>37</v>
      </c>
      <c r="D24" s="95">
        <v>13.490745677507809</v>
      </c>
      <c r="E24" s="96">
        <v>1.2834441793166473</v>
      </c>
      <c r="F24" s="61">
        <v>75.13148009015777</v>
      </c>
      <c r="G24" s="61">
        <v>5.418949728516263</v>
      </c>
      <c r="H24" s="64">
        <v>48.21533059407896</v>
      </c>
      <c r="I24" s="64">
        <v>3.477589584546642</v>
      </c>
      <c r="J24" s="64">
        <v>0.406</v>
      </c>
      <c r="K24" s="64">
        <v>0.015</v>
      </c>
    </row>
    <row r="25" spans="1:11" s="59" customFormat="1" ht="15.75">
      <c r="A25" s="94"/>
      <c r="B25" s="94"/>
      <c r="C25" s="57" t="s">
        <v>38</v>
      </c>
      <c r="D25" s="95">
        <v>19.498819407418694</v>
      </c>
      <c r="E25" s="96">
        <v>0.8480479260801137</v>
      </c>
      <c r="F25" s="61">
        <v>102.04081632653062</v>
      </c>
      <c r="G25" s="61">
        <v>6.976259891711788</v>
      </c>
      <c r="H25" s="64">
        <v>65.48429083746848</v>
      </c>
      <c r="I25" s="64">
        <v>4.476987230724886</v>
      </c>
      <c r="J25" s="64">
        <v>0.2915</v>
      </c>
      <c r="K25" s="64">
        <v>0.0096</v>
      </c>
    </row>
    <row r="26" spans="1:11" s="59" customFormat="1" ht="15.75">
      <c r="A26" s="94"/>
      <c r="B26" s="94"/>
      <c r="C26" s="57" t="s">
        <v>39</v>
      </c>
      <c r="D26" s="95">
        <v>20.961230862975096</v>
      </c>
      <c r="E26" s="96">
        <v>0.9227801187998171</v>
      </c>
      <c r="F26" s="61">
        <v>96.15384615384616</v>
      </c>
      <c r="G26" s="61">
        <v>9.245562130177515</v>
      </c>
      <c r="H26" s="64">
        <v>61.70635098146068</v>
      </c>
      <c r="I26" s="64">
        <v>5.933302978986603</v>
      </c>
      <c r="J26" s="64">
        <v>0.277</v>
      </c>
      <c r="K26" s="64">
        <v>0.012</v>
      </c>
    </row>
    <row r="27" spans="1:11" s="59" customFormat="1" ht="15.75">
      <c r="A27" s="94"/>
      <c r="B27" s="94"/>
      <c r="C27" s="57" t="s">
        <v>40</v>
      </c>
      <c r="D27" s="95">
        <v>18.462944626399576</v>
      </c>
      <c r="E27" s="96">
        <v>0.9942630857490988</v>
      </c>
      <c r="F27" s="61">
        <v>90.00900090009002</v>
      </c>
      <c r="G27" s="61">
        <v>6.886377206577542</v>
      </c>
      <c r="H27" s="64">
        <v>57.76292081072827</v>
      </c>
      <c r="I27" s="64">
        <v>4.419305372557967</v>
      </c>
      <c r="J27" s="64">
        <v>0.331</v>
      </c>
      <c r="K27" s="64">
        <v>0.014</v>
      </c>
    </row>
    <row r="28" spans="1:11" s="59" customFormat="1" ht="15.75">
      <c r="A28" s="94"/>
      <c r="B28" s="94"/>
      <c r="C28" s="57" t="s">
        <v>41</v>
      </c>
      <c r="D28" s="95">
        <v>15.964658389824056</v>
      </c>
      <c r="E28" s="96">
        <v>0.9390262476519267</v>
      </c>
      <c r="F28" s="61">
        <v>89.28571428571429</v>
      </c>
      <c r="G28" s="61">
        <v>7.971938775510205</v>
      </c>
      <c r="H28" s="64">
        <v>57.298754482784915</v>
      </c>
      <c r="I28" s="64">
        <v>5.115960221677224</v>
      </c>
      <c r="J28" s="64">
        <v>0.299</v>
      </c>
      <c r="K28" s="64">
        <v>0.013</v>
      </c>
    </row>
    <row r="29" spans="1:11" s="59" customFormat="1" ht="15.75">
      <c r="A29" s="94"/>
      <c r="B29" s="94"/>
      <c r="C29" s="57" t="s">
        <v>42</v>
      </c>
      <c r="D29" s="95">
        <v>15.794043720009142</v>
      </c>
      <c r="E29" s="96">
        <v>1.1469766969589277</v>
      </c>
      <c r="F29" s="61">
        <v>77.57951900698215</v>
      </c>
      <c r="G29" s="61">
        <v>5.115794503951499</v>
      </c>
      <c r="H29" s="64">
        <v>49.7863498997045</v>
      </c>
      <c r="I29" s="64">
        <v>3.2830409165825305</v>
      </c>
      <c r="J29" s="64">
        <v>0.358</v>
      </c>
      <c r="K29" s="64">
        <v>0.01</v>
      </c>
    </row>
    <row r="30" spans="1:11" s="59" customFormat="1" ht="15.75">
      <c r="A30" s="94"/>
      <c r="B30" s="94"/>
      <c r="C30" s="57" t="s">
        <v>43</v>
      </c>
      <c r="D30" s="95">
        <v>18.267956432325388</v>
      </c>
      <c r="E30" s="96">
        <v>1.0559983753871147</v>
      </c>
      <c r="F30" s="61">
        <v>84.96176720475786</v>
      </c>
      <c r="G30" s="61">
        <v>4.76421124512661</v>
      </c>
      <c r="H30" s="64">
        <v>54.52387852227621</v>
      </c>
      <c r="I30" s="64">
        <v>3.0574137489126856</v>
      </c>
      <c r="J30" s="64">
        <v>0.324</v>
      </c>
      <c r="K30" s="64">
        <v>0.012</v>
      </c>
    </row>
    <row r="31" spans="1:11" s="59" customFormat="1" ht="15.75">
      <c r="A31" s="94"/>
      <c r="B31" s="94"/>
      <c r="C31" s="57" t="s">
        <v>44</v>
      </c>
      <c r="D31" s="95">
        <v>17.42706984538046</v>
      </c>
      <c r="E31" s="96">
        <v>1.3614255978067726</v>
      </c>
      <c r="F31" s="61">
        <v>76.16146230007617</v>
      </c>
      <c r="G31" s="61">
        <v>5.510539922701627</v>
      </c>
      <c r="H31" s="64">
        <v>48.876317609077766</v>
      </c>
      <c r="I31" s="64">
        <v>3.5363672299028086</v>
      </c>
      <c r="J31" s="64">
        <v>0.339</v>
      </c>
      <c r="K31" s="64">
        <v>0.014</v>
      </c>
    </row>
    <row r="32" spans="1:11" s="59" customFormat="1" ht="15.75">
      <c r="A32" s="94"/>
      <c r="B32" s="94"/>
      <c r="C32" s="57" t="s">
        <v>45</v>
      </c>
      <c r="D32" s="95">
        <v>14.84347627389748</v>
      </c>
      <c r="E32" s="96">
        <v>2.1119967507742294</v>
      </c>
      <c r="F32" s="61">
        <v>54.054054054054056</v>
      </c>
      <c r="G32" s="61">
        <v>5.551497443389336</v>
      </c>
      <c r="H32" s="64">
        <v>34.68897568687519</v>
      </c>
      <c r="I32" s="64">
        <v>3.5626515570304256</v>
      </c>
      <c r="J32" s="64">
        <v>0.477</v>
      </c>
      <c r="K32" s="64">
        <v>0.029</v>
      </c>
    </row>
    <row r="33" spans="1:11" s="59" customFormat="1" ht="15.75">
      <c r="A33" s="94"/>
      <c r="B33" s="94"/>
      <c r="C33" s="57" t="s">
        <v>46</v>
      </c>
      <c r="D33" s="95">
        <v>19.98628989260416</v>
      </c>
      <c r="E33" s="96">
        <v>1.0982383104025994</v>
      </c>
      <c r="F33" s="61">
        <v>95.87727708533077</v>
      </c>
      <c r="G33" s="61">
        <v>9.10052773868432</v>
      </c>
      <c r="H33" s="64">
        <v>61.528863874131446</v>
      </c>
      <c r="I33" s="64">
        <v>5.840227731101642</v>
      </c>
      <c r="J33" s="64">
        <v>0.312</v>
      </c>
      <c r="K33" s="64">
        <v>0.013</v>
      </c>
    </row>
    <row r="34" spans="1:11" s="59" customFormat="1" ht="15.75">
      <c r="A34" s="94"/>
      <c r="B34" s="94"/>
      <c r="C34" s="57" t="s">
        <v>47</v>
      </c>
      <c r="D34" s="95">
        <v>21.204966105567827</v>
      </c>
      <c r="E34" s="96">
        <v>1.13397979387724</v>
      </c>
      <c r="F34" s="61">
        <v>91.74311926605505</v>
      </c>
      <c r="G34" s="61">
        <v>7.15427994276576</v>
      </c>
      <c r="H34" s="64">
        <v>58.87578442267807</v>
      </c>
      <c r="I34" s="64">
        <v>4.591230895346455</v>
      </c>
      <c r="J34" s="64">
        <v>0.305</v>
      </c>
      <c r="K34" s="64">
        <v>0.013</v>
      </c>
    </row>
    <row r="35" spans="1:11" s="59" customFormat="1" ht="15.75">
      <c r="A35" s="94"/>
      <c r="B35" s="1" t="s">
        <v>2</v>
      </c>
      <c r="C35" s="57" t="s">
        <v>16</v>
      </c>
      <c r="D35" s="95">
        <v>28.4503395150849</v>
      </c>
      <c r="E35" s="96">
        <v>1.0466259359639856</v>
      </c>
      <c r="F35" s="61">
        <v>94.42870632672332</v>
      </c>
      <c r="G35" s="61">
        <v>5.082564929766978</v>
      </c>
      <c r="H35" s="97">
        <v>60.40001519798491</v>
      </c>
      <c r="I35" s="97">
        <v>3.2509923194382813</v>
      </c>
      <c r="J35" s="97">
        <v>0.2738</v>
      </c>
      <c r="K35" s="97">
        <v>0.009</v>
      </c>
    </row>
    <row r="36" spans="1:11" s="59" customFormat="1" ht="15.75">
      <c r="A36" s="94"/>
      <c r="B36" s="94"/>
      <c r="C36" s="57" t="s">
        <v>17</v>
      </c>
      <c r="D36" s="95">
        <v>27.720079359904616</v>
      </c>
      <c r="E36" s="96">
        <v>1.0730855804125135</v>
      </c>
      <c r="F36" s="61">
        <v>95.78544061302682</v>
      </c>
      <c r="G36" s="61">
        <v>7.156383494076716</v>
      </c>
      <c r="H36" s="97">
        <v>61.26783150830079</v>
      </c>
      <c r="I36" s="97">
        <v>4.577481664413277</v>
      </c>
      <c r="J36" s="97">
        <v>0.2901</v>
      </c>
      <c r="K36" s="97">
        <v>0.0078</v>
      </c>
    </row>
    <row r="37" spans="1:11" s="59" customFormat="1" ht="15.75">
      <c r="A37" s="94"/>
      <c r="B37" s="94"/>
      <c r="C37" s="57" t="s">
        <v>18</v>
      </c>
      <c r="D37" s="95">
        <v>26.378785197328583</v>
      </c>
      <c r="E37" s="96">
        <v>1.078965501401075</v>
      </c>
      <c r="F37" s="61">
        <v>98.81422924901186</v>
      </c>
      <c r="G37" s="61">
        <v>5.370338546141949</v>
      </c>
      <c r="H37" s="97">
        <v>63.20515424374113</v>
      </c>
      <c r="I37" s="97">
        <v>3.435062730638105</v>
      </c>
      <c r="J37" s="97">
        <v>0.3047</v>
      </c>
      <c r="K37" s="97">
        <v>0.0065</v>
      </c>
    </row>
    <row r="38" spans="1:11" s="59" customFormat="1" ht="15.75">
      <c r="A38" s="94"/>
      <c r="B38" s="94"/>
      <c r="C38" s="57" t="s">
        <v>19</v>
      </c>
      <c r="D38" s="95">
        <v>26.036010022448043</v>
      </c>
      <c r="E38" s="96">
        <v>1.2788828150121734</v>
      </c>
      <c r="F38" s="61">
        <v>85.83690987124463</v>
      </c>
      <c r="G38" s="61">
        <v>4.862863563521154</v>
      </c>
      <c r="H38" s="97">
        <v>54.904391497567396</v>
      </c>
      <c r="I38" s="97">
        <v>3.1104633809780666</v>
      </c>
      <c r="J38" s="97">
        <v>0.3241</v>
      </c>
      <c r="K38" s="97">
        <v>0.0081</v>
      </c>
    </row>
    <row r="39" spans="1:11" s="59" customFormat="1" ht="15.75">
      <c r="A39" s="94"/>
      <c r="B39" s="94"/>
      <c r="C39" s="57" t="s">
        <v>20</v>
      </c>
      <c r="D39" s="95">
        <v>25.186523719483223</v>
      </c>
      <c r="E39" s="96">
        <v>0.8555285038357298</v>
      </c>
      <c r="F39" s="61">
        <v>101.7293997965412</v>
      </c>
      <c r="G39" s="61">
        <v>6.519788593267646</v>
      </c>
      <c r="H39" s="97">
        <v>65.06980274126757</v>
      </c>
      <c r="I39" s="97">
        <v>4.170292545981543</v>
      </c>
      <c r="J39" s="97">
        <v>0.281</v>
      </c>
      <c r="K39" s="97">
        <v>0.011</v>
      </c>
    </row>
    <row r="40" spans="1:11" s="59" customFormat="1" ht="15.75">
      <c r="A40" s="94"/>
      <c r="B40" s="94"/>
      <c r="C40" s="57" t="s">
        <v>21</v>
      </c>
      <c r="D40" s="95">
        <v>28.927244106223043</v>
      </c>
      <c r="E40" s="96">
        <v>0.914327713721347</v>
      </c>
      <c r="F40" s="61">
        <v>102.98661174047373</v>
      </c>
      <c r="G40" s="61">
        <v>6.151620474714188</v>
      </c>
      <c r="H40" s="97">
        <v>65.87396096258087</v>
      </c>
      <c r="I40" s="97">
        <v>3.934798904047055</v>
      </c>
      <c r="J40" s="97">
        <v>0.2696</v>
      </c>
      <c r="K40" s="97">
        <v>0.0098</v>
      </c>
    </row>
    <row r="41" spans="1:11" s="59" customFormat="1" ht="15.75">
      <c r="A41" s="94"/>
      <c r="B41" s="94"/>
      <c r="C41" s="57" t="s">
        <v>22</v>
      </c>
      <c r="D41" s="95">
        <v>21.833288313043152</v>
      </c>
      <c r="E41" s="96">
        <v>0.9407873581698748</v>
      </c>
      <c r="F41" s="61">
        <v>86.50519031141867</v>
      </c>
      <c r="G41" s="61">
        <v>6.136181319668107</v>
      </c>
      <c r="H41" s="97">
        <v>55.33184783275607</v>
      </c>
      <c r="I41" s="97">
        <v>3.924923462185119</v>
      </c>
      <c r="J41" s="97">
        <v>0.322</v>
      </c>
      <c r="K41" s="97">
        <v>0.012</v>
      </c>
    </row>
    <row r="42" spans="1:11" s="59" customFormat="1" ht="15.75">
      <c r="A42" s="94"/>
      <c r="B42" s="94"/>
      <c r="C42" s="57" t="s">
        <v>23</v>
      </c>
      <c r="D42" s="95">
        <v>19.12089345094496</v>
      </c>
      <c r="E42" s="96">
        <v>0.7026505581331252</v>
      </c>
      <c r="F42" s="61">
        <v>97.65624999999999</v>
      </c>
      <c r="G42" s="61">
        <v>5.817413330078124</v>
      </c>
      <c r="H42" s="97">
        <v>62.464468842447275</v>
      </c>
      <c r="I42" s="97">
        <v>3.7210279290910977</v>
      </c>
      <c r="J42" s="97">
        <v>0.285</v>
      </c>
      <c r="K42" s="97">
        <v>0.011</v>
      </c>
    </row>
    <row r="43" spans="1:11" s="59" customFormat="1" ht="15.75">
      <c r="A43" s="94"/>
      <c r="B43" s="94"/>
      <c r="C43" s="57" t="s">
        <v>24</v>
      </c>
      <c r="D43" s="95">
        <v>20.238638586424983</v>
      </c>
      <c r="E43" s="96">
        <v>0.6232716247875421</v>
      </c>
      <c r="F43" s="61">
        <v>106.15711252653928</v>
      </c>
      <c r="G43" s="61">
        <v>8.790079381178412</v>
      </c>
      <c r="H43" s="97">
        <v>67.9019279136582</v>
      </c>
      <c r="I43" s="97">
        <v>5.622452629793354</v>
      </c>
      <c r="J43" s="97">
        <v>0.2693</v>
      </c>
      <c r="K43" s="97">
        <v>0.0096</v>
      </c>
    </row>
    <row r="44" spans="1:11" s="59" customFormat="1" ht="15.75">
      <c r="A44" s="94"/>
      <c r="B44" s="94"/>
      <c r="C44" s="57" t="s">
        <v>25</v>
      </c>
      <c r="D44" s="95">
        <v>21.252060842593536</v>
      </c>
      <c r="E44" s="96">
        <v>0.7379300840644956</v>
      </c>
      <c r="F44" s="61">
        <v>95.69377990430623</v>
      </c>
      <c r="G44" s="61">
        <v>5.677525697671758</v>
      </c>
      <c r="H44" s="97">
        <v>61.2092020044651</v>
      </c>
      <c r="I44" s="97">
        <v>3.6315507409347716</v>
      </c>
      <c r="J44" s="97">
        <v>0.282</v>
      </c>
      <c r="K44" s="97">
        <v>0.011</v>
      </c>
    </row>
    <row r="45" spans="1:11" s="59" customFormat="1" ht="15.75">
      <c r="A45" s="94"/>
      <c r="B45" s="94"/>
      <c r="C45" s="57" t="s">
        <v>26</v>
      </c>
      <c r="D45" s="95">
        <v>23.308711891876786</v>
      </c>
      <c r="E45" s="96">
        <v>0.8084891359272361</v>
      </c>
      <c r="F45" s="61">
        <v>101.11223458038423</v>
      </c>
      <c r="G45" s="61">
        <v>6.747631428013508</v>
      </c>
      <c r="H45" s="97">
        <v>64.6750415517351</v>
      </c>
      <c r="I45" s="97">
        <v>4.316029062097591</v>
      </c>
      <c r="J45" s="97">
        <v>0.264</v>
      </c>
      <c r="K45" s="97">
        <v>0.011</v>
      </c>
    </row>
    <row r="46" spans="1:11" s="59" customFormat="1" ht="15.75">
      <c r="A46" s="94"/>
      <c r="B46" s="94"/>
      <c r="C46" s="57" t="s">
        <v>27</v>
      </c>
      <c r="D46" s="95">
        <v>19.791540532232972</v>
      </c>
      <c r="E46" s="96">
        <v>0.5703523358904866</v>
      </c>
      <c r="F46" s="61">
        <v>101.7293997965412</v>
      </c>
      <c r="G46" s="61">
        <v>9.313983704668065</v>
      </c>
      <c r="H46" s="97">
        <v>65.06980274126757</v>
      </c>
      <c r="I46" s="97">
        <v>5.957560779973632</v>
      </c>
      <c r="J46" s="97">
        <v>0.2838</v>
      </c>
      <c r="K46" s="97">
        <v>0.0077</v>
      </c>
    </row>
    <row r="47" spans="1:11" s="59" customFormat="1" ht="15.75">
      <c r="A47" s="94"/>
      <c r="B47" s="94"/>
      <c r="C47" s="57" t="s">
        <v>28</v>
      </c>
      <c r="D47" s="95">
        <v>21.520319675108745</v>
      </c>
      <c r="E47" s="96">
        <v>0.6908907161560017</v>
      </c>
      <c r="F47" s="61">
        <v>105.3740779768177</v>
      </c>
      <c r="G47" s="61">
        <v>5.32977422854294</v>
      </c>
      <c r="H47" s="97">
        <v>67.40107070038569</v>
      </c>
      <c r="I47" s="97">
        <v>3.4091163262576534</v>
      </c>
      <c r="J47" s="97">
        <v>0.2593</v>
      </c>
      <c r="K47" s="97">
        <v>0.0097</v>
      </c>
    </row>
    <row r="48" spans="1:11" s="59" customFormat="1" ht="15.75">
      <c r="A48" s="94"/>
      <c r="B48" s="94"/>
      <c r="C48" s="57" t="s">
        <v>29</v>
      </c>
      <c r="D48" s="95">
        <v>21.013608547024464</v>
      </c>
      <c r="E48" s="96">
        <v>0.7173503606045295</v>
      </c>
      <c r="F48" s="61">
        <v>93.1098696461825</v>
      </c>
      <c r="G48" s="61">
        <v>7.282336173444442</v>
      </c>
      <c r="H48" s="97">
        <v>59.556439566728145</v>
      </c>
      <c r="I48" s="97">
        <v>4.658045552704994</v>
      </c>
      <c r="J48" s="97">
        <v>0.2772</v>
      </c>
      <c r="K48" s="97">
        <v>0.0091</v>
      </c>
    </row>
    <row r="49" spans="1:11" s="59" customFormat="1" ht="15.75">
      <c r="A49" s="94"/>
      <c r="B49" s="94"/>
      <c r="C49" s="57" t="s">
        <v>30</v>
      </c>
      <c r="D49" s="95">
        <v>25.5591054313099</v>
      </c>
      <c r="E49" s="96">
        <v>0.8173090174100788</v>
      </c>
      <c r="F49" s="61">
        <v>97.5609756097561</v>
      </c>
      <c r="G49" s="61">
        <v>6.662700773349196</v>
      </c>
      <c r="H49" s="97">
        <v>62.40352789723514</v>
      </c>
      <c r="I49" s="97">
        <v>4.261704344201424</v>
      </c>
      <c r="J49" s="97">
        <v>0.2612</v>
      </c>
      <c r="K49" s="97">
        <v>0.0087</v>
      </c>
    </row>
    <row r="50" spans="1:11" s="59" customFormat="1" ht="15.75">
      <c r="A50" s="94"/>
      <c r="B50" s="94"/>
      <c r="C50" s="57" t="s">
        <v>31</v>
      </c>
      <c r="D50" s="95">
        <v>23.487551113553586</v>
      </c>
      <c r="E50" s="96">
        <v>0.6644310717074741</v>
      </c>
      <c r="F50" s="61">
        <v>105.70824524312897</v>
      </c>
      <c r="G50" s="61">
        <v>7.039766860800344</v>
      </c>
      <c r="H50" s="97">
        <v>67.61481616772308</v>
      </c>
      <c r="I50" s="97">
        <v>4.502889448801854</v>
      </c>
      <c r="J50" s="97">
        <v>0.2623</v>
      </c>
      <c r="K50" s="97">
        <v>0.0081</v>
      </c>
    </row>
    <row r="51" spans="1:11" s="59" customFormat="1" ht="15.75">
      <c r="A51" s="94"/>
      <c r="B51" s="94"/>
      <c r="C51" s="57" t="s">
        <v>32</v>
      </c>
      <c r="D51" s="95">
        <v>17.541146992799856</v>
      </c>
      <c r="E51" s="96">
        <v>0.499793284027746</v>
      </c>
      <c r="F51" s="61">
        <v>94.33962264150944</v>
      </c>
      <c r="G51" s="61">
        <v>7.208971164115343</v>
      </c>
      <c r="H51" s="97">
        <v>60.34303405157172</v>
      </c>
      <c r="I51" s="97">
        <v>4.611118639789914</v>
      </c>
      <c r="J51" s="97">
        <v>0.2615</v>
      </c>
      <c r="K51" s="97">
        <v>0.0093</v>
      </c>
    </row>
    <row r="52" spans="1:11" s="59" customFormat="1" ht="15.75">
      <c r="A52" s="94"/>
      <c r="B52" s="94"/>
      <c r="C52" s="57" t="s">
        <v>33</v>
      </c>
      <c r="D52" s="95">
        <v>22.995743253942376</v>
      </c>
      <c r="E52" s="96">
        <v>0.7085304791216869</v>
      </c>
      <c r="F52" s="61">
        <v>106.49627263045792</v>
      </c>
      <c r="G52" s="61">
        <v>6.351215407141259</v>
      </c>
      <c r="H52" s="97">
        <v>68.11886698047499</v>
      </c>
      <c r="I52" s="97">
        <v>4.062467040369114</v>
      </c>
      <c r="J52" s="97">
        <v>0.2629</v>
      </c>
      <c r="K52" s="97">
        <v>0.0077</v>
      </c>
    </row>
    <row r="53" spans="1:11" s="59" customFormat="1" ht="15.75">
      <c r="A53" s="94"/>
      <c r="B53" s="94"/>
      <c r="C53" s="57" t="s">
        <v>34</v>
      </c>
      <c r="D53" s="95">
        <v>20.70063990909006</v>
      </c>
      <c r="E53" s="96">
        <v>0.8173090174100788</v>
      </c>
      <c r="F53" s="61">
        <v>95.51098376313276</v>
      </c>
      <c r="G53" s="61">
        <v>4.926067930476761</v>
      </c>
      <c r="H53" s="97">
        <v>61.092278982489034</v>
      </c>
      <c r="I53" s="97">
        <v>3.150891179612615</v>
      </c>
      <c r="J53" s="97">
        <v>0.298</v>
      </c>
      <c r="K53" s="97">
        <v>0.017</v>
      </c>
    </row>
    <row r="54" spans="1:11" s="59" customFormat="1" ht="15.75">
      <c r="A54" s="94"/>
      <c r="B54" s="94"/>
      <c r="C54" s="57" t="s">
        <v>35</v>
      </c>
      <c r="D54" s="95">
        <v>23.413034771188254</v>
      </c>
      <c r="E54" s="96">
        <v>0.9878267260783685</v>
      </c>
      <c r="F54" s="61">
        <v>89.68609865470852</v>
      </c>
      <c r="G54" s="61">
        <v>4.745721812222245</v>
      </c>
      <c r="H54" s="97">
        <v>57.36647183378118</v>
      </c>
      <c r="I54" s="97">
        <v>3.0355352808906635</v>
      </c>
      <c r="J54" s="97">
        <v>0.3</v>
      </c>
      <c r="K54" s="97">
        <v>0.015</v>
      </c>
    </row>
    <row r="55" spans="1:11" s="59" customFormat="1" ht="15.75">
      <c r="A55" s="94"/>
      <c r="B55" s="94"/>
      <c r="C55" s="57" t="s">
        <v>36</v>
      </c>
      <c r="D55" s="95">
        <v>24.605296249033614</v>
      </c>
      <c r="E55" s="96">
        <v>0.914327713721347</v>
      </c>
      <c r="F55" s="61">
        <v>95.60229445506691</v>
      </c>
      <c r="G55" s="61">
        <v>4.569899352536659</v>
      </c>
      <c r="H55" s="97">
        <v>61.15068460293118</v>
      </c>
      <c r="I55" s="97">
        <v>2.923072877769177</v>
      </c>
      <c r="J55" s="97">
        <v>0.279</v>
      </c>
      <c r="K55" s="97">
        <v>0.0079</v>
      </c>
    </row>
    <row r="56" spans="1:11" s="59" customFormat="1" ht="15.75">
      <c r="A56" s="94"/>
      <c r="B56" s="94"/>
      <c r="C56" s="57" t="s">
        <v>37</v>
      </c>
      <c r="D56" s="95">
        <v>23.78561648301493</v>
      </c>
      <c r="E56" s="96">
        <v>0.8408287013643255</v>
      </c>
      <c r="F56" s="61">
        <v>101.83299389002036</v>
      </c>
      <c r="G56" s="61">
        <v>4.459082217180117</v>
      </c>
      <c r="H56" s="97">
        <v>65.13606526951733</v>
      </c>
      <c r="I56" s="97">
        <v>2.852190230742612</v>
      </c>
      <c r="J56" s="97">
        <v>0.2869</v>
      </c>
      <c r="K56" s="97">
        <v>0.0095</v>
      </c>
    </row>
    <row r="57" spans="1:11" s="59" customFormat="1" ht="15.75">
      <c r="A57" s="94"/>
      <c r="B57" s="94"/>
      <c r="C57" s="57" t="s">
        <v>38</v>
      </c>
      <c r="D57" s="95">
        <v>22.906323643103974</v>
      </c>
      <c r="E57" s="96">
        <v>0.9113877532270661</v>
      </c>
      <c r="F57" s="61">
        <v>91.32420091324201</v>
      </c>
      <c r="G57" s="61">
        <v>5.754675673985113</v>
      </c>
      <c r="H57" s="97">
        <v>58.4142612736676</v>
      </c>
      <c r="I57" s="97">
        <v>3.6808986556009717</v>
      </c>
      <c r="J57" s="97">
        <v>0.299</v>
      </c>
      <c r="K57" s="97">
        <v>0.011</v>
      </c>
    </row>
    <row r="58" spans="1:11" s="59" customFormat="1" ht="15.75">
      <c r="A58" s="94"/>
      <c r="B58" s="94"/>
      <c r="C58" s="57" t="s">
        <v>39</v>
      </c>
      <c r="D58" s="95">
        <v>22.712581152954105</v>
      </c>
      <c r="E58" s="96">
        <v>0.9407873581698748</v>
      </c>
      <c r="F58" s="61">
        <v>87.95074758135445</v>
      </c>
      <c r="G58" s="61">
        <v>4.486493720069092</v>
      </c>
      <c r="H58" s="97">
        <v>56.25647853532632</v>
      </c>
      <c r="I58" s="97">
        <v>2.869723619216294</v>
      </c>
      <c r="J58" s="97">
        <v>0.2969</v>
      </c>
      <c r="K58" s="97">
        <v>0.0071</v>
      </c>
    </row>
    <row r="59" spans="1:11" s="59" customFormat="1" ht="15.75">
      <c r="A59" s="94"/>
      <c r="B59" s="94"/>
      <c r="C59" s="57" t="s">
        <v>40</v>
      </c>
      <c r="D59" s="95">
        <v>21.952514460827686</v>
      </c>
      <c r="E59" s="96">
        <v>0.8055491754329553</v>
      </c>
      <c r="F59" s="61">
        <v>91.65902841429882</v>
      </c>
      <c r="G59" s="61">
        <v>5.712936693100201</v>
      </c>
      <c r="H59" s="97">
        <v>58.62842905102294</v>
      </c>
      <c r="I59" s="97">
        <v>3.654200894105921</v>
      </c>
      <c r="J59" s="97">
        <v>0.2947</v>
      </c>
      <c r="K59" s="97">
        <v>0.0084</v>
      </c>
    </row>
    <row r="60" spans="1:11" s="59" customFormat="1" ht="15.75">
      <c r="A60" s="94"/>
      <c r="B60" s="94"/>
      <c r="C60" s="57" t="s">
        <v>41</v>
      </c>
      <c r="D60" s="95">
        <v>26.229752512597916</v>
      </c>
      <c r="E60" s="96">
        <v>0.9672470026184026</v>
      </c>
      <c r="F60" s="61">
        <v>99.40357852882704</v>
      </c>
      <c r="G60" s="61">
        <v>4.644103569438242</v>
      </c>
      <c r="H60" s="97">
        <v>63.58212335453879</v>
      </c>
      <c r="I60" s="97">
        <v>2.9705365781941584</v>
      </c>
      <c r="J60" s="97">
        <v>0.2883</v>
      </c>
      <c r="K60" s="97">
        <v>0.0092</v>
      </c>
    </row>
    <row r="61" spans="1:11" s="59" customFormat="1" ht="15.75">
      <c r="A61" s="94"/>
      <c r="B61" s="94"/>
      <c r="C61" s="57" t="s">
        <v>42</v>
      </c>
      <c r="D61" s="95">
        <v>22.325096172654362</v>
      </c>
      <c r="E61" s="96">
        <v>0.8584684643300107</v>
      </c>
      <c r="F61" s="61">
        <v>92.93680297397769</v>
      </c>
      <c r="G61" s="61">
        <v>5.6142120755655665</v>
      </c>
      <c r="H61" s="97">
        <v>59.44573986493124</v>
      </c>
      <c r="I61" s="97">
        <v>3.59105305875514</v>
      </c>
      <c r="J61" s="97">
        <v>0.2953</v>
      </c>
      <c r="K61" s="97">
        <v>0.0081</v>
      </c>
    </row>
    <row r="62" spans="1:11" s="59" customFormat="1" ht="15.75">
      <c r="A62" s="94"/>
      <c r="B62" s="94"/>
      <c r="C62" s="57" t="s">
        <v>43</v>
      </c>
      <c r="D62" s="95">
        <v>23.27890535493065</v>
      </c>
      <c r="E62" s="96">
        <v>0.8672883458128532</v>
      </c>
      <c r="F62" s="61">
        <v>91.57509157509158</v>
      </c>
      <c r="G62" s="61">
        <v>5.367038334071302</v>
      </c>
      <c r="H62" s="97">
        <v>58.57474001343042</v>
      </c>
      <c r="I62" s="97">
        <v>3.4329517956589264</v>
      </c>
      <c r="J62" s="97">
        <v>0.2856</v>
      </c>
      <c r="K62" s="97">
        <v>0.0065</v>
      </c>
    </row>
    <row r="63" spans="1:11" s="59" customFormat="1" ht="15.75">
      <c r="A63" s="94"/>
      <c r="B63" s="94"/>
      <c r="C63" s="57" t="s">
        <v>44</v>
      </c>
      <c r="D63" s="95">
        <v>21.02851181549753</v>
      </c>
      <c r="E63" s="96">
        <v>0.7761495704901467</v>
      </c>
      <c r="F63" s="61">
        <v>91.40767824497257</v>
      </c>
      <c r="G63" s="61">
        <v>4.762557276017767</v>
      </c>
      <c r="H63" s="97">
        <v>58.467656393661805</v>
      </c>
      <c r="I63" s="97">
        <v>3.046303852320588</v>
      </c>
      <c r="J63" s="97">
        <v>0.2812</v>
      </c>
      <c r="K63" s="97">
        <v>0.0076</v>
      </c>
    </row>
    <row r="64" spans="1:11" s="59" customFormat="1" ht="15.75">
      <c r="A64" s="94"/>
      <c r="B64" s="94"/>
      <c r="C64" s="57" t="s">
        <v>45</v>
      </c>
      <c r="D64" s="95">
        <v>18.22669734256094</v>
      </c>
      <c r="E64" s="96">
        <v>0.7085304791216869</v>
      </c>
      <c r="F64" s="61">
        <v>94.5179584120983</v>
      </c>
      <c r="G64" s="61">
        <v>4.913504454315128</v>
      </c>
      <c r="H64" s="97">
        <v>60.45710405923064</v>
      </c>
      <c r="I64" s="97">
        <v>3.142855125952443</v>
      </c>
      <c r="J64" s="97">
        <v>0.307</v>
      </c>
      <c r="K64" s="97">
        <v>0.012</v>
      </c>
    </row>
    <row r="65" spans="1:11" s="59" customFormat="1" ht="15.75">
      <c r="A65" s="94"/>
      <c r="B65" s="94"/>
      <c r="C65" s="57" t="s">
        <v>46</v>
      </c>
      <c r="D65" s="95">
        <v>23.696196872176525</v>
      </c>
      <c r="E65" s="96">
        <v>0.6761909136845975</v>
      </c>
      <c r="F65" s="61">
        <v>107.18113612004288</v>
      </c>
      <c r="G65" s="61">
        <v>10.339016345984843</v>
      </c>
      <c r="H65" s="97">
        <v>68.55693043372564</v>
      </c>
      <c r="I65" s="97">
        <v>6.613208723510512</v>
      </c>
      <c r="J65" s="97">
        <v>0.2638</v>
      </c>
      <c r="K65" s="97">
        <v>0.008</v>
      </c>
    </row>
    <row r="66" spans="1:11" s="59" customFormat="1" ht="15.75">
      <c r="A66" s="94"/>
      <c r="B66" s="94"/>
      <c r="C66" s="57" t="s">
        <v>47</v>
      </c>
      <c r="D66" s="95">
        <v>17.749792751422795</v>
      </c>
      <c r="E66" s="96">
        <v>0.5233129679819928</v>
      </c>
      <c r="F66" s="61">
        <v>99.10802775024777</v>
      </c>
      <c r="G66" s="61">
        <v>6.777456803535278</v>
      </c>
      <c r="H66" s="97">
        <v>63.39307838916355</v>
      </c>
      <c r="I66" s="97">
        <v>4.335106450795128</v>
      </c>
      <c r="J66" s="97">
        <v>0.2609</v>
      </c>
      <c r="K66" s="97">
        <v>0.0086</v>
      </c>
    </row>
    <row r="67" spans="1:11" s="59" customFormat="1" ht="15.75">
      <c r="A67" s="94"/>
      <c r="B67" s="1" t="s">
        <v>0</v>
      </c>
      <c r="C67" s="57" t="s">
        <v>16</v>
      </c>
      <c r="D67" s="95">
        <v>16.690030510431274</v>
      </c>
      <c r="E67" s="96">
        <v>0.8949958583053159</v>
      </c>
      <c r="F67" s="61">
        <v>88.73114463176574</v>
      </c>
      <c r="G67" s="61">
        <v>5.432519059087698</v>
      </c>
      <c r="H67" s="97">
        <v>54.255539044319455</v>
      </c>
      <c r="I67" s="97">
        <v>3.321767696590987</v>
      </c>
      <c r="J67" s="97">
        <v>0.313</v>
      </c>
      <c r="K67" s="97">
        <v>0.011</v>
      </c>
    </row>
    <row r="68" spans="1:11" s="59" customFormat="1" ht="15.75">
      <c r="A68" s="94"/>
      <c r="B68" s="94"/>
      <c r="C68" s="57" t="s">
        <v>17</v>
      </c>
      <c r="D68" s="95">
        <v>16.927517110579704</v>
      </c>
      <c r="E68" s="96">
        <v>17.77517906738781</v>
      </c>
      <c r="F68" s="61">
        <v>11.123470522803116</v>
      </c>
      <c r="G68" s="61">
        <v>0.692896940241351</v>
      </c>
      <c r="H68" s="97">
        <v>6.801556451940828</v>
      </c>
      <c r="I68" s="97">
        <v>0.42367871113313277</v>
      </c>
      <c r="J68" s="97">
        <v>0.671</v>
      </c>
      <c r="K68" s="97">
        <v>0.039</v>
      </c>
    </row>
    <row r="69" spans="1:11" s="59" customFormat="1" ht="15.75">
      <c r="A69" s="94"/>
      <c r="B69" s="94"/>
      <c r="C69" s="57" t="s">
        <v>18</v>
      </c>
      <c r="D69" s="95">
        <v>17.2705533107941</v>
      </c>
      <c r="E69" s="96">
        <v>0.9823125274082737</v>
      </c>
      <c r="F69" s="61">
        <v>74.6268656716418</v>
      </c>
      <c r="G69" s="61">
        <v>5.569169079973268</v>
      </c>
      <c r="H69" s="97">
        <v>45.63133768876719</v>
      </c>
      <c r="I69" s="97">
        <v>3.405323708116954</v>
      </c>
      <c r="J69" s="97">
        <v>0.329</v>
      </c>
      <c r="K69" s="97">
        <v>0.019</v>
      </c>
    </row>
    <row r="70" spans="1:11" s="59" customFormat="1" ht="15.75">
      <c r="A70" s="94"/>
      <c r="B70" s="94"/>
      <c r="C70" s="57" t="s">
        <v>19</v>
      </c>
      <c r="D70" s="95">
        <v>17.96981941123114</v>
      </c>
      <c r="E70" s="96">
        <v>1.0540369341714175</v>
      </c>
      <c r="F70" s="61">
        <v>88.41732979664013</v>
      </c>
      <c r="G70" s="61">
        <v>4.2996933146023055</v>
      </c>
      <c r="H70" s="97">
        <v>54.06365384876041</v>
      </c>
      <c r="I70" s="97">
        <v>2.6290901517964835</v>
      </c>
      <c r="J70" s="97">
        <v>0.319</v>
      </c>
      <c r="K70" s="97">
        <v>0.013</v>
      </c>
    </row>
    <row r="71" spans="1:11" s="59" customFormat="1" ht="15.75">
      <c r="A71" s="94"/>
      <c r="B71" s="94"/>
      <c r="C71" s="57" t="s">
        <v>20</v>
      </c>
      <c r="D71" s="95">
        <v>19.500288612187685</v>
      </c>
      <c r="E71" s="96">
        <v>1.0945768162549334</v>
      </c>
      <c r="F71" s="61">
        <v>97.37098344693281</v>
      </c>
      <c r="G71" s="61">
        <v>7.300453481415605</v>
      </c>
      <c r="H71" s="97">
        <v>59.53845423850831</v>
      </c>
      <c r="I71" s="97">
        <v>4.463934738427595</v>
      </c>
      <c r="J71" s="97">
        <v>0.329</v>
      </c>
      <c r="K71" s="97">
        <v>0.018</v>
      </c>
    </row>
    <row r="72" spans="1:11" s="59" customFormat="1" ht="15.75">
      <c r="A72" s="94"/>
      <c r="B72" s="94"/>
      <c r="C72" s="57" t="s">
        <v>21</v>
      </c>
      <c r="D72" s="95">
        <v>21.637668013523545</v>
      </c>
      <c r="E72" s="96">
        <v>1.0384446718316036</v>
      </c>
      <c r="F72" s="61">
        <v>95.51098376313276</v>
      </c>
      <c r="G72" s="61">
        <v>6.932984494745072</v>
      </c>
      <c r="H72" s="97">
        <v>58.401138971297065</v>
      </c>
      <c r="I72" s="97">
        <v>4.239242179387372</v>
      </c>
      <c r="J72" s="97">
        <v>0.291</v>
      </c>
      <c r="K72" s="97">
        <v>0.01</v>
      </c>
    </row>
    <row r="73" spans="1:11" s="59" customFormat="1" ht="15.75">
      <c r="A73" s="94"/>
      <c r="B73" s="94"/>
      <c r="C73" s="57" t="s">
        <v>22</v>
      </c>
      <c r="D73" s="95">
        <v>15.331079409581926</v>
      </c>
      <c r="E73" s="96">
        <v>1.2037226526336307</v>
      </c>
      <c r="F73" s="61">
        <v>79.36507936507937</v>
      </c>
      <c r="G73" s="61">
        <v>10.078105316200554</v>
      </c>
      <c r="H73" s="97">
        <v>48.52856547853018</v>
      </c>
      <c r="I73" s="97">
        <v>6.162357521083198</v>
      </c>
      <c r="J73" s="97">
        <v>0.382</v>
      </c>
      <c r="K73" s="97">
        <v>0.015</v>
      </c>
    </row>
    <row r="74" spans="1:11" s="59" customFormat="1" ht="15.75">
      <c r="A74" s="94"/>
      <c r="B74" s="94"/>
      <c r="C74" s="57" t="s">
        <v>23</v>
      </c>
      <c r="D74" s="95">
        <v>20.450235012781402</v>
      </c>
      <c r="E74" s="96">
        <v>1.1132875310627102</v>
      </c>
      <c r="F74" s="61">
        <v>84.74576271186442</v>
      </c>
      <c r="G74" s="61">
        <v>7.900028727377191</v>
      </c>
      <c r="H74" s="97">
        <v>51.818637714362744</v>
      </c>
      <c r="I74" s="97">
        <v>4.830550973372798</v>
      </c>
      <c r="J74" s="97">
        <v>0.332</v>
      </c>
      <c r="K74" s="97">
        <v>0.013</v>
      </c>
    </row>
    <row r="75" spans="1:11" s="59" customFormat="1" ht="15.75">
      <c r="A75" s="94"/>
      <c r="B75" s="94"/>
      <c r="C75" s="57" t="s">
        <v>24</v>
      </c>
      <c r="D75" s="95">
        <v>20.18636101261648</v>
      </c>
      <c r="E75" s="96">
        <v>0.7827315694586562</v>
      </c>
      <c r="F75" s="61">
        <v>97.9431929480901</v>
      </c>
      <c r="G75" s="61">
        <v>8.633582140380126</v>
      </c>
      <c r="H75" s="97">
        <v>59.888337417187095</v>
      </c>
      <c r="I75" s="97">
        <v>5.279089488292692</v>
      </c>
      <c r="J75" s="97">
        <v>0.2889</v>
      </c>
      <c r="K75" s="97">
        <v>0.0095</v>
      </c>
    </row>
    <row r="76" spans="1:11" s="59" customFormat="1" ht="15.75">
      <c r="A76" s="94"/>
      <c r="B76" s="94"/>
      <c r="C76" s="57" t="s">
        <v>25</v>
      </c>
      <c r="D76" s="95">
        <v>17.099035210686903</v>
      </c>
      <c r="E76" s="96">
        <v>0.7047702577595868</v>
      </c>
      <c r="F76" s="61">
        <v>109.1703056768559</v>
      </c>
      <c r="G76" s="61">
        <v>6.078259377204859</v>
      </c>
      <c r="H76" s="97">
        <v>66.75326692461576</v>
      </c>
      <c r="I76" s="97">
        <v>3.716612023095419</v>
      </c>
      <c r="J76" s="97">
        <v>0.295</v>
      </c>
      <c r="K76" s="97">
        <v>0.0099</v>
      </c>
    </row>
    <row r="77" spans="1:11" s="59" customFormat="1" ht="15.75">
      <c r="A77" s="94"/>
      <c r="B77" s="94"/>
      <c r="C77" s="57" t="s">
        <v>26</v>
      </c>
      <c r="D77" s="95">
        <v>17.864269811165173</v>
      </c>
      <c r="E77" s="96">
        <v>1.1787750328899285</v>
      </c>
      <c r="F77" s="61">
        <v>87.26003490401396</v>
      </c>
      <c r="G77" s="61">
        <v>7.0813117330482545</v>
      </c>
      <c r="H77" s="97">
        <v>53.356014400478216</v>
      </c>
      <c r="I77" s="97">
        <v>4.329938341400065</v>
      </c>
      <c r="J77" s="97">
        <v>0.336</v>
      </c>
      <c r="K77" s="97">
        <v>0.026</v>
      </c>
    </row>
    <row r="78" spans="1:11" s="59" customFormat="1" ht="15.75">
      <c r="A78" s="94"/>
      <c r="B78" s="94"/>
      <c r="C78" s="57" t="s">
        <v>27</v>
      </c>
      <c r="D78" s="95">
        <v>18.128143811330094</v>
      </c>
      <c r="E78" s="96">
        <v>1.0290893144277153</v>
      </c>
      <c r="F78" s="61">
        <v>86.80555555555556</v>
      </c>
      <c r="G78" s="61">
        <v>5.349995177469135</v>
      </c>
      <c r="H78" s="97">
        <v>53.07811849214239</v>
      </c>
      <c r="I78" s="97">
        <v>3.271307650123359</v>
      </c>
      <c r="J78" s="97">
        <v>0.328</v>
      </c>
      <c r="K78" s="97">
        <v>0.015</v>
      </c>
    </row>
    <row r="79" spans="1:11" s="59" customFormat="1" ht="15.75">
      <c r="A79" s="94"/>
      <c r="B79" s="94"/>
      <c r="C79" s="57" t="s">
        <v>28</v>
      </c>
      <c r="D79" s="95">
        <v>16.584480910365304</v>
      </c>
      <c r="E79" s="96">
        <v>1.0509184817034547</v>
      </c>
      <c r="F79" s="61">
        <v>84.03361344537815</v>
      </c>
      <c r="G79" s="61">
        <v>5.084386695854812</v>
      </c>
      <c r="H79" s="97">
        <v>51.38318697726725</v>
      </c>
      <c r="I79" s="97">
        <v>3.1088987078682706</v>
      </c>
      <c r="J79" s="97">
        <v>0.342</v>
      </c>
      <c r="K79" s="97">
        <v>0.018</v>
      </c>
    </row>
    <row r="80" spans="1:11" s="59" customFormat="1" ht="15.75">
      <c r="A80" s="94"/>
      <c r="B80" s="94"/>
      <c r="C80" s="57" t="s">
        <v>29</v>
      </c>
      <c r="D80" s="95">
        <v>16.874742310546715</v>
      </c>
      <c r="E80" s="96">
        <v>0.8949958583053159</v>
      </c>
      <c r="F80" s="61">
        <v>88.02816901408451</v>
      </c>
      <c r="G80" s="61">
        <v>5.269291807181115</v>
      </c>
      <c r="H80" s="97">
        <v>53.825697625834536</v>
      </c>
      <c r="I80" s="97">
        <v>3.221960773377419</v>
      </c>
      <c r="J80" s="97">
        <v>0.325</v>
      </c>
      <c r="K80" s="97">
        <v>0.016</v>
      </c>
    </row>
    <row r="81" spans="1:11" s="59" customFormat="1" ht="15.75">
      <c r="A81" s="94"/>
      <c r="B81" s="94"/>
      <c r="C81" s="57" t="s">
        <v>30</v>
      </c>
      <c r="D81" s="95">
        <v>16.993485610620933</v>
      </c>
      <c r="E81" s="96">
        <v>1.1600643180821517</v>
      </c>
      <c r="F81" s="61">
        <v>80.45052292839904</v>
      </c>
      <c r="G81" s="61">
        <v>4.724769246800586</v>
      </c>
      <c r="H81" s="97">
        <v>49.192270718381366</v>
      </c>
      <c r="I81" s="97">
        <v>2.8890070494302806</v>
      </c>
      <c r="J81" s="97">
        <v>0.365</v>
      </c>
      <c r="K81" s="97">
        <v>0.023</v>
      </c>
    </row>
    <row r="82" spans="1:11" s="59" customFormat="1" ht="15.75">
      <c r="A82" s="94"/>
      <c r="B82" s="94"/>
      <c r="C82" s="57" t="s">
        <v>31</v>
      </c>
      <c r="D82" s="95">
        <v>19.7905500123691</v>
      </c>
      <c r="E82" s="96">
        <v>0.8232714515421722</v>
      </c>
      <c r="F82" s="61">
        <v>108.22510822510823</v>
      </c>
      <c r="G82" s="61">
        <v>6.793350949195106</v>
      </c>
      <c r="H82" s="97">
        <v>66.17531656163207</v>
      </c>
      <c r="I82" s="97">
        <v>4.153861862093788</v>
      </c>
      <c r="J82" s="97">
        <v>0.296</v>
      </c>
      <c r="K82" s="97">
        <v>0.011</v>
      </c>
    </row>
    <row r="83" spans="1:11" s="59" customFormat="1" ht="15.75">
      <c r="A83" s="94"/>
      <c r="B83" s="94"/>
      <c r="C83" s="57" t="s">
        <v>32</v>
      </c>
      <c r="D83" s="95">
        <v>18.589923311618705</v>
      </c>
      <c r="E83" s="96">
        <v>0.8419821663499488</v>
      </c>
      <c r="F83" s="61">
        <v>97.18172983479106</v>
      </c>
      <c r="G83" s="61">
        <v>5.855458940483037</v>
      </c>
      <c r="H83" s="97">
        <v>59.42273323901655</v>
      </c>
      <c r="I83" s="97">
        <v>3.580378484760958</v>
      </c>
      <c r="J83" s="97">
        <v>0.292</v>
      </c>
      <c r="K83" s="97">
        <v>0.013</v>
      </c>
    </row>
    <row r="84" spans="1:11" s="59" customFormat="1" ht="15.75">
      <c r="A84" s="94"/>
      <c r="B84" s="94"/>
      <c r="C84" s="57" t="s">
        <v>33</v>
      </c>
      <c r="D84" s="95">
        <v>18.47118001154449</v>
      </c>
      <c r="E84" s="96">
        <v>0.8981143107732786</v>
      </c>
      <c r="F84" s="61">
        <v>98.0392156862745</v>
      </c>
      <c r="G84" s="61">
        <v>8.266051518646673</v>
      </c>
      <c r="H84" s="97">
        <v>59.94705147347846</v>
      </c>
      <c r="I84" s="97">
        <v>5.054359241881516</v>
      </c>
      <c r="J84" s="97">
        <v>0.302</v>
      </c>
      <c r="K84" s="97">
        <v>0.012</v>
      </c>
    </row>
    <row r="85" spans="1:11" s="59" customFormat="1" ht="15.75">
      <c r="A85" s="94"/>
      <c r="B85" s="94"/>
      <c r="C85" s="57" t="s">
        <v>34</v>
      </c>
      <c r="D85" s="95">
        <v>17.811495011132187</v>
      </c>
      <c r="E85" s="96">
        <v>0.826389904010135</v>
      </c>
      <c r="F85" s="61">
        <v>99.10802775024777</v>
      </c>
      <c r="G85" s="61">
        <v>9.331281106316688</v>
      </c>
      <c r="H85" s="97">
        <v>60.60058721798616</v>
      </c>
      <c r="I85" s="97">
        <v>5.705704445697408</v>
      </c>
      <c r="J85" s="97">
        <v>0.3</v>
      </c>
      <c r="K85" s="97">
        <v>0.017</v>
      </c>
    </row>
    <row r="86" spans="1:11" s="59" customFormat="1" ht="15.75">
      <c r="A86" s="94"/>
      <c r="B86" s="94"/>
      <c r="C86" s="57" t="s">
        <v>35</v>
      </c>
      <c r="D86" s="95">
        <v>19.487094912179437</v>
      </c>
      <c r="E86" s="96">
        <v>0.8419821663499488</v>
      </c>
      <c r="F86" s="61">
        <v>104.16666666666667</v>
      </c>
      <c r="G86" s="61">
        <v>6.618923611111112</v>
      </c>
      <c r="H86" s="97">
        <v>63.69374219057087</v>
      </c>
      <c r="I86" s="97">
        <v>4.0472065350258575</v>
      </c>
      <c r="J86" s="97">
        <v>0.312</v>
      </c>
      <c r="K86" s="97">
        <v>0.012</v>
      </c>
    </row>
    <row r="87" spans="1:11" s="59" customFormat="1" ht="15.75">
      <c r="A87" s="94"/>
      <c r="B87" s="94"/>
      <c r="C87" s="57" t="s">
        <v>36</v>
      </c>
      <c r="D87" s="95">
        <v>16.62406201039004</v>
      </c>
      <c r="E87" s="96">
        <v>0.7328363299712517</v>
      </c>
      <c r="F87" s="61">
        <v>104.60251046025104</v>
      </c>
      <c r="G87" s="61">
        <v>9.628682971236497</v>
      </c>
      <c r="H87" s="97">
        <v>63.960243203920534</v>
      </c>
      <c r="I87" s="97">
        <v>5.887553767724902</v>
      </c>
      <c r="J87" s="97">
        <v>0.296</v>
      </c>
      <c r="K87" s="97">
        <v>0.017</v>
      </c>
    </row>
    <row r="88" spans="1:11" s="59" customFormat="1" ht="15.75">
      <c r="A88" s="94"/>
      <c r="B88" s="94"/>
      <c r="C88" s="57" t="s">
        <v>37</v>
      </c>
      <c r="D88" s="95">
        <v>20.68772161292983</v>
      </c>
      <c r="E88" s="96">
        <v>0.9199434780490181</v>
      </c>
      <c r="F88" s="61">
        <v>93.28358208955224</v>
      </c>
      <c r="G88" s="61">
        <v>6.9614613499665845</v>
      </c>
      <c r="H88" s="97">
        <v>57.03917211095899</v>
      </c>
      <c r="I88" s="97">
        <v>4.256654635146193</v>
      </c>
      <c r="J88" s="97">
        <v>0.287</v>
      </c>
      <c r="K88" s="97">
        <v>0.013</v>
      </c>
    </row>
    <row r="89" spans="1:11" s="59" customFormat="1" ht="15.75">
      <c r="A89" s="94"/>
      <c r="B89" s="94"/>
      <c r="C89" s="57" t="s">
        <v>38</v>
      </c>
      <c r="D89" s="95">
        <v>22.03347901377093</v>
      </c>
      <c r="E89" s="96">
        <v>0.8981143107732786</v>
      </c>
      <c r="F89" s="61">
        <v>114.28571428571428</v>
      </c>
      <c r="G89" s="61">
        <v>6.922448979591835</v>
      </c>
      <c r="H89" s="97">
        <v>69.88113428908346</v>
      </c>
      <c r="I89" s="97">
        <v>4.232800134081626</v>
      </c>
      <c r="J89" s="97">
        <v>0.2773</v>
      </c>
      <c r="K89" s="97">
        <v>0.0099</v>
      </c>
    </row>
    <row r="90" spans="1:11" s="59" customFormat="1" ht="15.75">
      <c r="A90" s="94"/>
      <c r="B90" s="94"/>
      <c r="C90" s="57" t="s">
        <v>39</v>
      </c>
      <c r="D90" s="95">
        <v>20.977983013111245</v>
      </c>
      <c r="E90" s="96">
        <v>1.0353262193636408</v>
      </c>
      <c r="F90" s="61">
        <v>98.42519685039369</v>
      </c>
      <c r="G90" s="61">
        <v>5.715636431272862</v>
      </c>
      <c r="H90" s="97">
        <v>60.18306348715357</v>
      </c>
      <c r="I90" s="97">
        <v>3.4948826237618706</v>
      </c>
      <c r="J90" s="97">
        <v>0.297</v>
      </c>
      <c r="K90" s="97">
        <v>0.01</v>
      </c>
    </row>
    <row r="91" spans="1:11" s="59" customFormat="1" ht="15.75">
      <c r="A91" s="94"/>
      <c r="B91" s="94"/>
      <c r="C91" s="57" t="s">
        <v>40</v>
      </c>
      <c r="D91" s="95">
        <v>23.74866001484292</v>
      </c>
      <c r="E91" s="96">
        <v>0.8014422842664328</v>
      </c>
      <c r="F91" s="61">
        <v>103.84215991692628</v>
      </c>
      <c r="G91" s="61">
        <v>9.92053864211549</v>
      </c>
      <c r="H91" s="97">
        <v>63.49531931770305</v>
      </c>
      <c r="I91" s="97">
        <v>6.06601181436</v>
      </c>
      <c r="J91" s="97">
        <v>0.28</v>
      </c>
      <c r="K91" s="97">
        <v>0.011</v>
      </c>
    </row>
    <row r="92" spans="1:11" s="59" customFormat="1" ht="15.75">
      <c r="A92" s="94"/>
      <c r="B92" s="94"/>
      <c r="C92" s="57" t="s">
        <v>41</v>
      </c>
      <c r="D92" s="95">
        <v>19.394739012121715</v>
      </c>
      <c r="E92" s="96">
        <v>0.7609024021829167</v>
      </c>
      <c r="F92" s="61">
        <v>103.84215991692628</v>
      </c>
      <c r="G92" s="61">
        <v>8.950051166256367</v>
      </c>
      <c r="H92" s="97">
        <v>63.49531931770305</v>
      </c>
      <c r="I92" s="97">
        <v>5.472597615129131</v>
      </c>
      <c r="J92" s="97">
        <v>0.274</v>
      </c>
      <c r="K92" s="97">
        <v>0.012</v>
      </c>
    </row>
    <row r="93" spans="1:11" s="59" customFormat="1" ht="15.75">
      <c r="A93" s="94"/>
      <c r="B93" s="94"/>
      <c r="C93" s="57" t="s">
        <v>42</v>
      </c>
      <c r="D93" s="95">
        <v>15.040818009400516</v>
      </c>
      <c r="E93" s="96">
        <v>0.6922964478877357</v>
      </c>
      <c r="F93" s="61">
        <v>98.0392156862745</v>
      </c>
      <c r="G93" s="61">
        <v>10.57285659361784</v>
      </c>
      <c r="H93" s="97">
        <v>59.94705147347846</v>
      </c>
      <c r="I93" s="97">
        <v>6.464878100081011</v>
      </c>
      <c r="J93" s="97">
        <v>0.314</v>
      </c>
      <c r="K93" s="97">
        <v>0.017</v>
      </c>
    </row>
    <row r="94" spans="1:11" s="59" customFormat="1" ht="15.75">
      <c r="A94" s="94"/>
      <c r="B94" s="94"/>
      <c r="C94" s="57" t="s">
        <v>43</v>
      </c>
      <c r="D94" s="95">
        <v>21.769605013606007</v>
      </c>
      <c r="E94" s="96">
        <v>1.1382351508064124</v>
      </c>
      <c r="F94" s="61">
        <v>95.78544061302682</v>
      </c>
      <c r="G94" s="61">
        <v>8.716108101760105</v>
      </c>
      <c r="H94" s="97">
        <v>58.56895833615712</v>
      </c>
      <c r="I94" s="97">
        <v>5.3295508064510795</v>
      </c>
      <c r="J94" s="97">
        <v>0.339</v>
      </c>
      <c r="K94" s="97">
        <v>0.017</v>
      </c>
    </row>
    <row r="95" spans="1:11" s="59" customFormat="1" ht="15.75">
      <c r="A95" s="94"/>
      <c r="B95" s="94"/>
      <c r="C95" s="57" t="s">
        <v>44</v>
      </c>
      <c r="D95" s="95">
        <v>11.161870206976172</v>
      </c>
      <c r="E95" s="96">
        <v>0.9947863372801248</v>
      </c>
      <c r="F95" s="61">
        <v>71.42857142857143</v>
      </c>
      <c r="G95" s="61">
        <v>6.1224489795918355</v>
      </c>
      <c r="H95" s="97">
        <v>43.67570893067717</v>
      </c>
      <c r="I95" s="97">
        <v>3.743632194058042</v>
      </c>
      <c r="J95" s="97">
        <v>0.416</v>
      </c>
      <c r="K95" s="97">
        <v>0.018</v>
      </c>
    </row>
    <row r="96" spans="1:11" s="59" customFormat="1" ht="15.75">
      <c r="A96" s="94"/>
      <c r="B96" s="94"/>
      <c r="C96" s="57" t="s">
        <v>45</v>
      </c>
      <c r="D96" s="95">
        <v>18.33924301146203</v>
      </c>
      <c r="E96" s="96">
        <v>1.0415631242995664</v>
      </c>
      <c r="F96" s="61">
        <v>93.45794392523365</v>
      </c>
      <c r="G96" s="61">
        <v>9.60782601100533</v>
      </c>
      <c r="H96" s="97">
        <v>57.14578738593274</v>
      </c>
      <c r="I96" s="97">
        <v>5.87480057238561</v>
      </c>
      <c r="J96" s="97">
        <v>0.322</v>
      </c>
      <c r="K96" s="97">
        <v>0.015</v>
      </c>
    </row>
    <row r="97" spans="1:11" s="59" customFormat="1" ht="15.75">
      <c r="A97" s="94"/>
      <c r="B97" s="94"/>
      <c r="C97" s="57" t="s">
        <v>46</v>
      </c>
      <c r="D97" s="95">
        <v>18.669085511668182</v>
      </c>
      <c r="E97" s="96">
        <v>0.7920869268625444</v>
      </c>
      <c r="F97" s="61">
        <v>110.13215859030838</v>
      </c>
      <c r="G97" s="61">
        <v>5.336800636534767</v>
      </c>
      <c r="H97" s="97">
        <v>67.3414014349648</v>
      </c>
      <c r="I97" s="97">
        <v>3.263239717112832</v>
      </c>
      <c r="J97" s="97">
        <v>0.3007</v>
      </c>
      <c r="K97" s="97">
        <v>0.0098</v>
      </c>
    </row>
    <row r="98" spans="1:11" s="59" customFormat="1" ht="15.75">
      <c r="A98" s="94"/>
      <c r="B98" s="94"/>
      <c r="C98" s="57" t="s">
        <v>47</v>
      </c>
      <c r="D98" s="95">
        <v>17.415684010884807</v>
      </c>
      <c r="E98" s="96">
        <v>0.8575744286897627</v>
      </c>
      <c r="F98" s="61">
        <v>96.43201542912246</v>
      </c>
      <c r="G98" s="61">
        <v>8.834176919736386</v>
      </c>
      <c r="H98" s="97">
        <v>58.96431292473291</v>
      </c>
      <c r="I98" s="97">
        <v>5.401745157039176</v>
      </c>
      <c r="J98" s="97">
        <v>0.324</v>
      </c>
      <c r="K98" s="97">
        <v>0.016</v>
      </c>
    </row>
    <row r="99" spans="1:11" s="59" customFormat="1" ht="15.75">
      <c r="A99" s="94"/>
      <c r="B99" s="1" t="s">
        <v>1</v>
      </c>
      <c r="C99" s="57" t="s">
        <v>16</v>
      </c>
      <c r="D99" s="95">
        <v>23.09275087052865</v>
      </c>
      <c r="E99" s="96">
        <v>1.2149822970370832</v>
      </c>
      <c r="F99" s="61">
        <v>93.54536950420955</v>
      </c>
      <c r="G99" s="61">
        <v>5.600471139634623</v>
      </c>
      <c r="H99" s="97">
        <v>55.857423512832625</v>
      </c>
      <c r="I99" s="97">
        <v>3.344130126119073</v>
      </c>
      <c r="J99" s="97">
        <v>0.308</v>
      </c>
      <c r="K99" s="97">
        <v>0.012</v>
      </c>
    </row>
    <row r="100" spans="1:11" s="59" customFormat="1" ht="15.75">
      <c r="A100" s="94"/>
      <c r="B100" s="94"/>
      <c r="C100" s="57" t="s">
        <v>17</v>
      </c>
      <c r="D100" s="95">
        <v>19.62646407090852</v>
      </c>
      <c r="E100" s="96">
        <v>0.9615504068575689</v>
      </c>
      <c r="F100" s="61">
        <v>99.10802775024777</v>
      </c>
      <c r="G100" s="61">
        <v>5.696992675435451</v>
      </c>
      <c r="H100" s="97">
        <v>59.17897496057292</v>
      </c>
      <c r="I100" s="97">
        <v>3.4017646657217337</v>
      </c>
      <c r="J100" s="97">
        <v>0.301</v>
      </c>
      <c r="K100" s="97">
        <v>0.011</v>
      </c>
    </row>
    <row r="101" spans="1:11" s="59" customFormat="1" ht="15.75">
      <c r="A101" s="94"/>
      <c r="B101" s="94"/>
      <c r="C101" s="57" t="s">
        <v>18</v>
      </c>
      <c r="D101" s="95">
        <v>22.96612852168408</v>
      </c>
      <c r="E101" s="96">
        <v>1.0249083794024476</v>
      </c>
      <c r="F101" s="61">
        <v>105.15247108307047</v>
      </c>
      <c r="G101" s="61">
        <v>5.860232352684263</v>
      </c>
      <c r="H101" s="97">
        <v>62.788207923468015</v>
      </c>
      <c r="I101" s="97">
        <v>3.499237665556051</v>
      </c>
      <c r="J101" s="97">
        <v>0.2861</v>
      </c>
      <c r="K101" s="97">
        <v>0.0084</v>
      </c>
    </row>
    <row r="102" spans="1:11" s="59" customFormat="1" ht="15.75">
      <c r="A102" s="94"/>
      <c r="B102" s="94"/>
      <c r="C102" s="57" t="s">
        <v>19</v>
      </c>
      <c r="D102" s="95">
        <v>20.9085153529598</v>
      </c>
      <c r="E102" s="96">
        <v>1.0733585937014722</v>
      </c>
      <c r="F102" s="61">
        <v>101.010101010101</v>
      </c>
      <c r="G102" s="61">
        <v>4.183246607489031</v>
      </c>
      <c r="H102" s="97">
        <v>60.31473306587684</v>
      </c>
      <c r="I102" s="97">
        <v>2.4978828845464145</v>
      </c>
      <c r="J102" s="97">
        <v>0.297</v>
      </c>
      <c r="K102" s="97">
        <v>0.01</v>
      </c>
    </row>
    <row r="103" spans="1:11" s="59" customFormat="1" ht="15.75">
      <c r="A103" s="94"/>
      <c r="B103" s="94"/>
      <c r="C103" s="57" t="s">
        <v>20</v>
      </c>
      <c r="D103" s="95">
        <v>20.52864830642609</v>
      </c>
      <c r="E103" s="96">
        <v>0.8646499782595194</v>
      </c>
      <c r="F103" s="61">
        <v>104.82180293501048</v>
      </c>
      <c r="G103" s="61">
        <v>7.69132725938232</v>
      </c>
      <c r="H103" s="97">
        <v>62.59076072874012</v>
      </c>
      <c r="I103" s="97">
        <v>4.592613470662273</v>
      </c>
      <c r="J103" s="97">
        <v>0.273</v>
      </c>
      <c r="K103" s="97">
        <v>0.013</v>
      </c>
    </row>
    <row r="104" spans="1:11" s="59" customFormat="1" ht="15.75">
      <c r="A104" s="94"/>
      <c r="B104" s="94"/>
      <c r="C104" s="57" t="s">
        <v>21</v>
      </c>
      <c r="D104" s="95">
        <v>20.766065210509655</v>
      </c>
      <c r="E104" s="96">
        <v>0.819926703521958</v>
      </c>
      <c r="F104" s="61">
        <v>105.3740779768177</v>
      </c>
      <c r="G104" s="61">
        <v>8.216735269003697</v>
      </c>
      <c r="H104" s="97">
        <v>62.92053291382305</v>
      </c>
      <c r="I104" s="97">
        <v>4.906342924787045</v>
      </c>
      <c r="J104" s="97">
        <v>0.2562</v>
      </c>
      <c r="K104" s="97">
        <v>0.0072</v>
      </c>
    </row>
    <row r="105" spans="1:11" s="59" customFormat="1" ht="15.75">
      <c r="A105" s="94"/>
      <c r="B105" s="94"/>
      <c r="C105" s="57" t="s">
        <v>22</v>
      </c>
      <c r="D105" s="95">
        <v>21.684077239632796</v>
      </c>
      <c r="E105" s="96">
        <v>1.2112553574756197</v>
      </c>
      <c r="F105" s="61">
        <v>97.9431929480901</v>
      </c>
      <c r="G105" s="61">
        <v>4.508648451087399</v>
      </c>
      <c r="H105" s="97">
        <v>58.483433629008886</v>
      </c>
      <c r="I105" s="97">
        <v>2.692185485370634</v>
      </c>
      <c r="J105" s="97">
        <v>0.339</v>
      </c>
      <c r="K105" s="97">
        <v>0.014</v>
      </c>
    </row>
    <row r="106" spans="1:11" s="59" customFormat="1" ht="15.75">
      <c r="A106" s="94"/>
      <c r="B106" s="94"/>
      <c r="C106" s="57" t="s">
        <v>23</v>
      </c>
      <c r="D106" s="95">
        <v>22.83950617283951</v>
      </c>
      <c r="E106" s="96">
        <v>1.0398161376483013</v>
      </c>
      <c r="F106" s="61">
        <v>101.83299389002036</v>
      </c>
      <c r="G106" s="61">
        <v>6.118275600316905</v>
      </c>
      <c r="H106" s="97">
        <v>60.806095453378894</v>
      </c>
      <c r="I106" s="97">
        <v>3.6533193806001574</v>
      </c>
      <c r="J106" s="97">
        <v>0.298</v>
      </c>
      <c r="K106" s="97">
        <v>0.01</v>
      </c>
    </row>
    <row r="107" spans="1:11" s="59" customFormat="1" ht="15.75">
      <c r="A107" s="94"/>
      <c r="B107" s="94"/>
      <c r="C107" s="57" t="s">
        <v>24</v>
      </c>
      <c r="D107" s="95">
        <v>21.209243431465655</v>
      </c>
      <c r="E107" s="96">
        <v>0.9988198024722034</v>
      </c>
      <c r="F107" s="61">
        <v>102.98661174047373</v>
      </c>
      <c r="G107" s="61">
        <v>6.681932584603342</v>
      </c>
      <c r="H107" s="97">
        <v>61.49493896520914</v>
      </c>
      <c r="I107" s="97">
        <v>3.989887904024898</v>
      </c>
      <c r="J107" s="97">
        <v>0.2978</v>
      </c>
      <c r="K107" s="97">
        <v>0.0083</v>
      </c>
    </row>
    <row r="108" spans="1:11" s="59" customFormat="1" ht="15.75">
      <c r="A108" s="94"/>
      <c r="B108" s="94"/>
      <c r="C108" s="57" t="s">
        <v>25</v>
      </c>
      <c r="D108" s="95">
        <v>23.86831275720165</v>
      </c>
      <c r="E108" s="96">
        <v>1.0174545002795206</v>
      </c>
      <c r="F108" s="61">
        <v>107.18113612004288</v>
      </c>
      <c r="G108" s="61">
        <v>5.169508172992422</v>
      </c>
      <c r="H108" s="97">
        <v>63.999555986300194</v>
      </c>
      <c r="I108" s="97">
        <v>3.0867953048054755</v>
      </c>
      <c r="J108" s="97">
        <v>0.27</v>
      </c>
      <c r="K108" s="97">
        <v>0.01</v>
      </c>
    </row>
    <row r="109" spans="1:11" s="59" customFormat="1" ht="15.75">
      <c r="A109" s="94"/>
      <c r="B109" s="94"/>
      <c r="C109" s="57" t="s">
        <v>26</v>
      </c>
      <c r="D109" s="95">
        <v>20.955998733776514</v>
      </c>
      <c r="E109" s="96">
        <v>1.1180818684390335</v>
      </c>
      <c r="F109" s="61">
        <v>92.42144177449168</v>
      </c>
      <c r="G109" s="61">
        <v>6.577126632750332</v>
      </c>
      <c r="H109" s="97">
        <v>55.186308442900255</v>
      </c>
      <c r="I109" s="97">
        <v>3.927306608228576</v>
      </c>
      <c r="J109" s="97">
        <v>0.299</v>
      </c>
      <c r="K109" s="97">
        <v>0.011</v>
      </c>
    </row>
    <row r="110" spans="1:11" s="59" customFormat="1" ht="15.75">
      <c r="A110" s="94"/>
      <c r="B110" s="94"/>
      <c r="C110" s="57" t="s">
        <v>27</v>
      </c>
      <c r="D110" s="95">
        <v>22.17473884140551</v>
      </c>
      <c r="E110" s="96">
        <v>1.129262687123424</v>
      </c>
      <c r="F110" s="61">
        <v>96.80542110358179</v>
      </c>
      <c r="G110" s="61">
        <v>6.278764001878006</v>
      </c>
      <c r="H110" s="97">
        <v>57.80405201860413</v>
      </c>
      <c r="I110" s="97">
        <v>3.749149550093395</v>
      </c>
      <c r="J110" s="97">
        <v>0.287</v>
      </c>
      <c r="K110" s="97">
        <v>0.011</v>
      </c>
    </row>
    <row r="111" spans="1:11" s="59" customFormat="1" ht="15.75">
      <c r="A111" s="94"/>
      <c r="B111" s="94"/>
      <c r="C111" s="57" t="s">
        <v>28</v>
      </c>
      <c r="D111" s="95">
        <v>18.993352326685663</v>
      </c>
      <c r="E111" s="96">
        <v>0.9690042859804958</v>
      </c>
      <c r="F111" s="61">
        <v>100.6036217303823</v>
      </c>
      <c r="G111" s="61">
        <v>6.173864110214608</v>
      </c>
      <c r="H111" s="97">
        <v>60.07201784227171</v>
      </c>
      <c r="I111" s="97">
        <v>3.6865121613466543</v>
      </c>
      <c r="J111" s="97">
        <v>0.316</v>
      </c>
      <c r="K111" s="97">
        <v>0.017</v>
      </c>
    </row>
    <row r="112" spans="1:11" s="59" customFormat="1" ht="15.75">
      <c r="A112" s="94"/>
      <c r="B112" s="94"/>
      <c r="C112" s="57" t="s">
        <v>29</v>
      </c>
      <c r="D112" s="95">
        <v>22.87116176005065</v>
      </c>
      <c r="E112" s="96">
        <v>1.0062736815951303</v>
      </c>
      <c r="F112" s="61">
        <v>107.06638115631692</v>
      </c>
      <c r="G112" s="61">
        <v>7.107190183824036</v>
      </c>
      <c r="H112" s="97">
        <v>63.93103397774955</v>
      </c>
      <c r="I112" s="97">
        <v>4.243815959979092</v>
      </c>
      <c r="J112" s="97">
        <v>0.295</v>
      </c>
      <c r="K112" s="97">
        <v>0.01</v>
      </c>
    </row>
    <row r="113" spans="1:11" s="59" customFormat="1" ht="15.75">
      <c r="A113" s="94"/>
      <c r="B113" s="94"/>
      <c r="C113" s="57" t="s">
        <v>30</v>
      </c>
      <c r="D113" s="95">
        <v>20.21209243431466</v>
      </c>
      <c r="E113" s="96">
        <v>1.0509969563326915</v>
      </c>
      <c r="F113" s="61">
        <v>94.2507068803016</v>
      </c>
      <c r="G113" s="61">
        <v>7.639548342795418</v>
      </c>
      <c r="H113" s="97">
        <v>56.27859164488038</v>
      </c>
      <c r="I113" s="97">
        <v>4.561695458491718</v>
      </c>
      <c r="J113" s="97">
        <v>0.322</v>
      </c>
      <c r="K113" s="97">
        <v>0.014</v>
      </c>
    </row>
    <row r="114" spans="1:11" s="59" customFormat="1" ht="15.75">
      <c r="A114" s="94"/>
      <c r="B114" s="94"/>
      <c r="C114" s="57" t="s">
        <v>31</v>
      </c>
      <c r="D114" s="95">
        <v>13.279518835074393</v>
      </c>
      <c r="E114" s="96">
        <v>0.954096527734642</v>
      </c>
      <c r="F114" s="61">
        <v>82.78145695364238</v>
      </c>
      <c r="G114" s="61">
        <v>3.9060786807596157</v>
      </c>
      <c r="H114" s="97">
        <v>49.43012064173681</v>
      </c>
      <c r="I114" s="97">
        <v>2.332381520346853</v>
      </c>
      <c r="J114" s="97">
        <v>0.381</v>
      </c>
      <c r="K114" s="97">
        <v>0.015</v>
      </c>
    </row>
    <row r="115" spans="1:11" s="59" customFormat="1" ht="15.75">
      <c r="A115" s="94"/>
      <c r="B115" s="94"/>
      <c r="C115" s="57" t="s">
        <v>32</v>
      </c>
      <c r="D115" s="95">
        <v>20.512820512820518</v>
      </c>
      <c r="E115" s="96">
        <v>0.9503695881731785</v>
      </c>
      <c r="F115" s="61">
        <v>96.15384615384616</v>
      </c>
      <c r="G115" s="61">
        <v>11.094674556213018</v>
      </c>
      <c r="H115" s="97">
        <v>57.41498628386354</v>
      </c>
      <c r="I115" s="97">
        <v>6.624806109676562</v>
      </c>
      <c r="J115" s="97">
        <v>0.295</v>
      </c>
      <c r="K115" s="97">
        <v>0.02</v>
      </c>
    </row>
    <row r="116" spans="1:11" s="59" customFormat="1" ht="15.75">
      <c r="A116" s="94"/>
      <c r="B116" s="94"/>
      <c r="C116" s="57" t="s">
        <v>33</v>
      </c>
      <c r="D116" s="95">
        <v>18.281101614434952</v>
      </c>
      <c r="E116" s="96">
        <v>0.9168271321200075</v>
      </c>
      <c r="F116" s="61">
        <v>97.18172983479106</v>
      </c>
      <c r="G116" s="61">
        <v>7.7443166632195</v>
      </c>
      <c r="H116" s="97">
        <v>58.02875192926926</v>
      </c>
      <c r="I116" s="97">
        <v>4.624254283965092</v>
      </c>
      <c r="J116" s="97">
        <v>0.33</v>
      </c>
      <c r="K116" s="97">
        <v>0.016</v>
      </c>
    </row>
    <row r="117" spans="1:11" s="59" customFormat="1" ht="15.75">
      <c r="A117" s="94"/>
      <c r="B117" s="94"/>
      <c r="C117" s="57" t="s">
        <v>34</v>
      </c>
      <c r="D117" s="95">
        <v>16.033554922443816</v>
      </c>
      <c r="E117" s="96">
        <v>0.8273805826448849</v>
      </c>
      <c r="F117" s="61">
        <v>99.70089730807577</v>
      </c>
      <c r="G117" s="61">
        <v>7.554604382266957</v>
      </c>
      <c r="H117" s="97">
        <v>59.532986774893395</v>
      </c>
      <c r="I117" s="97">
        <v>4.510974072673876</v>
      </c>
      <c r="J117" s="97">
        <v>0.328</v>
      </c>
      <c r="K117" s="97">
        <v>0.017</v>
      </c>
    </row>
    <row r="118" spans="1:11" s="59" customFormat="1" ht="15.75">
      <c r="A118" s="94"/>
      <c r="B118" s="94"/>
      <c r="C118" s="57" t="s">
        <v>35</v>
      </c>
      <c r="D118" s="95">
        <v>15.004748338081674</v>
      </c>
      <c r="E118" s="96">
        <v>0.954096527734642</v>
      </c>
      <c r="F118" s="61">
        <v>85.76329331046313</v>
      </c>
      <c r="G118" s="61">
        <v>6.6933616563054406</v>
      </c>
      <c r="H118" s="97">
        <v>51.21062241442374</v>
      </c>
      <c r="I118" s="97">
        <v>3.9967123839730356</v>
      </c>
      <c r="J118" s="97">
        <v>0.341</v>
      </c>
      <c r="K118" s="97">
        <v>0.014</v>
      </c>
    </row>
    <row r="119" spans="1:11" s="59" customFormat="1" ht="15.75">
      <c r="A119" s="94"/>
      <c r="B119" s="94"/>
      <c r="C119" s="57" t="s">
        <v>36</v>
      </c>
      <c r="D119" s="95">
        <v>22.25387780943337</v>
      </c>
      <c r="E119" s="96">
        <v>0.7453879122926891</v>
      </c>
      <c r="F119" s="61">
        <v>115.2073732718894</v>
      </c>
      <c r="G119" s="61">
        <v>5.707277708169636</v>
      </c>
      <c r="H119" s="97">
        <v>68.79214946453695</v>
      </c>
      <c r="I119" s="97">
        <v>3.407906021860702</v>
      </c>
      <c r="J119" s="97">
        <v>0.261</v>
      </c>
      <c r="K119" s="97">
        <v>0.011</v>
      </c>
    </row>
    <row r="120" spans="1:11" s="59" customFormat="1" ht="15.75">
      <c r="A120" s="94"/>
      <c r="B120" s="94"/>
      <c r="C120" s="57" t="s">
        <v>37</v>
      </c>
      <c r="D120" s="95">
        <v>22.712883823994936</v>
      </c>
      <c r="E120" s="96">
        <v>0.8050189452761042</v>
      </c>
      <c r="F120" s="61">
        <v>115.60693641618498</v>
      </c>
      <c r="G120" s="61">
        <v>6.281532961341843</v>
      </c>
      <c r="H120" s="97">
        <v>69.03073495400935</v>
      </c>
      <c r="I120" s="97">
        <v>3.7508029396976172</v>
      </c>
      <c r="J120" s="97">
        <v>0.256</v>
      </c>
      <c r="K120" s="97">
        <v>0.0083</v>
      </c>
    </row>
    <row r="121" spans="1:11" s="59" customFormat="1" ht="15.75">
      <c r="A121" s="94"/>
      <c r="B121" s="94"/>
      <c r="C121" s="57" t="s">
        <v>38</v>
      </c>
      <c r="D121" s="95">
        <v>22.807850585628366</v>
      </c>
      <c r="E121" s="96">
        <v>0.8236536430834214</v>
      </c>
      <c r="F121" s="61">
        <v>113.12217194570135</v>
      </c>
      <c r="G121" s="61">
        <v>7.677975471427692</v>
      </c>
      <c r="H121" s="97">
        <v>67.54704268689828</v>
      </c>
      <c r="I121" s="97">
        <v>4.584640906350561</v>
      </c>
      <c r="J121" s="97">
        <v>0.265</v>
      </c>
      <c r="K121" s="97">
        <v>0.01</v>
      </c>
    </row>
    <row r="122" spans="1:11" s="59" customFormat="1" ht="15.75">
      <c r="A122" s="94"/>
      <c r="B122" s="94"/>
      <c r="C122" s="57" t="s">
        <v>39</v>
      </c>
      <c r="D122" s="95">
        <v>24.264007597340935</v>
      </c>
      <c r="E122" s="96">
        <v>0.920554071681471</v>
      </c>
      <c r="F122" s="61">
        <v>108.93246187363833</v>
      </c>
      <c r="G122" s="61">
        <v>7.950408437400619</v>
      </c>
      <c r="H122" s="97">
        <v>65.0453003651613</v>
      </c>
      <c r="I122" s="97">
        <v>4.747314950398483</v>
      </c>
      <c r="J122" s="97">
        <v>0.2623</v>
      </c>
      <c r="K122" s="97">
        <v>0.0099</v>
      </c>
    </row>
    <row r="123" spans="1:11" s="59" customFormat="1" ht="15.75">
      <c r="A123" s="94"/>
      <c r="B123" s="94"/>
      <c r="C123" s="57" t="s">
        <v>40</v>
      </c>
      <c r="D123" s="95">
        <v>16.524216524216527</v>
      </c>
      <c r="E123" s="96">
        <v>0.7602956705385427</v>
      </c>
      <c r="F123" s="61">
        <v>104.9317943336831</v>
      </c>
      <c r="G123" s="61">
        <v>7.046836135735276</v>
      </c>
      <c r="H123" s="97">
        <v>62.65643833705989</v>
      </c>
      <c r="I123" s="97">
        <v>4.207777600809898</v>
      </c>
      <c r="J123" s="97">
        <v>0.307</v>
      </c>
      <c r="K123" s="97">
        <v>0.024</v>
      </c>
    </row>
    <row r="124" spans="1:11" s="59" customFormat="1" ht="15.75">
      <c r="A124" s="94"/>
      <c r="B124" s="94"/>
      <c r="C124" s="57" t="s">
        <v>41</v>
      </c>
      <c r="D124" s="95">
        <v>19.800569800569804</v>
      </c>
      <c r="E124" s="96">
        <v>0.7901111870302504</v>
      </c>
      <c r="F124" s="61">
        <v>111.48272017837235</v>
      </c>
      <c r="G124" s="61">
        <v>6.462766387152019</v>
      </c>
      <c r="H124" s="97">
        <v>66.56810003926206</v>
      </c>
      <c r="I124" s="97">
        <v>3.8590202921311336</v>
      </c>
      <c r="J124" s="97">
        <v>0.272</v>
      </c>
      <c r="K124" s="97">
        <v>0.013</v>
      </c>
    </row>
    <row r="125" spans="1:11" s="59" customFormat="1" ht="15.75">
      <c r="A125" s="94"/>
      <c r="B125" s="94"/>
      <c r="C125" s="57" t="s">
        <v>42</v>
      </c>
      <c r="D125" s="95">
        <v>19.87970876859766</v>
      </c>
      <c r="E125" s="96">
        <v>0.7565687309770794</v>
      </c>
      <c r="F125" s="61">
        <v>109.40919037199124</v>
      </c>
      <c r="G125" s="61">
        <v>5.386666922034578</v>
      </c>
      <c r="H125" s="97">
        <v>65.32996251117952</v>
      </c>
      <c r="I125" s="97">
        <v>3.21646423742131</v>
      </c>
      <c r="J125" s="97">
        <v>0.279</v>
      </c>
      <c r="K125" s="97">
        <v>0.014</v>
      </c>
    </row>
    <row r="126" spans="1:11" s="59" customFormat="1" ht="15.75">
      <c r="A126" s="94"/>
      <c r="B126" s="94"/>
      <c r="C126" s="57" t="s">
        <v>43</v>
      </c>
      <c r="D126" s="95">
        <v>12.488129154795823</v>
      </c>
      <c r="E126" s="96">
        <v>0.6373066650102492</v>
      </c>
      <c r="F126" s="61">
        <v>100.80645161290323</v>
      </c>
      <c r="G126" s="61">
        <v>9.755463059313216</v>
      </c>
      <c r="H126" s="97">
        <v>60.19313078146984</v>
      </c>
      <c r="I126" s="97">
        <v>5.82514168852934</v>
      </c>
      <c r="J126" s="97">
        <v>0.321</v>
      </c>
      <c r="K126" s="97">
        <v>0.026</v>
      </c>
    </row>
    <row r="127" spans="2:11" ht="15.75">
      <c r="B127" s="1" t="s">
        <v>3</v>
      </c>
      <c r="C127" s="57" t="s">
        <v>16</v>
      </c>
      <c r="D127" s="62">
        <v>18.923038746499344</v>
      </c>
      <c r="E127" s="63">
        <v>0.6714102974096579</v>
      </c>
      <c r="F127" s="64">
        <v>103.51966873706004</v>
      </c>
      <c r="G127" s="64">
        <v>8.144404579727292</v>
      </c>
      <c r="H127" s="64">
        <v>66.85180167082845</v>
      </c>
      <c r="I127" s="64">
        <v>5.259562036214247</v>
      </c>
      <c r="J127" s="64">
        <v>0.2655</v>
      </c>
      <c r="K127" s="64">
        <v>0.009</v>
      </c>
    </row>
    <row r="128" spans="3:11" ht="15">
      <c r="C128" s="57" t="s">
        <v>17</v>
      </c>
      <c r="D128" s="62">
        <v>21.45414583998015</v>
      </c>
      <c r="E128" s="63">
        <v>0.7366485449312441</v>
      </c>
      <c r="F128" s="64">
        <v>105.48523206751054</v>
      </c>
      <c r="G128" s="64">
        <v>7.3439085616621265</v>
      </c>
      <c r="H128" s="64">
        <v>68.12113967723657</v>
      </c>
      <c r="I128" s="64">
        <v>4.742610990187357</v>
      </c>
      <c r="J128" s="64">
        <v>0.275</v>
      </c>
      <c r="K128" s="64">
        <v>0.01</v>
      </c>
    </row>
    <row r="129" spans="3:11" ht="15">
      <c r="C129" s="57" t="s">
        <v>18</v>
      </c>
      <c r="D129" s="62">
        <v>17.090999326456096</v>
      </c>
      <c r="E129" s="63">
        <v>0.7793252318516151</v>
      </c>
      <c r="F129" s="64">
        <v>99.00990099009901</v>
      </c>
      <c r="G129" s="64">
        <v>5.881776296441525</v>
      </c>
      <c r="H129" s="64">
        <v>63.939445954475524</v>
      </c>
      <c r="I129" s="64">
        <v>3.7983829279886447</v>
      </c>
      <c r="J129" s="64">
        <v>0.2979</v>
      </c>
      <c r="K129" s="64">
        <v>0.0099</v>
      </c>
    </row>
    <row r="130" spans="3:11" ht="15">
      <c r="C130" s="57" t="s">
        <v>19</v>
      </c>
      <c r="D130" s="62">
        <v>22.17731929526038</v>
      </c>
      <c r="E130" s="63">
        <v>0.8100415733930285</v>
      </c>
      <c r="F130" s="64">
        <v>102.98661174047373</v>
      </c>
      <c r="G130" s="64">
        <v>7.318307116470327</v>
      </c>
      <c r="H130" s="64">
        <v>66.5075596436872</v>
      </c>
      <c r="I130" s="64">
        <v>4.726077873753261</v>
      </c>
      <c r="J130" s="64">
        <v>0.279</v>
      </c>
      <c r="K130" s="64">
        <v>0.0091</v>
      </c>
    </row>
    <row r="131" spans="3:11" ht="15">
      <c r="C131" s="57" t="s">
        <v>20</v>
      </c>
      <c r="D131" s="62">
        <v>14.330887305469886</v>
      </c>
      <c r="E131" s="63">
        <v>0.8861528621682124</v>
      </c>
      <c r="F131" s="64">
        <v>82.64462809917356</v>
      </c>
      <c r="G131" s="64">
        <v>5.054299569701523</v>
      </c>
      <c r="H131" s="64">
        <v>53.370942490925856</v>
      </c>
      <c r="I131" s="64">
        <v>3.26400805316406</v>
      </c>
      <c r="J131" s="64">
        <v>0.358</v>
      </c>
      <c r="K131" s="64">
        <v>0.017</v>
      </c>
    </row>
    <row r="132" spans="3:11" ht="15">
      <c r="C132" s="57" t="s">
        <v>21</v>
      </c>
      <c r="D132" s="62">
        <v>17.28384558119749</v>
      </c>
      <c r="E132" s="63">
        <v>1.9000639590661976</v>
      </c>
      <c r="F132" s="64">
        <v>56.81818181818181</v>
      </c>
      <c r="G132" s="64">
        <v>5.81095041322314</v>
      </c>
      <c r="H132" s="64">
        <v>36.69252296251152</v>
      </c>
      <c r="I132" s="64">
        <v>3.7526443938932235</v>
      </c>
      <c r="J132" s="64">
        <v>0.439</v>
      </c>
      <c r="K132" s="64">
        <v>0.02</v>
      </c>
    </row>
    <row r="133" spans="3:11" ht="15">
      <c r="C133" s="57" t="s">
        <v>22</v>
      </c>
      <c r="D133" s="62">
        <v>20.39349143890248</v>
      </c>
      <c r="E133" s="63">
        <v>0.8970259034218101</v>
      </c>
      <c r="F133" s="64">
        <v>95.60229445506691</v>
      </c>
      <c r="G133" s="64">
        <v>6.306461106500589</v>
      </c>
      <c r="H133" s="64">
        <v>61.73885316827942</v>
      </c>
      <c r="I133" s="64">
        <v>4.072639453739273</v>
      </c>
      <c r="J133" s="64">
        <v>0.2884</v>
      </c>
      <c r="K133" s="64">
        <v>0.0087</v>
      </c>
    </row>
    <row r="134" spans="3:11" ht="15">
      <c r="C134" s="57" t="s">
        <v>23</v>
      </c>
      <c r="D134" s="62">
        <v>21.779573894856252</v>
      </c>
      <c r="E134" s="63">
        <v>0.8671250399744165</v>
      </c>
      <c r="F134" s="64">
        <v>102.98661174047373</v>
      </c>
      <c r="G134" s="64">
        <v>5.303121098891542</v>
      </c>
      <c r="H134" s="64">
        <v>66.5075596436872</v>
      </c>
      <c r="I134" s="64">
        <v>3.4246941114154072</v>
      </c>
      <c r="J134" s="64">
        <v>0.2897</v>
      </c>
      <c r="K134" s="64">
        <v>0.0097</v>
      </c>
    </row>
    <row r="135" spans="3:11" ht="15">
      <c r="C135" s="57" t="s">
        <v>24</v>
      </c>
      <c r="D135" s="62">
        <v>14.668368251267326</v>
      </c>
      <c r="E135" s="63">
        <v>0.5952990086344739</v>
      </c>
      <c r="F135" s="64">
        <v>101.010101010101</v>
      </c>
      <c r="G135" s="64">
        <v>8.774614835220895</v>
      </c>
      <c r="H135" s="64">
        <v>65.2311519333538</v>
      </c>
      <c r="I135" s="64">
        <v>5.66654451138225</v>
      </c>
      <c r="J135" s="64">
        <v>0.288</v>
      </c>
      <c r="K135" s="64">
        <v>0.012</v>
      </c>
    </row>
    <row r="136" spans="3:11" ht="15">
      <c r="C136" s="57" t="s">
        <v>25</v>
      </c>
      <c r="D136" s="62">
        <v>15.355383033783545</v>
      </c>
      <c r="E136" s="63">
        <v>1.0981771666133675</v>
      </c>
      <c r="F136" s="64">
        <v>77.51937984496124</v>
      </c>
      <c r="G136" s="64">
        <v>7.812030527011597</v>
      </c>
      <c r="H136" s="64">
        <v>50.061116600015716</v>
      </c>
      <c r="I136" s="64">
        <v>5.044918727133367</v>
      </c>
      <c r="J136" s="64">
        <v>0.354</v>
      </c>
      <c r="K136" s="64">
        <v>0.026</v>
      </c>
    </row>
    <row r="137" spans="3:11" ht="15">
      <c r="C137" s="57" t="s">
        <v>26</v>
      </c>
      <c r="D137" s="62">
        <v>18.067283491084407</v>
      </c>
      <c r="E137" s="63">
        <v>0.7067476814838504</v>
      </c>
      <c r="F137" s="64">
        <v>99.10802775024777</v>
      </c>
      <c r="G137" s="64">
        <v>5.402320640499135</v>
      </c>
      <c r="H137" s="64">
        <v>64.00281507831544</v>
      </c>
      <c r="I137" s="64">
        <v>3.4887560250816145</v>
      </c>
      <c r="J137" s="64">
        <v>0.2886</v>
      </c>
      <c r="K137" s="64">
        <v>0.0094</v>
      </c>
    </row>
    <row r="138" spans="3:11" ht="15">
      <c r="C138" s="57" t="s">
        <v>27</v>
      </c>
      <c r="D138" s="62">
        <v>12.052890921337163</v>
      </c>
      <c r="E138" s="63">
        <v>0.5844259673808763</v>
      </c>
      <c r="F138" s="64">
        <v>88.96797153024912</v>
      </c>
      <c r="G138" s="64">
        <v>6.332239966565773</v>
      </c>
      <c r="H138" s="64">
        <v>57.45448435411057</v>
      </c>
      <c r="I138" s="64">
        <v>4.0892871426413215</v>
      </c>
      <c r="J138" s="64">
        <v>0.329</v>
      </c>
      <c r="K138" s="64">
        <v>0.019</v>
      </c>
    </row>
    <row r="139" spans="3:11" ht="15">
      <c r="C139" s="57" t="s">
        <v>28</v>
      </c>
      <c r="D139" s="62">
        <v>15.07816654259279</v>
      </c>
      <c r="E139" s="63">
        <v>0.5626798848736808</v>
      </c>
      <c r="F139" s="64">
        <v>105.70824524312897</v>
      </c>
      <c r="G139" s="64">
        <v>6.928024529676529</v>
      </c>
      <c r="H139" s="64">
        <v>68.26515900002144</v>
      </c>
      <c r="I139" s="64">
        <v>4.474037904863985</v>
      </c>
      <c r="J139" s="64">
        <v>0.287</v>
      </c>
      <c r="K139" s="64">
        <v>0.012</v>
      </c>
    </row>
    <row r="140" spans="3:11" ht="15">
      <c r="C140" s="57" t="s">
        <v>29</v>
      </c>
      <c r="D140" s="62">
        <v>18.067283491084407</v>
      </c>
      <c r="E140" s="63">
        <v>0.7121842021106493</v>
      </c>
      <c r="F140" s="64">
        <v>98.13542688910697</v>
      </c>
      <c r="G140" s="64">
        <v>7.511838368351662</v>
      </c>
      <c r="H140" s="64">
        <v>63.37472072033393</v>
      </c>
      <c r="I140" s="64">
        <v>4.851058112056965</v>
      </c>
      <c r="J140" s="64">
        <v>0.282</v>
      </c>
      <c r="K140" s="64">
        <v>0.015</v>
      </c>
    </row>
    <row r="141" spans="3:11" ht="15">
      <c r="C141" s="57" t="s">
        <v>30</v>
      </c>
      <c r="D141" s="62">
        <v>19.043567655712717</v>
      </c>
      <c r="E141" s="63">
        <v>0.7719859290054365</v>
      </c>
      <c r="F141" s="64">
        <v>93.45794392523365</v>
      </c>
      <c r="G141" s="64">
        <v>9.60782601100533</v>
      </c>
      <c r="H141" s="64">
        <v>60.3540564617012</v>
      </c>
      <c r="I141" s="64">
        <v>6.204622626903862</v>
      </c>
      <c r="J141" s="64">
        <v>0.276</v>
      </c>
      <c r="K141" s="64">
        <v>0.01</v>
      </c>
    </row>
    <row r="142" spans="3:11" ht="15">
      <c r="C142" s="57" t="s">
        <v>31</v>
      </c>
      <c r="D142" s="62">
        <v>18.296288418589814</v>
      </c>
      <c r="E142" s="63">
        <v>0.6523824752158619</v>
      </c>
      <c r="F142" s="64">
        <v>109.40919037199124</v>
      </c>
      <c r="G142" s="64">
        <v>6.823111434577133</v>
      </c>
      <c r="H142" s="64">
        <v>70.65518644859986</v>
      </c>
      <c r="I142" s="64">
        <v>4.406286244606337</v>
      </c>
      <c r="J142" s="64">
        <v>0.271</v>
      </c>
      <c r="K142" s="64">
        <v>0.01</v>
      </c>
    </row>
    <row r="143" spans="3:11" ht="15">
      <c r="C143" s="57" t="s">
        <v>32</v>
      </c>
      <c r="D143" s="62">
        <v>18.86277429189266</v>
      </c>
      <c r="E143" s="63">
        <v>0.6442276942756636</v>
      </c>
      <c r="F143" s="64">
        <v>102.56410256410257</v>
      </c>
      <c r="G143" s="64">
        <v>6.942800788954635</v>
      </c>
      <c r="H143" s="64">
        <v>66.23470811694388</v>
      </c>
      <c r="I143" s="64">
        <v>4.483580241762355</v>
      </c>
      <c r="J143" s="64">
        <v>0.268</v>
      </c>
      <c r="K143" s="64">
        <v>0.013</v>
      </c>
    </row>
    <row r="144" spans="3:11" ht="15">
      <c r="C144" s="57" t="s">
        <v>33</v>
      </c>
      <c r="D144" s="62">
        <v>15.150483888120814</v>
      </c>
      <c r="E144" s="63">
        <v>1.8592900543652064</v>
      </c>
      <c r="F144" s="64">
        <v>55.865921787709496</v>
      </c>
      <c r="G144" s="64">
        <v>4.369401704066665</v>
      </c>
      <c r="H144" s="64">
        <v>36.0775644771063</v>
      </c>
      <c r="I144" s="64">
        <v>2.821708953516694</v>
      </c>
      <c r="J144" s="64">
        <v>0.475</v>
      </c>
      <c r="K144" s="64">
        <v>0.019</v>
      </c>
    </row>
    <row r="145" spans="3:11" ht="15">
      <c r="C145" s="57" t="s">
        <v>34</v>
      </c>
      <c r="D145" s="62">
        <v>17.63337941791627</v>
      </c>
      <c r="E145" s="63">
        <v>1.0410937000319795</v>
      </c>
      <c r="F145" s="64">
        <v>85.1063829787234</v>
      </c>
      <c r="G145" s="64">
        <v>4.852874603893165</v>
      </c>
      <c r="H145" s="64">
        <v>54.960715245974704</v>
      </c>
      <c r="I145" s="64">
        <v>3.1339301459406856</v>
      </c>
      <c r="J145" s="64">
        <v>0.339</v>
      </c>
      <c r="K145" s="64">
        <v>0.019</v>
      </c>
    </row>
    <row r="146" spans="3:11" ht="15">
      <c r="C146" s="57" t="s">
        <v>35</v>
      </c>
      <c r="D146" s="62">
        <v>18.079336382005742</v>
      </c>
      <c r="E146" s="63">
        <v>0.7067476814838504</v>
      </c>
      <c r="F146" s="64">
        <v>104.82180293501048</v>
      </c>
      <c r="G146" s="64">
        <v>7.801203363087782</v>
      </c>
      <c r="H146" s="64">
        <v>67.69270483649925</v>
      </c>
      <c r="I146" s="64">
        <v>5.037926670221641</v>
      </c>
      <c r="J146" s="64">
        <v>0.291</v>
      </c>
      <c r="K146" s="64">
        <v>0.014</v>
      </c>
    </row>
    <row r="147" spans="3:11" ht="15">
      <c r="C147" s="57" t="s">
        <v>36</v>
      </c>
      <c r="D147" s="62">
        <v>15.451806161154243</v>
      </c>
      <c r="E147" s="63">
        <v>0.5626798848736808</v>
      </c>
      <c r="F147" s="64">
        <v>100.50251256281406</v>
      </c>
      <c r="G147" s="64">
        <v>5.959445468548774</v>
      </c>
      <c r="H147" s="64">
        <v>64.90335720002038</v>
      </c>
      <c r="I147" s="64">
        <v>3.8485407786946757</v>
      </c>
      <c r="J147" s="64">
        <v>0.268</v>
      </c>
      <c r="K147" s="64">
        <v>0.011</v>
      </c>
    </row>
    <row r="148" spans="3:11" ht="15">
      <c r="C148" s="57" t="s">
        <v>37</v>
      </c>
      <c r="D148" s="62">
        <v>15.12637810627814</v>
      </c>
      <c r="E148" s="63">
        <v>0.5980172689478734</v>
      </c>
      <c r="F148" s="64">
        <v>96.99321047526674</v>
      </c>
      <c r="G148" s="64">
        <v>5.738686555762629</v>
      </c>
      <c r="H148" s="64">
        <v>62.637090605257306</v>
      </c>
      <c r="I148" s="64">
        <v>3.7059772327067853</v>
      </c>
      <c r="J148" s="64">
        <v>0.2746</v>
      </c>
      <c r="K148" s="64">
        <v>0.0087</v>
      </c>
    </row>
    <row r="149" spans="3:11" ht="15">
      <c r="C149" s="57" t="s">
        <v>38</v>
      </c>
      <c r="D149" s="62">
        <v>16.753518380658658</v>
      </c>
      <c r="E149" s="63">
        <v>0.5789894467540774</v>
      </c>
      <c r="F149" s="64">
        <v>107.52688172043011</v>
      </c>
      <c r="G149" s="64">
        <v>13.874436351023242</v>
      </c>
      <c r="H149" s="64">
        <v>69.4396133484089</v>
      </c>
      <c r="I149" s="64">
        <v>8.959950109472118</v>
      </c>
      <c r="J149" s="64">
        <v>0.265</v>
      </c>
      <c r="K149" s="64">
        <v>0.011</v>
      </c>
    </row>
    <row r="150" spans="3:11" ht="15">
      <c r="C150" s="57" t="s">
        <v>39</v>
      </c>
      <c r="D150" s="62">
        <v>14.74068559679535</v>
      </c>
      <c r="E150" s="63">
        <v>0.6578189958426607</v>
      </c>
      <c r="F150" s="64">
        <v>92.67840593141798</v>
      </c>
      <c r="G150" s="64">
        <v>8.159822579689257</v>
      </c>
      <c r="H150" s="64">
        <v>59.85063986470832</v>
      </c>
      <c r="I150" s="64">
        <v>5.269518801804717</v>
      </c>
      <c r="J150" s="64">
        <v>0.3</v>
      </c>
      <c r="K150" s="64">
        <v>0.013</v>
      </c>
    </row>
    <row r="151" spans="3:11" ht="15">
      <c r="C151" s="57" t="s">
        <v>40</v>
      </c>
      <c r="D151" s="62">
        <v>19.74263532915027</v>
      </c>
      <c r="E151" s="63">
        <v>0.7583946274384396</v>
      </c>
      <c r="F151" s="64">
        <v>96.43201542912246</v>
      </c>
      <c r="G151" s="64">
        <v>7.06734153578911</v>
      </c>
      <c r="H151" s="64">
        <v>62.2746773519964</v>
      </c>
      <c r="I151" s="64">
        <v>4.564007211911019</v>
      </c>
      <c r="J151" s="64">
        <v>0.269</v>
      </c>
      <c r="K151" s="64">
        <v>0.011</v>
      </c>
    </row>
    <row r="152" spans="3:11" ht="15">
      <c r="C152" s="57" t="s">
        <v>41</v>
      </c>
      <c r="D152" s="62">
        <v>16.391931653018542</v>
      </c>
      <c r="E152" s="63">
        <v>0.5952990086344739</v>
      </c>
      <c r="F152" s="64">
        <v>102.24948875255623</v>
      </c>
      <c r="G152" s="64">
        <v>9.723110893647986</v>
      </c>
      <c r="H152" s="64">
        <v>66.03153416566491</v>
      </c>
      <c r="I152" s="64">
        <v>6.2790722672871535</v>
      </c>
      <c r="J152" s="64">
        <v>0.268</v>
      </c>
      <c r="K152" s="64">
        <v>0.013</v>
      </c>
    </row>
    <row r="153" spans="3:11" ht="15">
      <c r="C153" s="57" t="s">
        <v>42</v>
      </c>
      <c r="D153" s="62">
        <v>11.510510829876992</v>
      </c>
      <c r="E153" s="63">
        <v>0.4512312120243045</v>
      </c>
      <c r="F153" s="64">
        <v>101.010101010101</v>
      </c>
      <c r="G153" s="64">
        <v>10.203040506070808</v>
      </c>
      <c r="H153" s="64">
        <v>65.2311519333538</v>
      </c>
      <c r="I153" s="64">
        <v>6.589005245793314</v>
      </c>
      <c r="J153" s="64">
        <v>0.285</v>
      </c>
      <c r="K153" s="64">
        <v>0.011</v>
      </c>
    </row>
    <row r="154" spans="3:11" ht="15">
      <c r="C154" s="57" t="s">
        <v>43</v>
      </c>
      <c r="D154" s="62">
        <v>15.319224361019534</v>
      </c>
      <c r="E154" s="63">
        <v>0.5518068436200833</v>
      </c>
      <c r="F154" s="64">
        <v>104.60251046025104</v>
      </c>
      <c r="G154" s="64">
        <v>7.330929080373242</v>
      </c>
      <c r="H154" s="64">
        <v>67.55108829918439</v>
      </c>
      <c r="I154" s="64">
        <v>4.73422899167924</v>
      </c>
      <c r="J154" s="64">
        <v>0.278</v>
      </c>
      <c r="K154" s="64">
        <v>0.013</v>
      </c>
    </row>
    <row r="155" spans="3:11" ht="15">
      <c r="C155" s="57" t="s">
        <v>44</v>
      </c>
      <c r="D155" s="62">
        <v>15.80133999787302</v>
      </c>
      <c r="E155" s="63">
        <v>0.6034537895746722</v>
      </c>
      <c r="F155" s="64">
        <v>104.9317943336831</v>
      </c>
      <c r="G155" s="64">
        <v>8.037797467323049</v>
      </c>
      <c r="H155" s="64">
        <v>67.76373600631719</v>
      </c>
      <c r="I155" s="64">
        <v>5.190716399224716</v>
      </c>
      <c r="J155" s="64">
        <v>0.278</v>
      </c>
      <c r="K155" s="64">
        <v>0.013</v>
      </c>
    </row>
    <row r="156" spans="3:11" ht="15">
      <c r="C156" s="57" t="s">
        <v>45</v>
      </c>
      <c r="D156" s="62">
        <v>14.60810379666064</v>
      </c>
      <c r="E156" s="63">
        <v>0.5980172689478734</v>
      </c>
      <c r="F156" s="64">
        <v>97.08737864077669</v>
      </c>
      <c r="G156" s="64">
        <v>9.048920727684042</v>
      </c>
      <c r="H156" s="64">
        <v>62.69790331458279</v>
      </c>
      <c r="I156" s="64">
        <v>5.843688075922279</v>
      </c>
      <c r="J156" s="64">
        <v>0.286</v>
      </c>
      <c r="K156" s="64">
        <v>0.011</v>
      </c>
    </row>
    <row r="157" spans="3:11" ht="15">
      <c r="C157" s="57" t="s">
        <v>46</v>
      </c>
      <c r="D157" s="62">
        <v>19.079726328476728</v>
      </c>
      <c r="E157" s="63">
        <v>0.7583946274384396</v>
      </c>
      <c r="F157" s="64">
        <v>94.6969696969697</v>
      </c>
      <c r="G157" s="64">
        <v>8.608815426997245</v>
      </c>
      <c r="H157" s="64">
        <v>61.154204937519204</v>
      </c>
      <c r="I157" s="64">
        <v>5.559473176138109</v>
      </c>
      <c r="J157" s="64">
        <v>0.279</v>
      </c>
      <c r="K157" s="64">
        <v>0.025</v>
      </c>
    </row>
    <row r="158" spans="3:11" ht="15">
      <c r="C158" s="57" t="s">
        <v>47</v>
      </c>
      <c r="D158" s="62">
        <v>17.07894643553476</v>
      </c>
      <c r="E158" s="63">
        <v>0.6415094339622641</v>
      </c>
      <c r="F158" s="64">
        <v>102.98661174047373</v>
      </c>
      <c r="G158" s="64">
        <v>6.363745318669849</v>
      </c>
      <c r="H158" s="64">
        <v>66.5075596436872</v>
      </c>
      <c r="I158" s="64">
        <v>4.109632933698488</v>
      </c>
      <c r="J158" s="64">
        <v>0.286</v>
      </c>
      <c r="K158" s="64">
        <v>0.01</v>
      </c>
    </row>
    <row r="159" spans="3:11" ht="15">
      <c r="C159" s="57" t="s">
        <v>48</v>
      </c>
      <c r="D159" s="62">
        <v>17.11510510829877</v>
      </c>
      <c r="E159" s="63">
        <v>0.7257755036776464</v>
      </c>
      <c r="F159" s="64">
        <v>98.23182711198429</v>
      </c>
      <c r="G159" s="64">
        <v>8.684542671982893</v>
      </c>
      <c r="H159" s="64">
        <v>63.436974866424634</v>
      </c>
      <c r="I159" s="64">
        <v>5.608376952827325</v>
      </c>
      <c r="J159" s="64">
        <v>0.305</v>
      </c>
      <c r="K159" s="64">
        <v>0.016</v>
      </c>
    </row>
    <row r="160" spans="3:11" ht="15">
      <c r="C160" s="57" t="s">
        <v>49</v>
      </c>
      <c r="D160" s="62">
        <v>13.559502286504308</v>
      </c>
      <c r="E160" s="63">
        <v>0.5898624880076752</v>
      </c>
      <c r="F160" s="64">
        <v>98.23182711198429</v>
      </c>
      <c r="G160" s="64">
        <v>4.921240847456973</v>
      </c>
      <c r="H160" s="64">
        <v>63.436974866424634</v>
      </c>
      <c r="I160" s="64">
        <v>3.178080273268818</v>
      </c>
      <c r="J160" s="64">
        <v>0.307</v>
      </c>
      <c r="K160" s="64">
        <v>0.013</v>
      </c>
    </row>
    <row r="161" ht="15">
      <c r="D161" s="64"/>
    </row>
  </sheetData>
  <sheetProtection/>
  <mergeCells count="2">
    <mergeCell ref="D1:E1"/>
    <mergeCell ref="F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"/>
  <sheetViews>
    <sheetView zoomScale="80" zoomScaleNormal="80" zoomScalePageLayoutView="0" workbookViewId="0" topLeftCell="A1">
      <selection activeCell="M2" sqref="M2"/>
    </sheetView>
  </sheetViews>
  <sheetFormatPr defaultColWidth="11.421875" defaultRowHeight="15"/>
  <cols>
    <col min="1" max="1" width="8.7109375" style="57" bestFit="1" customWidth="1"/>
    <col min="2" max="2" width="10.140625" style="57" bestFit="1" customWidth="1"/>
    <col min="3" max="3" width="12.140625" style="57" bestFit="1" customWidth="1"/>
    <col min="4" max="4" width="10.28125" style="57" bestFit="1" customWidth="1"/>
    <col min="5" max="5" width="9.421875" style="57" bestFit="1" customWidth="1"/>
    <col min="6" max="6" width="12.28125" style="57" bestFit="1" customWidth="1"/>
    <col min="7" max="7" width="10.28125" style="57" bestFit="1" customWidth="1"/>
    <col min="8" max="8" width="15.00390625" style="57" bestFit="1" customWidth="1"/>
    <col min="9" max="9" width="10.28125" style="57" bestFit="1" customWidth="1"/>
    <col min="10" max="10" width="13.00390625" style="57" bestFit="1" customWidth="1"/>
    <col min="11" max="11" width="9.28125" style="57" bestFit="1" customWidth="1"/>
    <col min="12" max="16384" width="11.421875" style="57" customWidth="1"/>
  </cols>
  <sheetData>
    <row r="1" spans="4:11" ht="34.5" customHeight="1">
      <c r="D1" s="148" t="s">
        <v>185</v>
      </c>
      <c r="E1" s="149"/>
      <c r="F1" s="146" t="s">
        <v>189</v>
      </c>
      <c r="G1" s="147"/>
      <c r="H1" s="147"/>
      <c r="I1" s="147"/>
      <c r="J1" s="147"/>
      <c r="K1" s="147"/>
    </row>
    <row r="2" spans="1:15" ht="30">
      <c r="A2" s="1"/>
      <c r="B2" s="1"/>
      <c r="C2" s="1"/>
      <c r="D2" s="90" t="s">
        <v>186</v>
      </c>
      <c r="E2" s="91" t="s">
        <v>187</v>
      </c>
      <c r="F2" s="54" t="s">
        <v>112</v>
      </c>
      <c r="G2" s="89" t="s">
        <v>10</v>
      </c>
      <c r="H2" s="3" t="s">
        <v>8</v>
      </c>
      <c r="I2" s="89" t="s">
        <v>10</v>
      </c>
      <c r="J2" s="89" t="s">
        <v>9</v>
      </c>
      <c r="K2" s="89" t="s">
        <v>10</v>
      </c>
      <c r="O2" s="58"/>
    </row>
    <row r="3" spans="1:15" ht="15.75">
      <c r="A3" s="2" t="s">
        <v>6</v>
      </c>
      <c r="B3" s="1" t="s">
        <v>4</v>
      </c>
      <c r="C3" s="4" t="s">
        <v>50</v>
      </c>
      <c r="D3" s="62">
        <v>6.7880265062076335</v>
      </c>
      <c r="E3" s="63">
        <v>0.015921206275067268</v>
      </c>
      <c r="F3" s="61">
        <v>230.4147465437788</v>
      </c>
      <c r="G3" s="61">
        <v>32.91639236339697</v>
      </c>
      <c r="H3" s="64">
        <v>147.86775350396104</v>
      </c>
      <c r="I3" s="64">
        <v>21.12396478628015</v>
      </c>
      <c r="J3" s="64">
        <v>0.069</v>
      </c>
      <c r="K3" s="64">
        <v>0.015</v>
      </c>
      <c r="O3" s="102"/>
    </row>
    <row r="4" spans="1:15" s="59" customFormat="1" ht="15.75">
      <c r="A4" s="94"/>
      <c r="B4" s="94"/>
      <c r="C4" s="4" t="s">
        <v>51</v>
      </c>
      <c r="D4" s="95">
        <v>4.728463706299033</v>
      </c>
      <c r="E4" s="96">
        <v>0.11437274711885059</v>
      </c>
      <c r="F4" s="61">
        <v>151.74506828528072</v>
      </c>
      <c r="G4" s="61">
        <v>11.973814189430342</v>
      </c>
      <c r="H4" s="64">
        <v>97.38179821049938</v>
      </c>
      <c r="I4" s="64">
        <v>7.684147961981741</v>
      </c>
      <c r="J4" s="64">
        <v>0.292</v>
      </c>
      <c r="K4" s="64">
        <v>0.027</v>
      </c>
      <c r="O4" s="103"/>
    </row>
    <row r="5" spans="1:15" s="59" customFormat="1" ht="15.75">
      <c r="A5" s="94"/>
      <c r="B5" s="94"/>
      <c r="C5" s="4" t="s">
        <v>52</v>
      </c>
      <c r="D5" s="95">
        <v>2.7785817655571634</v>
      </c>
      <c r="E5" s="96">
        <v>0.004841346397928619</v>
      </c>
      <c r="F5" s="61">
        <v>205.76131687242798</v>
      </c>
      <c r="G5" s="61">
        <v>19.051973784484076</v>
      </c>
      <c r="H5" s="64">
        <v>132.0465123883109</v>
      </c>
      <c r="I5" s="64">
        <v>12.226528924843604</v>
      </c>
      <c r="J5" s="64">
        <v>0.083</v>
      </c>
      <c r="K5" s="64">
        <v>0.015</v>
      </c>
      <c r="O5" s="103"/>
    </row>
    <row r="6" spans="1:15" s="59" customFormat="1" ht="15.75">
      <c r="A6" s="94"/>
      <c r="B6" s="94"/>
      <c r="C6" s="4" t="s">
        <v>53</v>
      </c>
      <c r="D6" s="95">
        <v>1.932820473760378</v>
      </c>
      <c r="E6" s="96">
        <v>0.025019038432248567</v>
      </c>
      <c r="F6" s="61">
        <v>186.9158878504673</v>
      </c>
      <c r="G6" s="61">
        <v>21.66128046117565</v>
      </c>
      <c r="H6" s="64">
        <v>119.95253274900767</v>
      </c>
      <c r="I6" s="64">
        <v>13.901041178389674</v>
      </c>
      <c r="J6" s="64">
        <v>0.184</v>
      </c>
      <c r="K6" s="64">
        <v>0.027</v>
      </c>
      <c r="O6" s="103"/>
    </row>
    <row r="7" spans="1:15" s="59" customFormat="1" ht="15.75">
      <c r="A7" s="94"/>
      <c r="B7" s="94"/>
      <c r="C7" s="4" t="s">
        <v>54</v>
      </c>
      <c r="D7" s="95">
        <v>0.7665473379541474</v>
      </c>
      <c r="E7" s="96">
        <v>0.0809057216835051</v>
      </c>
      <c r="F7" s="61">
        <v>54.94505494505494</v>
      </c>
      <c r="G7" s="61">
        <v>13.585315783117979</v>
      </c>
      <c r="H7" s="64">
        <v>35.260771989406095</v>
      </c>
      <c r="I7" s="64">
        <v>8.718322744633374</v>
      </c>
      <c r="J7" s="64">
        <v>0.65</v>
      </c>
      <c r="K7" s="64">
        <v>0.19</v>
      </c>
      <c r="O7" s="103"/>
    </row>
    <row r="8" spans="1:15" s="59" customFormat="1" ht="15.75">
      <c r="A8" s="94"/>
      <c r="B8" s="94"/>
      <c r="C8" s="4" t="s">
        <v>55</v>
      </c>
      <c r="D8" s="95">
        <v>0.4326300556021022</v>
      </c>
      <c r="E8" s="96">
        <v>0.022094735238868863</v>
      </c>
      <c r="F8" s="61">
        <v>96.15384615384616</v>
      </c>
      <c r="G8" s="61">
        <v>16.642011834319526</v>
      </c>
      <c r="H8" s="64">
        <v>61.70635098146068</v>
      </c>
      <c r="I8" s="64">
        <v>10.679945362175886</v>
      </c>
      <c r="J8" s="64">
        <v>0.46</v>
      </c>
      <c r="K8" s="64">
        <v>0.11</v>
      </c>
      <c r="O8" s="103"/>
    </row>
    <row r="9" spans="1:15" s="59" customFormat="1" ht="15.75">
      <c r="A9" s="94"/>
      <c r="B9" s="94"/>
      <c r="C9" s="4" t="s">
        <v>56</v>
      </c>
      <c r="D9" s="95">
        <v>2.9004493868535306</v>
      </c>
      <c r="E9" s="96">
        <v>0.10722445042392242</v>
      </c>
      <c r="F9" s="61">
        <v>149.47683109118088</v>
      </c>
      <c r="G9" s="61">
        <v>14.299726741159308</v>
      </c>
      <c r="H9" s="64">
        <v>95.92616595025278</v>
      </c>
      <c r="I9" s="64">
        <v>9.176793155181134</v>
      </c>
      <c r="J9" s="64">
        <v>0.359</v>
      </c>
      <c r="K9" s="64">
        <v>0.031</v>
      </c>
      <c r="O9" s="103"/>
    </row>
    <row r="10" spans="1:15" s="59" customFormat="1" ht="15.75">
      <c r="A10" s="94"/>
      <c r="B10" s="94"/>
      <c r="C10" s="4" t="s">
        <v>57</v>
      </c>
      <c r="D10" s="95">
        <v>12.38175032371087</v>
      </c>
      <c r="E10" s="96">
        <v>0.05751129613646749</v>
      </c>
      <c r="F10" s="61">
        <v>217.3913043478261</v>
      </c>
      <c r="G10" s="61">
        <v>18.90359168241966</v>
      </c>
      <c r="H10" s="64">
        <v>139.51001091460674</v>
      </c>
      <c r="I10" s="64">
        <v>12.131305296922324</v>
      </c>
      <c r="J10" s="64">
        <v>0.0996</v>
      </c>
      <c r="K10" s="64">
        <v>0.009</v>
      </c>
      <c r="O10" s="103"/>
    </row>
    <row r="11" spans="1:15" s="59" customFormat="1" ht="15.75">
      <c r="A11" s="94"/>
      <c r="B11" s="94"/>
      <c r="C11" s="4" t="s">
        <v>58</v>
      </c>
      <c r="D11" s="95">
        <v>1.0419681620839365</v>
      </c>
      <c r="E11" s="96">
        <v>0.031842412550134536</v>
      </c>
      <c r="F11" s="61">
        <v>152.4390243902439</v>
      </c>
      <c r="G11" s="61">
        <v>8.365556216537776</v>
      </c>
      <c r="H11" s="64">
        <v>97.82714179987667</v>
      </c>
      <c r="I11" s="64">
        <v>5.368562659749331</v>
      </c>
      <c r="J11" s="64">
        <v>0.314</v>
      </c>
      <c r="K11" s="64">
        <v>0.031</v>
      </c>
      <c r="O11" s="103"/>
    </row>
    <row r="12" spans="1:15" s="59" customFormat="1" ht="15.75">
      <c r="A12" s="94"/>
      <c r="B12" s="94"/>
      <c r="C12" s="4" t="s">
        <v>59</v>
      </c>
      <c r="D12" s="95">
        <v>3.729149211668825</v>
      </c>
      <c r="E12" s="96">
        <v>0.013321825658729757</v>
      </c>
      <c r="F12" s="61">
        <v>201.61290322580646</v>
      </c>
      <c r="G12" s="61">
        <v>13.820239334027058</v>
      </c>
      <c r="H12" s="64">
        <v>129.38428431596594</v>
      </c>
      <c r="I12" s="64">
        <v>8.869084005529924</v>
      </c>
      <c r="J12" s="64">
        <v>0.081</v>
      </c>
      <c r="K12" s="64">
        <v>0.008</v>
      </c>
      <c r="O12" s="103"/>
    </row>
    <row r="13" spans="1:15" s="59" customFormat="1" ht="15.75">
      <c r="A13" s="94"/>
      <c r="B13" s="94"/>
      <c r="C13" s="4" t="s">
        <v>60</v>
      </c>
      <c r="D13" s="95">
        <v>9.859090562876077</v>
      </c>
      <c r="E13" s="96">
        <v>0.024694115855206377</v>
      </c>
      <c r="F13" s="61">
        <v>215.51724137931035</v>
      </c>
      <c r="G13" s="61">
        <v>18.57907253269917</v>
      </c>
      <c r="H13" s="64">
        <v>138.3073384067222</v>
      </c>
      <c r="I13" s="64">
        <v>11.923046414372603</v>
      </c>
      <c r="J13" s="64">
        <v>0.0732</v>
      </c>
      <c r="K13" s="64">
        <v>0.0054</v>
      </c>
      <c r="O13" s="103"/>
    </row>
    <row r="14" spans="1:15" s="59" customFormat="1" ht="15.75">
      <c r="A14" s="94"/>
      <c r="B14" s="94"/>
      <c r="C14" s="4" t="s">
        <v>61</v>
      </c>
      <c r="D14" s="95">
        <v>1.737832279686191</v>
      </c>
      <c r="E14" s="96">
        <v>0.043214702746611156</v>
      </c>
      <c r="F14" s="61">
        <v>169.7792869269949</v>
      </c>
      <c r="G14" s="61">
        <v>16.142003510885758</v>
      </c>
      <c r="H14" s="64">
        <v>108.95518679239235</v>
      </c>
      <c r="I14" s="64">
        <v>10.359066995541545</v>
      </c>
      <c r="J14" s="64">
        <v>0.266</v>
      </c>
      <c r="K14" s="64">
        <v>0.027</v>
      </c>
      <c r="O14" s="103"/>
    </row>
    <row r="15" spans="1:15" s="59" customFormat="1" ht="15.75">
      <c r="A15" s="94"/>
      <c r="B15" s="94"/>
      <c r="C15" s="4" t="s">
        <v>62</v>
      </c>
      <c r="D15" s="95">
        <v>2.339858328890243</v>
      </c>
      <c r="E15" s="96">
        <v>0.10170076661420521</v>
      </c>
      <c r="F15" s="61">
        <v>134.9527665317139</v>
      </c>
      <c r="G15" s="61">
        <v>9.652492073118538</v>
      </c>
      <c r="H15" s="64">
        <v>86.6054048862606</v>
      </c>
      <c r="I15" s="64">
        <v>6.194448662580042</v>
      </c>
      <c r="J15" s="64">
        <v>0.358</v>
      </c>
      <c r="K15" s="64">
        <v>0.019</v>
      </c>
      <c r="O15" s="103"/>
    </row>
    <row r="16" spans="1:15" s="59" customFormat="1" ht="15.75">
      <c r="A16" s="94"/>
      <c r="B16" s="94"/>
      <c r="C16" s="4" t="s">
        <v>63</v>
      </c>
      <c r="D16" s="95">
        <v>7.982329194912028</v>
      </c>
      <c r="E16" s="96">
        <v>0.8642940549322232</v>
      </c>
      <c r="F16" s="61">
        <v>86.20689655172414</v>
      </c>
      <c r="G16" s="61">
        <v>8.9179548156956</v>
      </c>
      <c r="H16" s="64">
        <v>55.32293536268888</v>
      </c>
      <c r="I16" s="64">
        <v>5.723062278898849</v>
      </c>
      <c r="J16" s="64">
        <v>0.461</v>
      </c>
      <c r="K16" s="64">
        <v>0.028</v>
      </c>
      <c r="O16" s="103"/>
    </row>
    <row r="17" spans="1:15" s="59" customFormat="1" ht="15.75">
      <c r="A17" s="94"/>
      <c r="B17" s="94"/>
      <c r="C17" s="4" t="s">
        <v>64</v>
      </c>
      <c r="D17" s="95">
        <v>1.7305202224084089</v>
      </c>
      <c r="E17" s="96">
        <v>0.0021119967507742293</v>
      </c>
      <c r="F17" s="61">
        <v>224.71910112359552</v>
      </c>
      <c r="G17" s="61">
        <v>25.75432394899634</v>
      </c>
      <c r="H17" s="64">
        <v>144.21259555217776</v>
      </c>
      <c r="I17" s="64">
        <v>16.527735670024867</v>
      </c>
      <c r="J17" s="64">
        <v>0.052</v>
      </c>
      <c r="K17" s="64">
        <v>0.0065</v>
      </c>
      <c r="O17" s="103"/>
    </row>
    <row r="18" spans="1:15" s="59" customFormat="1" ht="15.75">
      <c r="A18" s="94"/>
      <c r="B18" s="94"/>
      <c r="C18" s="4" t="s">
        <v>65</v>
      </c>
      <c r="D18" s="95">
        <v>5.825272297966335</v>
      </c>
      <c r="E18" s="96">
        <v>0.03834086409097832</v>
      </c>
      <c r="F18" s="61">
        <v>202.020202020202</v>
      </c>
      <c r="G18" s="61">
        <v>16.732986429956124</v>
      </c>
      <c r="H18" s="64">
        <v>129.6456667085234</v>
      </c>
      <c r="I18" s="64">
        <v>10.738327949594868</v>
      </c>
      <c r="J18" s="64">
        <v>0.138</v>
      </c>
      <c r="K18" s="64">
        <v>0.012</v>
      </c>
      <c r="O18" s="103"/>
    </row>
    <row r="19" spans="1:15" s="59" customFormat="1" ht="15.75">
      <c r="A19" s="94"/>
      <c r="B19" s="94"/>
      <c r="C19" s="4" t="s">
        <v>66</v>
      </c>
      <c r="D19" s="95">
        <v>9.152258359357148</v>
      </c>
      <c r="E19" s="96">
        <v>0.003411687058942986</v>
      </c>
      <c r="F19" s="61">
        <v>240.96385542168673</v>
      </c>
      <c r="G19" s="61">
        <v>11.612715923936712</v>
      </c>
      <c r="H19" s="64">
        <v>154.63760245956408</v>
      </c>
      <c r="I19" s="64">
        <v>7.452414576364536</v>
      </c>
      <c r="J19" s="64">
        <v>0.0492</v>
      </c>
      <c r="K19" s="64">
        <v>0.0032</v>
      </c>
      <c r="O19" s="103"/>
    </row>
    <row r="20" spans="1:15" s="59" customFormat="1" ht="15.75">
      <c r="A20" s="94"/>
      <c r="B20" s="94"/>
      <c r="C20" s="4" t="s">
        <v>67</v>
      </c>
      <c r="D20" s="95">
        <v>9.22537893213497</v>
      </c>
      <c r="E20" s="96">
        <v>0.11697212773518809</v>
      </c>
      <c r="F20" s="61">
        <v>210.97046413502107</v>
      </c>
      <c r="G20" s="61">
        <v>16.913243960191565</v>
      </c>
      <c r="H20" s="64">
        <v>135.38946206902762</v>
      </c>
      <c r="I20" s="64">
        <v>10.854007507643566</v>
      </c>
      <c r="J20" s="64">
        <v>0.202</v>
      </c>
      <c r="K20" s="64">
        <v>0.041</v>
      </c>
      <c r="O20" s="103"/>
    </row>
    <row r="21" spans="1:15" s="59" customFormat="1" ht="15.75">
      <c r="A21" s="94"/>
      <c r="B21" s="94"/>
      <c r="C21" s="4" t="s">
        <v>68</v>
      </c>
      <c r="D21" s="95">
        <v>9.639728844542617</v>
      </c>
      <c r="E21" s="96">
        <v>0.0929278570340661</v>
      </c>
      <c r="F21" s="61">
        <v>198.4126984126984</v>
      </c>
      <c r="G21" s="61">
        <v>16.928067523305618</v>
      </c>
      <c r="H21" s="64">
        <v>127.33056551729979</v>
      </c>
      <c r="I21" s="64">
        <v>10.863520470722007</v>
      </c>
      <c r="J21" s="64">
        <v>0.172</v>
      </c>
      <c r="K21" s="64">
        <v>0.024</v>
      </c>
      <c r="O21" s="103"/>
    </row>
    <row r="22" spans="1:15" s="59" customFormat="1" ht="15.75">
      <c r="A22" s="94"/>
      <c r="B22" s="94"/>
      <c r="C22" s="4" t="s">
        <v>69</v>
      </c>
      <c r="D22" s="95">
        <v>3.582908066113185</v>
      </c>
      <c r="E22" s="96">
        <v>0.036066406051683</v>
      </c>
      <c r="F22" s="61">
        <v>187.9699248120301</v>
      </c>
      <c r="G22" s="61">
        <v>14.486403979874497</v>
      </c>
      <c r="H22" s="64">
        <v>120.62895680586298</v>
      </c>
      <c r="I22" s="64">
        <v>9.296592535790191</v>
      </c>
      <c r="J22" s="64">
        <v>0.182</v>
      </c>
      <c r="K22" s="64">
        <v>0.027</v>
      </c>
      <c r="O22" s="103"/>
    </row>
    <row r="23" spans="1:15" s="59" customFormat="1" ht="15.75">
      <c r="A23" s="94"/>
      <c r="B23" s="94"/>
      <c r="C23" s="4" t="s">
        <v>70</v>
      </c>
      <c r="D23" s="95">
        <v>3.3391728235204514</v>
      </c>
      <c r="E23" s="96">
        <v>0.06563436056252221</v>
      </c>
      <c r="F23" s="61">
        <v>183.15018315018315</v>
      </c>
      <c r="G23" s="61">
        <v>16.101115002213906</v>
      </c>
      <c r="H23" s="64">
        <v>117.53590663135367</v>
      </c>
      <c r="I23" s="64">
        <v>10.33282695660252</v>
      </c>
      <c r="J23" s="64">
        <v>0.255</v>
      </c>
      <c r="K23" s="64">
        <v>0.019</v>
      </c>
      <c r="O23" s="103"/>
    </row>
    <row r="24" spans="1:15" s="59" customFormat="1" ht="15.75">
      <c r="A24" s="94"/>
      <c r="B24" s="94"/>
      <c r="C24" s="4" t="s">
        <v>71</v>
      </c>
      <c r="D24" s="95">
        <v>1.609871277325006</v>
      </c>
      <c r="E24" s="96">
        <v>0.24531654566685282</v>
      </c>
      <c r="F24" s="61">
        <v>59.1715976331361</v>
      </c>
      <c r="G24" s="61">
        <v>8.403067119498617</v>
      </c>
      <c r="H24" s="64">
        <v>37.97313906551427</v>
      </c>
      <c r="I24" s="64">
        <v>5.392635133564156</v>
      </c>
      <c r="J24" s="64">
        <v>0.611</v>
      </c>
      <c r="K24" s="64">
        <v>0.046</v>
      </c>
      <c r="O24" s="103"/>
    </row>
    <row r="25" spans="1:15" s="59" customFormat="1" ht="15.75">
      <c r="A25" s="94"/>
      <c r="B25" s="94"/>
      <c r="C25" s="4" t="s">
        <v>72</v>
      </c>
      <c r="D25" s="95">
        <v>1.3405438342600353</v>
      </c>
      <c r="E25" s="96">
        <v>0.12022135350560999</v>
      </c>
      <c r="F25" s="61">
        <v>98.13542688910697</v>
      </c>
      <c r="G25" s="61">
        <v>8.18597770910117</v>
      </c>
      <c r="H25" s="64">
        <v>62.97802259148096</v>
      </c>
      <c r="I25" s="64">
        <v>5.2533188618997855</v>
      </c>
      <c r="J25" s="64">
        <v>0.502</v>
      </c>
      <c r="K25" s="64">
        <v>0.07</v>
      </c>
      <c r="O25" s="103"/>
    </row>
    <row r="26" spans="1:15" s="59" customFormat="1" ht="15.75">
      <c r="A26" s="94"/>
      <c r="B26" s="94"/>
      <c r="C26" s="4" t="s">
        <v>73</v>
      </c>
      <c r="D26" s="95">
        <v>0.470409018203976</v>
      </c>
      <c r="E26" s="96">
        <v>0.10917398588617555</v>
      </c>
      <c r="F26" s="61">
        <v>44.052863436123346</v>
      </c>
      <c r="G26" s="61">
        <v>6.598226241533893</v>
      </c>
      <c r="H26" s="64">
        <v>28.27075111044894</v>
      </c>
      <c r="I26" s="64">
        <v>4.234385628877814</v>
      </c>
      <c r="J26" s="64">
        <v>0.748</v>
      </c>
      <c r="K26" s="64">
        <v>0.068</v>
      </c>
      <c r="O26" s="103"/>
    </row>
    <row r="27" spans="1:15" s="59" customFormat="1" ht="15.75">
      <c r="A27" s="94"/>
      <c r="B27" s="94"/>
      <c r="C27" s="4" t="s">
        <v>74</v>
      </c>
      <c r="D27" s="95">
        <v>2.071749562038236</v>
      </c>
      <c r="E27" s="96">
        <v>0.13159364370208662</v>
      </c>
      <c r="F27" s="61">
        <v>108.69565217391305</v>
      </c>
      <c r="G27" s="61">
        <v>12.996219281663516</v>
      </c>
      <c r="H27" s="64">
        <v>69.75500545730337</v>
      </c>
      <c r="I27" s="64">
        <v>8.340272391634098</v>
      </c>
      <c r="J27" s="64">
        <v>0.438</v>
      </c>
      <c r="K27" s="64">
        <v>0.03</v>
      </c>
      <c r="O27" s="103"/>
    </row>
    <row r="28" spans="1:15" s="59" customFormat="1" ht="15.75">
      <c r="A28" s="94"/>
      <c r="B28" s="94"/>
      <c r="C28" s="4" t="s">
        <v>75</v>
      </c>
      <c r="D28" s="95">
        <v>4.1313123619468355</v>
      </c>
      <c r="E28" s="96">
        <v>0.1387419403970148</v>
      </c>
      <c r="F28" s="61">
        <v>147.49262536873158</v>
      </c>
      <c r="G28" s="61">
        <v>16.09801515823914</v>
      </c>
      <c r="H28" s="64">
        <v>94.65280976507243</v>
      </c>
      <c r="I28" s="64">
        <v>10.330837643975457</v>
      </c>
      <c r="J28" s="64">
        <v>0.308</v>
      </c>
      <c r="K28" s="64">
        <v>0.031</v>
      </c>
      <c r="O28" s="103"/>
    </row>
    <row r="29" spans="1:15" s="59" customFormat="1" ht="15.75">
      <c r="A29" s="94"/>
      <c r="B29" s="94"/>
      <c r="C29" s="4" t="s">
        <v>76</v>
      </c>
      <c r="D29" s="95">
        <v>3.1685581537055376</v>
      </c>
      <c r="E29" s="96">
        <v>0.03931563182210489</v>
      </c>
      <c r="F29" s="61">
        <v>186.219739292365</v>
      </c>
      <c r="G29" s="61">
        <v>14.564672346888884</v>
      </c>
      <c r="H29" s="64">
        <v>119.50578216148809</v>
      </c>
      <c r="I29" s="64">
        <v>9.34682095117784</v>
      </c>
      <c r="J29" s="64">
        <v>0.183</v>
      </c>
      <c r="K29" s="64">
        <v>0.032</v>
      </c>
      <c r="O29" s="103"/>
    </row>
    <row r="30" spans="1:15" s="59" customFormat="1" ht="15.75">
      <c r="A30" s="94"/>
      <c r="B30" s="94"/>
      <c r="C30" s="4" t="s">
        <v>77</v>
      </c>
      <c r="D30" s="95">
        <v>6.861147078985453</v>
      </c>
      <c r="E30" s="96">
        <v>0.7960603137533634</v>
      </c>
      <c r="F30" s="61">
        <v>89.28571428571429</v>
      </c>
      <c r="G30" s="61">
        <v>14.349489795918368</v>
      </c>
      <c r="H30" s="64">
        <v>57.298754482784915</v>
      </c>
      <c r="I30" s="64">
        <v>9.208728399019003</v>
      </c>
      <c r="J30" s="64">
        <v>0.502</v>
      </c>
      <c r="K30" s="64">
        <v>0.049</v>
      </c>
      <c r="O30" s="103"/>
    </row>
    <row r="31" spans="1:15" s="59" customFormat="1" ht="15.75">
      <c r="A31" s="94"/>
      <c r="B31" s="1" t="s">
        <v>2</v>
      </c>
      <c r="C31" s="4" t="s">
        <v>50</v>
      </c>
      <c r="D31" s="95">
        <v>9.403962406505276</v>
      </c>
      <c r="E31" s="96">
        <v>0.033515549634801786</v>
      </c>
      <c r="F31" s="61">
        <v>197.23865877712032</v>
      </c>
      <c r="G31" s="61">
        <v>16.72832806196484</v>
      </c>
      <c r="H31" s="97">
        <v>126.16097849046552</v>
      </c>
      <c r="I31" s="97">
        <v>10.700043540611476</v>
      </c>
      <c r="J31" s="97">
        <v>0.106</v>
      </c>
      <c r="K31" s="97">
        <v>0.024</v>
      </c>
      <c r="O31" s="103"/>
    </row>
    <row r="32" spans="1:15" s="59" customFormat="1" ht="15.75">
      <c r="A32" s="94"/>
      <c r="B32" s="94"/>
      <c r="C32" s="4" t="s">
        <v>51</v>
      </c>
      <c r="D32" s="95">
        <v>11.043321938542645</v>
      </c>
      <c r="E32" s="96">
        <v>0.13523818273691948</v>
      </c>
      <c r="F32" s="61">
        <v>179.53321364452424</v>
      </c>
      <c r="G32" s="61">
        <v>14.50447866068867</v>
      </c>
      <c r="H32" s="97">
        <v>114.83593553800004</v>
      </c>
      <c r="I32" s="97">
        <v>9.277589047055656</v>
      </c>
      <c r="J32" s="97">
        <v>0.197</v>
      </c>
      <c r="K32" s="97">
        <v>0.045</v>
      </c>
      <c r="O32" s="103"/>
    </row>
    <row r="33" spans="1:15" s="59" customFormat="1" ht="15.75">
      <c r="A33" s="94"/>
      <c r="B33" s="94"/>
      <c r="C33" s="4" t="s">
        <v>52</v>
      </c>
      <c r="D33" s="95">
        <v>8.643895714378859</v>
      </c>
      <c r="E33" s="96">
        <v>0.01616978271854472</v>
      </c>
      <c r="F33" s="61">
        <v>217.86492374727666</v>
      </c>
      <c r="G33" s="61">
        <v>18.986049999762674</v>
      </c>
      <c r="H33" s="97">
        <v>139.3542834306449</v>
      </c>
      <c r="I33" s="97">
        <v>12.144164133389536</v>
      </c>
      <c r="J33" s="97">
        <v>0.089</v>
      </c>
      <c r="K33" s="97">
        <v>0.019</v>
      </c>
      <c r="O33" s="103"/>
    </row>
    <row r="34" spans="1:15" s="59" customFormat="1" ht="15.75">
      <c r="A34" s="94"/>
      <c r="B34" s="94"/>
      <c r="C34" s="4" t="s">
        <v>53</v>
      </c>
      <c r="D34" s="95">
        <v>2.9359438891941982</v>
      </c>
      <c r="E34" s="96">
        <v>0.11759841977123435</v>
      </c>
      <c r="F34" s="61">
        <v>119.9040767386091</v>
      </c>
      <c r="G34" s="61">
        <v>14.089447866167495</v>
      </c>
      <c r="H34" s="97">
        <v>76.69498332693767</v>
      </c>
      <c r="I34" s="97">
        <v>9.012120342973489</v>
      </c>
      <c r="J34" s="97">
        <v>0.356</v>
      </c>
      <c r="K34" s="97">
        <v>0.068</v>
      </c>
      <c r="O34" s="103"/>
    </row>
    <row r="35" spans="1:15" s="59" customFormat="1" ht="15.75">
      <c r="A35" s="94"/>
      <c r="B35" s="94"/>
      <c r="C35" s="4" t="s">
        <v>54</v>
      </c>
      <c r="D35" s="95">
        <v>5.380079918777186</v>
      </c>
      <c r="E35" s="96">
        <v>0.07849694519729893</v>
      </c>
      <c r="F35" s="61">
        <v>164.4736842105263</v>
      </c>
      <c r="G35" s="61">
        <v>17.85405124653739</v>
      </c>
      <c r="H35" s="97">
        <v>105.20331594517437</v>
      </c>
      <c r="I35" s="97">
        <v>11.42009679668011</v>
      </c>
      <c r="J35" s="97">
        <v>0.229</v>
      </c>
      <c r="K35" s="97">
        <v>0.042</v>
      </c>
      <c r="O35" s="103"/>
    </row>
    <row r="36" spans="1:15" s="59" customFormat="1" ht="15.75">
      <c r="A36" s="94"/>
      <c r="B36" s="94"/>
      <c r="C36" s="4" t="s">
        <v>55</v>
      </c>
      <c r="D36" s="95">
        <v>5.365176650304119</v>
      </c>
      <c r="E36" s="96">
        <v>0.1999173136110984</v>
      </c>
      <c r="F36" s="61">
        <v>116.27906976744185</v>
      </c>
      <c r="G36" s="61">
        <v>14.872904272579772</v>
      </c>
      <c r="H36" s="97">
        <v>74.37629778449536</v>
      </c>
      <c r="I36" s="97">
        <v>9.513247391040105</v>
      </c>
      <c r="J36" s="97">
        <v>0.396</v>
      </c>
      <c r="K36" s="97">
        <v>0.052</v>
      </c>
      <c r="O36" s="103"/>
    </row>
    <row r="37" spans="1:15" s="59" customFormat="1" ht="15.75">
      <c r="A37" s="94"/>
      <c r="B37" s="94"/>
      <c r="C37" s="4" t="s">
        <v>56</v>
      </c>
      <c r="D37" s="95">
        <v>5.335370113357985</v>
      </c>
      <c r="E37" s="96">
        <v>0.0852588543341449</v>
      </c>
      <c r="F37" s="61">
        <v>153.84615384615384</v>
      </c>
      <c r="G37" s="61">
        <v>42.60355029585799</v>
      </c>
      <c r="H37" s="97">
        <v>98.4055632225631</v>
      </c>
      <c r="I37" s="97">
        <v>27.250771353940557</v>
      </c>
      <c r="J37" s="97">
        <v>0.229</v>
      </c>
      <c r="K37" s="97">
        <v>0.038</v>
      </c>
      <c r="O37" s="103"/>
    </row>
    <row r="38" spans="1:15" s="59" customFormat="1" ht="15.75">
      <c r="A38" s="94"/>
      <c r="B38" s="94"/>
      <c r="C38" s="4" t="s">
        <v>57</v>
      </c>
      <c r="D38" s="95">
        <v>10.32796505183543</v>
      </c>
      <c r="E38" s="96">
        <v>0.1246543249575084</v>
      </c>
      <c r="F38" s="61">
        <v>157.72870662460568</v>
      </c>
      <c r="G38" s="61">
        <v>13.4343062424743</v>
      </c>
      <c r="H38" s="97">
        <v>100.88898437644482</v>
      </c>
      <c r="I38" s="97">
        <v>8.593068069918013</v>
      </c>
      <c r="J38" s="97">
        <v>0.186</v>
      </c>
      <c r="K38" s="97">
        <v>0.019</v>
      </c>
      <c r="O38" s="103"/>
    </row>
    <row r="39" spans="1:15" s="59" customFormat="1" ht="15.75">
      <c r="A39" s="94"/>
      <c r="B39" s="94"/>
      <c r="C39" s="4" t="s">
        <v>58</v>
      </c>
      <c r="D39" s="95">
        <v>6.780987155245484</v>
      </c>
      <c r="E39" s="96">
        <v>0.004262942716707244</v>
      </c>
      <c r="F39" s="61">
        <v>215.51724137931035</v>
      </c>
      <c r="G39" s="61">
        <v>16.72116527942925</v>
      </c>
      <c r="H39" s="97">
        <v>137.85262089367677</v>
      </c>
      <c r="I39" s="97">
        <v>10.695461965888715</v>
      </c>
      <c r="J39" s="97">
        <v>0.0592</v>
      </c>
      <c r="K39" s="97">
        <v>0.0043</v>
      </c>
      <c r="O39" s="103"/>
    </row>
    <row r="40" spans="1:15" s="59" customFormat="1" ht="15.75">
      <c r="A40" s="94"/>
      <c r="B40" s="94"/>
      <c r="C40" s="4" t="s">
        <v>59</v>
      </c>
      <c r="D40" s="95">
        <v>4.351754394135563</v>
      </c>
      <c r="E40" s="96">
        <v>0.003704350222793882</v>
      </c>
      <c r="F40" s="61">
        <v>238.0952380952381</v>
      </c>
      <c r="G40" s="61">
        <v>15.873015873015873</v>
      </c>
      <c r="H40" s="97">
        <v>152.2943240349191</v>
      </c>
      <c r="I40" s="97">
        <v>10.152954935661274</v>
      </c>
      <c r="J40" s="97">
        <v>0.065</v>
      </c>
      <c r="K40" s="97">
        <v>0.012</v>
      </c>
      <c r="O40" s="103"/>
    </row>
    <row r="41" spans="1:15" s="59" customFormat="1" ht="15.75">
      <c r="A41" s="94"/>
      <c r="B41" s="94"/>
      <c r="C41" s="4" t="s">
        <v>60</v>
      </c>
      <c r="D41" s="95">
        <v>6.1699531478497365</v>
      </c>
      <c r="E41" s="96">
        <v>0.004968533235334651</v>
      </c>
      <c r="F41" s="61">
        <v>224.21524663677127</v>
      </c>
      <c r="G41" s="61">
        <v>15.08174304731645</v>
      </c>
      <c r="H41" s="97">
        <v>143.41617958445295</v>
      </c>
      <c r="I41" s="97">
        <v>9.646828223169479</v>
      </c>
      <c r="J41" s="97">
        <v>0.062</v>
      </c>
      <c r="K41" s="97">
        <v>0.0053</v>
      </c>
      <c r="O41" s="103"/>
    </row>
    <row r="42" spans="1:15" s="59" customFormat="1" ht="15.75">
      <c r="A42" s="94"/>
      <c r="B42" s="94"/>
      <c r="C42" s="4" t="s">
        <v>61</v>
      </c>
      <c r="D42" s="95">
        <v>4.783949179854506</v>
      </c>
      <c r="E42" s="96">
        <v>0.004204143506821628</v>
      </c>
      <c r="F42" s="61">
        <v>234.19203747072598</v>
      </c>
      <c r="G42" s="61">
        <v>18.647609540994573</v>
      </c>
      <c r="H42" s="97">
        <v>149.79769577205155</v>
      </c>
      <c r="I42" s="97">
        <v>11.92768537763408</v>
      </c>
      <c r="J42" s="97">
        <v>0.062</v>
      </c>
      <c r="K42" s="97">
        <v>0.0042</v>
      </c>
      <c r="O42" s="103"/>
    </row>
    <row r="43" spans="1:15" s="59" customFormat="1" ht="15.75">
      <c r="A43" s="94"/>
      <c r="B43" s="94"/>
      <c r="C43" s="4" t="s">
        <v>62</v>
      </c>
      <c r="D43" s="95">
        <v>9.299639527193806</v>
      </c>
      <c r="E43" s="96">
        <v>0.008496485828471682</v>
      </c>
      <c r="F43" s="61">
        <v>218.3406113537118</v>
      </c>
      <c r="G43" s="61">
        <v>14.778512995556913</v>
      </c>
      <c r="H43" s="97">
        <v>139.658550425035</v>
      </c>
      <c r="I43" s="97">
        <v>9.452871316978351</v>
      </c>
      <c r="J43" s="97">
        <v>0.0638</v>
      </c>
      <c r="K43" s="97">
        <v>0.0039</v>
      </c>
      <c r="O43" s="103"/>
    </row>
    <row r="44" spans="1:15" s="59" customFormat="1" ht="15.75">
      <c r="A44" s="94"/>
      <c r="B44" s="94"/>
      <c r="C44" s="4" t="s">
        <v>63</v>
      </c>
      <c r="D44" s="95">
        <v>6.60214793356868</v>
      </c>
      <c r="E44" s="96">
        <v>0.002528366025081538</v>
      </c>
      <c r="F44" s="61">
        <v>230.4147465437788</v>
      </c>
      <c r="G44" s="61">
        <v>14.86546751895347</v>
      </c>
      <c r="H44" s="97">
        <v>147.3816039047604</v>
      </c>
      <c r="I44" s="97">
        <v>9.508490574500671</v>
      </c>
      <c r="J44" s="97">
        <v>0.0552</v>
      </c>
      <c r="K44" s="97">
        <v>0.0051</v>
      </c>
      <c r="O44" s="103"/>
    </row>
    <row r="45" spans="1:15" s="59" customFormat="1" ht="15.75">
      <c r="A45" s="94"/>
      <c r="B45" s="94"/>
      <c r="C45" s="4" t="s">
        <v>64</v>
      </c>
      <c r="D45" s="95">
        <v>13.144682793245092</v>
      </c>
      <c r="E45" s="96">
        <v>0.09496072396527173</v>
      </c>
      <c r="F45" s="61">
        <v>187.26591760299624</v>
      </c>
      <c r="G45" s="61">
        <v>12.975353841406106</v>
      </c>
      <c r="H45" s="97">
        <v>119.78205261173412</v>
      </c>
      <c r="I45" s="97">
        <v>8.299505518041501</v>
      </c>
      <c r="J45" s="97">
        <v>0.151</v>
      </c>
      <c r="K45" s="97">
        <v>0.022</v>
      </c>
      <c r="O45" s="103"/>
    </row>
    <row r="46" spans="1:15" s="59" customFormat="1" ht="15.75">
      <c r="A46" s="94"/>
      <c r="B46" s="94"/>
      <c r="C46" s="4" t="s">
        <v>65</v>
      </c>
      <c r="D46" s="95">
        <v>4.307044588716362</v>
      </c>
      <c r="E46" s="96">
        <v>0.008819881482842577</v>
      </c>
      <c r="F46" s="61">
        <v>213.21961620469085</v>
      </c>
      <c r="G46" s="61">
        <v>15.002659562376968</v>
      </c>
      <c r="H46" s="97">
        <v>136.38297674768876</v>
      </c>
      <c r="I46" s="97">
        <v>9.596243566468505</v>
      </c>
      <c r="J46" s="97">
        <v>0.0773</v>
      </c>
      <c r="K46" s="97">
        <v>0.0086</v>
      </c>
      <c r="O46" s="103"/>
    </row>
    <row r="47" spans="1:15" s="59" customFormat="1" ht="15.75">
      <c r="A47" s="94"/>
      <c r="B47" s="94"/>
      <c r="C47" s="4" t="s">
        <v>66</v>
      </c>
      <c r="D47" s="95">
        <v>9.0313806946786</v>
      </c>
      <c r="E47" s="96">
        <v>0.03821948642565116</v>
      </c>
      <c r="F47" s="61">
        <v>198.80715705765408</v>
      </c>
      <c r="G47" s="61">
        <v>22.13359999051417</v>
      </c>
      <c r="H47" s="97">
        <v>127.16424670907757</v>
      </c>
      <c r="I47" s="97">
        <v>14.157450925861518</v>
      </c>
      <c r="J47" s="97">
        <v>0.1091</v>
      </c>
      <c r="K47" s="97">
        <v>0.0061</v>
      </c>
      <c r="O47" s="103"/>
    </row>
    <row r="48" spans="1:15" s="59" customFormat="1" ht="15.75">
      <c r="A48" s="94"/>
      <c r="B48" s="94"/>
      <c r="C48" s="4" t="s">
        <v>67</v>
      </c>
      <c r="D48" s="95">
        <v>8.539572835067391</v>
      </c>
      <c r="E48" s="96">
        <v>0.1040746014975424</v>
      </c>
      <c r="F48" s="61">
        <v>181.1594202898551</v>
      </c>
      <c r="G48" s="61">
        <v>12.79930686830498</v>
      </c>
      <c r="H48" s="97">
        <v>115.87611611352541</v>
      </c>
      <c r="I48" s="97">
        <v>8.186899508020817</v>
      </c>
      <c r="J48" s="97">
        <v>0.209</v>
      </c>
      <c r="K48" s="97">
        <v>0.019</v>
      </c>
      <c r="O48" s="103"/>
    </row>
    <row r="49" spans="1:15" s="59" customFormat="1" ht="15.75">
      <c r="A49" s="94"/>
      <c r="B49" s="94"/>
      <c r="C49" s="4" t="s">
        <v>68</v>
      </c>
      <c r="D49" s="95">
        <v>14.33694427109045</v>
      </c>
      <c r="E49" s="96">
        <v>0.16904772842114937</v>
      </c>
      <c r="F49" s="61">
        <v>170.94017094017093</v>
      </c>
      <c r="G49" s="61">
        <v>19.869968587917306</v>
      </c>
      <c r="H49" s="97">
        <v>109.33951469173678</v>
      </c>
      <c r="I49" s="97">
        <v>12.709550425706157</v>
      </c>
      <c r="J49" s="97">
        <v>0.217</v>
      </c>
      <c r="K49" s="97">
        <v>0.019</v>
      </c>
      <c r="O49" s="103"/>
    </row>
    <row r="50" spans="1:15" s="59" customFormat="1" ht="15.75">
      <c r="A50" s="94"/>
      <c r="B50" s="94"/>
      <c r="C50" s="4" t="s">
        <v>69</v>
      </c>
      <c r="D50" s="95">
        <v>7.392021162641231</v>
      </c>
      <c r="E50" s="96">
        <v>0.05291928889705545</v>
      </c>
      <c r="F50" s="61">
        <v>190.11406844106463</v>
      </c>
      <c r="G50" s="61">
        <v>14.095910017493386</v>
      </c>
      <c r="H50" s="97">
        <v>121.60383287959318</v>
      </c>
      <c r="I50" s="97">
        <v>9.01625376863904</v>
      </c>
      <c r="J50" s="97">
        <v>0.145</v>
      </c>
      <c r="K50" s="97">
        <v>0.041</v>
      </c>
      <c r="O50" s="103"/>
    </row>
    <row r="51" spans="1:15" s="59" customFormat="1" ht="15.75">
      <c r="A51" s="94"/>
      <c r="B51" s="94"/>
      <c r="C51" s="4" t="s">
        <v>70</v>
      </c>
      <c r="D51" s="95">
        <v>7.138665598599092</v>
      </c>
      <c r="E51" s="96">
        <v>0.5703523358904866</v>
      </c>
      <c r="F51" s="61">
        <v>74.07407407407408</v>
      </c>
      <c r="G51" s="61">
        <v>12.07133058984911</v>
      </c>
      <c r="H51" s="97">
        <v>47.380456366419274</v>
      </c>
      <c r="I51" s="97">
        <v>7.721259556009068</v>
      </c>
      <c r="J51" s="97">
        <v>0.462</v>
      </c>
      <c r="K51" s="97">
        <v>0.058</v>
      </c>
      <c r="O51" s="103"/>
    </row>
    <row r="52" spans="1:15" s="59" customFormat="1" ht="15.75">
      <c r="A52" s="94"/>
      <c r="B52" s="94"/>
      <c r="C52" s="4" t="s">
        <v>71</v>
      </c>
      <c r="D52" s="95">
        <v>12.131260537076537</v>
      </c>
      <c r="E52" s="96">
        <v>0.2263769580596261</v>
      </c>
      <c r="F52" s="61">
        <v>152.90519877675843</v>
      </c>
      <c r="G52" s="61">
        <v>14.495599884035203</v>
      </c>
      <c r="H52" s="97">
        <v>97.80369433435172</v>
      </c>
      <c r="I52" s="97">
        <v>9.27190986044313</v>
      </c>
      <c r="J52" s="97">
        <v>0.274</v>
      </c>
      <c r="K52" s="97">
        <v>0.034</v>
      </c>
      <c r="O52" s="103"/>
    </row>
    <row r="53" spans="1:15" s="59" customFormat="1" ht="15.75">
      <c r="A53" s="94"/>
      <c r="B53" s="94"/>
      <c r="C53" s="4" t="s">
        <v>72</v>
      </c>
      <c r="D53" s="95">
        <v>8.211700928659916</v>
      </c>
      <c r="E53" s="96">
        <v>0.020285727410537923</v>
      </c>
      <c r="F53" s="61">
        <v>209.64360587002096</v>
      </c>
      <c r="G53" s="61">
        <v>18.45918542251757</v>
      </c>
      <c r="H53" s="97">
        <v>134.09563122571492</v>
      </c>
      <c r="I53" s="97">
        <v>11.807162497861693</v>
      </c>
      <c r="J53" s="97">
        <v>0.0874</v>
      </c>
      <c r="K53" s="97">
        <v>0.0082</v>
      </c>
      <c r="O53" s="103"/>
    </row>
    <row r="54" spans="1:15" s="59" customFormat="1" ht="15.75">
      <c r="A54" s="94"/>
      <c r="B54" s="94"/>
      <c r="C54" s="4" t="s">
        <v>73</v>
      </c>
      <c r="D54" s="95">
        <v>7.570860384318035</v>
      </c>
      <c r="E54" s="96">
        <v>0.01999173136110984</v>
      </c>
      <c r="F54" s="61">
        <v>225.73363431151242</v>
      </c>
      <c r="G54" s="61">
        <v>19.363155990603776</v>
      </c>
      <c r="H54" s="97">
        <v>144.3873952475531</v>
      </c>
      <c r="I54" s="97">
        <v>12.385374761641124</v>
      </c>
      <c r="J54" s="97">
        <v>0.0969</v>
      </c>
      <c r="K54" s="97">
        <v>0.0091</v>
      </c>
      <c r="O54" s="103"/>
    </row>
    <row r="55" spans="1:15" s="59" customFormat="1" ht="15.75">
      <c r="A55" s="94"/>
      <c r="B55" s="94"/>
      <c r="C55" s="4" t="s">
        <v>74</v>
      </c>
      <c r="D55" s="95">
        <v>10.938999059231175</v>
      </c>
      <c r="E55" s="96">
        <v>0.05997519408332952</v>
      </c>
      <c r="F55" s="61">
        <v>200.80321285140562</v>
      </c>
      <c r="G55" s="61">
        <v>17.33843002532217</v>
      </c>
      <c r="H55" s="97">
        <v>128.44099617402816</v>
      </c>
      <c r="I55" s="97">
        <v>11.09028681823938</v>
      </c>
      <c r="J55" s="97">
        <v>0.137</v>
      </c>
      <c r="K55" s="97">
        <v>0.034</v>
      </c>
      <c r="O55" s="103"/>
    </row>
    <row r="56" spans="1:15" s="59" customFormat="1" ht="15.75">
      <c r="A56" s="94"/>
      <c r="C56" s="4" t="s">
        <v>75</v>
      </c>
      <c r="D56" s="95">
        <v>13.621587384383236</v>
      </c>
      <c r="E56" s="96">
        <v>0.1743396573108549</v>
      </c>
      <c r="F56" s="61">
        <v>164.20361247947454</v>
      </c>
      <c r="G56" s="61">
        <v>13.75104143916782</v>
      </c>
      <c r="H56" s="97">
        <v>105.0305682999442</v>
      </c>
      <c r="I56" s="97">
        <v>8.795663355167742</v>
      </c>
      <c r="J56" s="97">
        <v>0.238</v>
      </c>
      <c r="K56" s="97">
        <v>0.035</v>
      </c>
      <c r="O56" s="103"/>
    </row>
    <row r="57" spans="1:15" s="59" customFormat="1" ht="15.75">
      <c r="A57" s="94"/>
      <c r="B57" s="1" t="s">
        <v>0</v>
      </c>
      <c r="C57" s="4" t="s">
        <v>50</v>
      </c>
      <c r="D57" s="95">
        <v>0.5237898903273688</v>
      </c>
      <c r="E57" s="96">
        <v>0.023076548262924525</v>
      </c>
      <c r="F57" s="61">
        <v>125.47051442910916</v>
      </c>
      <c r="G57" s="61">
        <v>10.075423994307387</v>
      </c>
      <c r="H57" s="97">
        <v>76.72019134623342</v>
      </c>
      <c r="I57" s="97">
        <v>6.160718000199422</v>
      </c>
      <c r="J57" s="97">
        <v>0.386</v>
      </c>
      <c r="K57" s="97">
        <v>0.033</v>
      </c>
      <c r="O57" s="103"/>
    </row>
    <row r="58" spans="1:15" s="59" customFormat="1" ht="15.75">
      <c r="A58" s="94"/>
      <c r="B58" s="1"/>
      <c r="C58" s="4" t="s">
        <v>51</v>
      </c>
      <c r="D58" s="95">
        <v>0.9196008905747507</v>
      </c>
      <c r="E58" s="96">
        <v>0.03149636992642401</v>
      </c>
      <c r="F58" s="61">
        <v>120.48192771084337</v>
      </c>
      <c r="G58" s="61">
        <v>24.67702133836551</v>
      </c>
      <c r="H58" s="97">
        <v>73.66987048547955</v>
      </c>
      <c r="I58" s="97">
        <v>15.08900961750786</v>
      </c>
      <c r="J58" s="97">
        <v>0.365</v>
      </c>
      <c r="K58" s="97">
        <v>0.061</v>
      </c>
      <c r="O58" s="103"/>
    </row>
    <row r="59" spans="1:15" s="59" customFormat="1" ht="15.75">
      <c r="A59" s="94"/>
      <c r="B59" s="1"/>
      <c r="C59" s="4" t="s">
        <v>52</v>
      </c>
      <c r="D59" s="95">
        <v>0.9512657705945413</v>
      </c>
      <c r="E59" s="96">
        <v>0.007203625200994007</v>
      </c>
      <c r="F59" s="61">
        <v>202.42914979757086</v>
      </c>
      <c r="G59" s="61">
        <v>22.537658378272063</v>
      </c>
      <c r="H59" s="97">
        <v>123.77731275900412</v>
      </c>
      <c r="I59" s="97">
        <v>13.780874902318274</v>
      </c>
      <c r="J59" s="97">
        <v>0.121</v>
      </c>
      <c r="K59" s="97">
        <v>0.032</v>
      </c>
      <c r="O59" s="103"/>
    </row>
    <row r="60" spans="1:15" s="59" customFormat="1" ht="15.75">
      <c r="A60" s="94"/>
      <c r="B60" s="1"/>
      <c r="C60" s="4" t="s">
        <v>53</v>
      </c>
      <c r="D60" s="95">
        <v>1.1148676506967925</v>
      </c>
      <c r="E60" s="96">
        <v>0.03149636992642401</v>
      </c>
      <c r="F60" s="61">
        <v>149.2537313432836</v>
      </c>
      <c r="G60" s="61">
        <v>19.6034751615059</v>
      </c>
      <c r="H60" s="97">
        <v>91.26267537753438</v>
      </c>
      <c r="I60" s="97">
        <v>11.986739452571678</v>
      </c>
      <c r="J60" s="97">
        <v>0.275</v>
      </c>
      <c r="K60" s="97">
        <v>0.048</v>
      </c>
      <c r="O60" s="103"/>
    </row>
    <row r="61" spans="1:15" s="59" customFormat="1" ht="15.75">
      <c r="A61" s="94"/>
      <c r="B61" s="1"/>
      <c r="C61" s="4" t="s">
        <v>54</v>
      </c>
      <c r="D61" s="95">
        <v>0.7533602704708503</v>
      </c>
      <c r="E61" s="96">
        <v>0.05675583491692248</v>
      </c>
      <c r="F61" s="61">
        <v>102.04081632653062</v>
      </c>
      <c r="G61" s="61">
        <v>20.824656393169516</v>
      </c>
      <c r="H61" s="97">
        <v>62.39386990096738</v>
      </c>
      <c r="I61" s="97">
        <v>12.73344283693212</v>
      </c>
      <c r="J61" s="97">
        <v>0.511</v>
      </c>
      <c r="K61" s="97">
        <v>0.095</v>
      </c>
      <c r="O61" s="103"/>
    </row>
    <row r="62" spans="1:15" s="59" customFormat="1" ht="15.75">
      <c r="A62" s="94"/>
      <c r="B62" s="1"/>
      <c r="C62" s="4" t="s">
        <v>55</v>
      </c>
      <c r="D62" s="95">
        <v>0.6926692504329185</v>
      </c>
      <c r="E62" s="96">
        <v>0.013097500365443647</v>
      </c>
      <c r="F62" s="61">
        <v>166.11295681063123</v>
      </c>
      <c r="G62" s="61">
        <v>16.280173508018677</v>
      </c>
      <c r="H62" s="97">
        <v>101.57141611785387</v>
      </c>
      <c r="I62" s="97">
        <v>9.954673672680032</v>
      </c>
      <c r="J62" s="97">
        <v>0.207</v>
      </c>
      <c r="K62" s="97">
        <v>0.055</v>
      </c>
      <c r="O62" s="103"/>
    </row>
    <row r="63" spans="1:15" s="59" customFormat="1" ht="15.75">
      <c r="A63" s="94"/>
      <c r="B63" s="1"/>
      <c r="C63" s="4" t="s">
        <v>56</v>
      </c>
      <c r="D63" s="95">
        <v>1.3734641708584152</v>
      </c>
      <c r="E63" s="96">
        <v>0.061433513618866634</v>
      </c>
      <c r="F63" s="61">
        <v>135.31799729364005</v>
      </c>
      <c r="G63" s="61">
        <v>15.381206728911726</v>
      </c>
      <c r="H63" s="97">
        <v>82.74153248030856</v>
      </c>
      <c r="I63" s="97">
        <v>9.404991513323303</v>
      </c>
      <c r="J63" s="97">
        <v>0.352</v>
      </c>
      <c r="K63" s="97">
        <v>0.076</v>
      </c>
      <c r="O63" s="103"/>
    </row>
    <row r="64" spans="1:15" s="59" customFormat="1" ht="15.75">
      <c r="A64" s="94"/>
      <c r="B64" s="1"/>
      <c r="C64" s="4" t="s">
        <v>57</v>
      </c>
      <c r="D64" s="95">
        <v>0.6174651603859159</v>
      </c>
      <c r="E64" s="96">
        <v>0.028066072211664957</v>
      </c>
      <c r="F64" s="61">
        <v>120.48192771084337</v>
      </c>
      <c r="G64" s="61">
        <v>15.967484395412978</v>
      </c>
      <c r="H64" s="97">
        <v>73.66987048547955</v>
      </c>
      <c r="I64" s="97">
        <v>9.763476811328616</v>
      </c>
      <c r="J64" s="97">
        <v>0.352</v>
      </c>
      <c r="K64" s="97">
        <v>0.05</v>
      </c>
      <c r="O64" s="103"/>
    </row>
    <row r="65" spans="1:15" s="59" customFormat="1" ht="15.75">
      <c r="A65" s="94"/>
      <c r="B65" s="1"/>
      <c r="C65" s="4" t="s">
        <v>58</v>
      </c>
      <c r="D65" s="95">
        <v>1.3391605508369755</v>
      </c>
      <c r="E65" s="96">
        <v>0.0054572918189348535</v>
      </c>
      <c r="F65" s="61">
        <v>222.71714922048997</v>
      </c>
      <c r="G65" s="61">
        <v>18.35308356605374</v>
      </c>
      <c r="H65" s="97">
        <v>136.1826113651404</v>
      </c>
      <c r="I65" s="97">
        <v>11.222175101359008</v>
      </c>
      <c r="J65" s="97">
        <v>0.134</v>
      </c>
      <c r="K65" s="97">
        <v>0.038</v>
      </c>
      <c r="O65" s="103"/>
    </row>
    <row r="66" spans="1:15" s="59" customFormat="1" ht="15.75">
      <c r="A66" s="94"/>
      <c r="B66" s="1"/>
      <c r="C66" s="4" t="s">
        <v>59</v>
      </c>
      <c r="D66" s="95">
        <v>1.4156840108848028</v>
      </c>
      <c r="E66" s="96">
        <v>0.11288797934025241</v>
      </c>
      <c r="F66" s="61">
        <v>100</v>
      </c>
      <c r="G66" s="61">
        <v>11</v>
      </c>
      <c r="H66" s="97">
        <v>61.14599250294803</v>
      </c>
      <c r="I66" s="97">
        <v>6.726059175324283</v>
      </c>
      <c r="J66" s="97">
        <v>0.491</v>
      </c>
      <c r="K66" s="97">
        <v>0.074</v>
      </c>
      <c r="O66" s="103"/>
    </row>
    <row r="67" spans="1:15" s="59" customFormat="1" ht="15.75">
      <c r="A67" s="94"/>
      <c r="B67" s="1"/>
      <c r="C67" s="4" t="s">
        <v>60</v>
      </c>
      <c r="D67" s="95">
        <v>0.9473076605920675</v>
      </c>
      <c r="E67" s="96">
        <v>0.001153827413146226</v>
      </c>
      <c r="F67" s="61">
        <v>224.71910112359552</v>
      </c>
      <c r="G67" s="61">
        <v>20.1994697639187</v>
      </c>
      <c r="H67" s="97">
        <v>137.40672472572592</v>
      </c>
      <c r="I67" s="97">
        <v>12.351166267480982</v>
      </c>
      <c r="J67" s="97">
        <v>0.07</v>
      </c>
      <c r="K67" s="97">
        <v>0.012</v>
      </c>
      <c r="O67" s="103"/>
    </row>
    <row r="68" spans="1:15" s="59" customFormat="1" ht="15.75">
      <c r="A68" s="94"/>
      <c r="B68" s="1"/>
      <c r="C68" s="4" t="s">
        <v>61</v>
      </c>
      <c r="D68" s="95">
        <v>1.1425744207141093</v>
      </c>
      <c r="E68" s="96">
        <v>0.04895970374701554</v>
      </c>
      <c r="F68" s="61">
        <v>125.78616352201257</v>
      </c>
      <c r="G68" s="61">
        <v>13.290613504212649</v>
      </c>
      <c r="H68" s="97">
        <v>76.91319811691577</v>
      </c>
      <c r="I68" s="97">
        <v>8.126677536881665</v>
      </c>
      <c r="J68" s="97">
        <v>0.412</v>
      </c>
      <c r="K68" s="97">
        <v>0.023</v>
      </c>
      <c r="O68" s="103"/>
    </row>
    <row r="69" spans="1:15" s="59" customFormat="1" ht="15.75">
      <c r="A69" s="94"/>
      <c r="B69" s="1"/>
      <c r="C69" s="4" t="s">
        <v>62</v>
      </c>
      <c r="D69" s="95">
        <v>0.5660097303537562</v>
      </c>
      <c r="E69" s="96">
        <v>0.021517322028943135</v>
      </c>
      <c r="F69" s="61">
        <v>145.13788098693757</v>
      </c>
      <c r="G69" s="61">
        <v>17.694603777797905</v>
      </c>
      <c r="H69" s="97">
        <v>88.74599782721049</v>
      </c>
      <c r="I69" s="97">
        <v>10.819541099398666</v>
      </c>
      <c r="J69" s="97">
        <v>0.3</v>
      </c>
      <c r="K69" s="97">
        <v>0.067</v>
      </c>
      <c r="O69" s="103"/>
    </row>
    <row r="70" spans="1:15" s="59" customFormat="1" ht="15.75">
      <c r="A70" s="94"/>
      <c r="B70" s="1"/>
      <c r="C70" s="4" t="s">
        <v>63</v>
      </c>
      <c r="D70" s="95">
        <v>0.033643935021027464</v>
      </c>
      <c r="E70" s="96">
        <v>0.009573649076645714</v>
      </c>
      <c r="F70" s="61">
        <v>36.76470588235294</v>
      </c>
      <c r="G70" s="61">
        <v>7.569204152249135</v>
      </c>
      <c r="H70" s="97">
        <v>22.480144302554425</v>
      </c>
      <c r="I70" s="97">
        <v>4.628265003467087</v>
      </c>
      <c r="J70" s="97">
        <v>0.66</v>
      </c>
      <c r="K70" s="97">
        <v>0.13</v>
      </c>
      <c r="O70" s="103"/>
    </row>
    <row r="71" spans="1:15" s="59" customFormat="1" ht="15.75">
      <c r="A71" s="94"/>
      <c r="B71" s="1"/>
      <c r="C71" s="4" t="s">
        <v>64</v>
      </c>
      <c r="D71" s="95">
        <v>0.025595778015997366</v>
      </c>
      <c r="E71" s="96">
        <v>0.028066072211664957</v>
      </c>
      <c r="F71" s="61">
        <v>16.129032258064516</v>
      </c>
      <c r="G71" s="61">
        <v>2.4193548387096775</v>
      </c>
      <c r="H71" s="97">
        <v>9.862256855314198</v>
      </c>
      <c r="I71" s="97">
        <v>1.4793385282971299</v>
      </c>
      <c r="J71" s="97">
        <v>0.88</v>
      </c>
      <c r="K71" s="97">
        <v>0.16</v>
      </c>
      <c r="O71" s="103"/>
    </row>
    <row r="72" spans="1:15" s="59" customFormat="1" ht="15.75">
      <c r="A72" s="94"/>
      <c r="B72" s="1"/>
      <c r="C72" s="4" t="s">
        <v>65</v>
      </c>
      <c r="D72" s="95">
        <v>0.03192875401995548</v>
      </c>
      <c r="E72" s="96">
        <v>0.009230619305169808</v>
      </c>
      <c r="F72" s="61">
        <v>42.73504273504273</v>
      </c>
      <c r="G72" s="61">
        <v>8.21827744904668</v>
      </c>
      <c r="H72" s="97">
        <v>26.13076602690087</v>
      </c>
      <c r="I72" s="97">
        <v>5.025147312865552</v>
      </c>
      <c r="J72" s="97">
        <v>0.57</v>
      </c>
      <c r="K72" s="97">
        <v>0.11</v>
      </c>
      <c r="O72" s="103"/>
    </row>
    <row r="73" spans="1:15" s="59" customFormat="1" ht="15.75">
      <c r="A73" s="94"/>
      <c r="B73" s="1"/>
      <c r="C73" s="4" t="s">
        <v>66</v>
      </c>
      <c r="D73" s="95">
        <v>0.5792034303620023</v>
      </c>
      <c r="E73" s="96">
        <v>0.02245285776933197</v>
      </c>
      <c r="F73" s="61">
        <v>135.13513513513513</v>
      </c>
      <c r="G73" s="61">
        <v>27.39225712198685</v>
      </c>
      <c r="H73" s="97">
        <v>82.62971959857842</v>
      </c>
      <c r="I73" s="97">
        <v>16.749267486198328</v>
      </c>
      <c r="J73" s="97">
        <v>0.366</v>
      </c>
      <c r="K73" s="97">
        <v>0.061</v>
      </c>
      <c r="O73" s="103"/>
    </row>
    <row r="74" spans="1:15" s="59" customFormat="1" ht="15.75">
      <c r="A74" s="94"/>
      <c r="B74" s="1"/>
      <c r="C74" s="4" t="s">
        <v>67</v>
      </c>
      <c r="D74" s="95">
        <v>0.7032242104395153</v>
      </c>
      <c r="E74" s="96">
        <v>0.005176631096818204</v>
      </c>
      <c r="F74" s="61">
        <v>219.78021978021977</v>
      </c>
      <c r="G74" s="61">
        <v>19.8043714527231</v>
      </c>
      <c r="H74" s="97">
        <v>134.3867967097759</v>
      </c>
      <c r="I74" s="97">
        <v>12.109579483738047</v>
      </c>
      <c r="J74" s="97">
        <v>0.179</v>
      </c>
      <c r="K74" s="97">
        <v>0.028</v>
      </c>
      <c r="O74" s="103"/>
    </row>
    <row r="75" spans="1:15" s="59" customFormat="1" ht="15.75">
      <c r="A75" s="94"/>
      <c r="B75" s="1"/>
      <c r="C75" s="4" t="s">
        <v>68</v>
      </c>
      <c r="D75" s="95">
        <v>0.7612764904757979</v>
      </c>
      <c r="E75" s="96">
        <v>0.007141256151634751</v>
      </c>
      <c r="F75" s="61">
        <v>200.40080160320642</v>
      </c>
      <c r="G75" s="61">
        <v>23.694683957092547</v>
      </c>
      <c r="H75" s="97">
        <v>122.53705912414435</v>
      </c>
      <c r="I75" s="97">
        <v>14.48834967600104</v>
      </c>
      <c r="J75" s="97">
        <v>0.152</v>
      </c>
      <c r="K75" s="97">
        <v>0.016</v>
      </c>
      <c r="O75" s="103"/>
    </row>
    <row r="76" spans="1:15" s="59" customFormat="1" ht="15.75">
      <c r="A76" s="94"/>
      <c r="B76" s="1"/>
      <c r="C76" s="4" t="s">
        <v>69</v>
      </c>
      <c r="D76" s="95">
        <v>0.539622330337264</v>
      </c>
      <c r="E76" s="96">
        <v>0.029937143692442623</v>
      </c>
      <c r="F76" s="61">
        <v>117.6470588235294</v>
      </c>
      <c r="G76" s="61">
        <v>17.993079584775085</v>
      </c>
      <c r="H76" s="97">
        <v>71.93646176817415</v>
      </c>
      <c r="I76" s="97">
        <v>11.002047093956046</v>
      </c>
      <c r="J76" s="97">
        <v>0.418</v>
      </c>
      <c r="K76" s="97">
        <v>0.069</v>
      </c>
      <c r="O76" s="103"/>
    </row>
    <row r="77" spans="1:15" s="59" customFormat="1" ht="15.75">
      <c r="A77" s="94"/>
      <c r="B77" s="1"/>
      <c r="C77" s="4" t="s">
        <v>70</v>
      </c>
      <c r="D77" s="95">
        <v>1.8853797311783629</v>
      </c>
      <c r="E77" s="96">
        <v>0.11195244359986357</v>
      </c>
      <c r="F77" s="61">
        <v>107.52688172043011</v>
      </c>
      <c r="G77" s="61">
        <v>12.718233321771306</v>
      </c>
      <c r="H77" s="97">
        <v>65.74837903542799</v>
      </c>
      <c r="I77" s="97">
        <v>7.776689993437722</v>
      </c>
      <c r="J77" s="97">
        <v>0.491</v>
      </c>
      <c r="K77" s="97">
        <v>0.045</v>
      </c>
      <c r="O77" s="103"/>
    </row>
    <row r="78" spans="1:15" s="59" customFormat="1" ht="15.75">
      <c r="A78" s="94"/>
      <c r="B78" s="1"/>
      <c r="C78" s="4" t="s">
        <v>71</v>
      </c>
      <c r="D78" s="95">
        <v>2.335284901459554</v>
      </c>
      <c r="E78" s="96">
        <v>0.07484285923110656</v>
      </c>
      <c r="F78" s="61">
        <v>135.50135501355012</v>
      </c>
      <c r="G78" s="61">
        <v>17.44258634998274</v>
      </c>
      <c r="H78" s="97">
        <v>82.85364837797836</v>
      </c>
      <c r="I78" s="97">
        <v>10.665442541880683</v>
      </c>
      <c r="J78" s="97">
        <v>0.369</v>
      </c>
      <c r="K78" s="97">
        <v>0.047</v>
      </c>
      <c r="O78" s="103"/>
    </row>
    <row r="79" spans="1:15" s="59" customFormat="1" ht="15.75">
      <c r="A79" s="94"/>
      <c r="C79" s="4" t="s">
        <v>72</v>
      </c>
      <c r="D79" s="95">
        <v>0.600313350375196</v>
      </c>
      <c r="E79" s="96">
        <v>0.041163572577108606</v>
      </c>
      <c r="F79" s="61">
        <v>95.23809523809523</v>
      </c>
      <c r="G79" s="61">
        <v>16.326530612244895</v>
      </c>
      <c r="H79" s="97">
        <v>58.234278574236214</v>
      </c>
      <c r="I79" s="97">
        <v>9.983019184154779</v>
      </c>
      <c r="J79" s="97">
        <v>0.419</v>
      </c>
      <c r="K79" s="97">
        <v>0.077</v>
      </c>
      <c r="O79" s="103"/>
    </row>
    <row r="80" spans="1:15" s="59" customFormat="1" ht="15.75">
      <c r="A80" s="94"/>
      <c r="B80" s="1" t="s">
        <v>1</v>
      </c>
      <c r="C80" s="4" t="s">
        <v>50</v>
      </c>
      <c r="D80" s="95">
        <v>1.6492560937005385</v>
      </c>
      <c r="E80" s="96">
        <v>0.003540592583390273</v>
      </c>
      <c r="F80" s="61">
        <v>229.3577981651376</v>
      </c>
      <c r="G80" s="61">
        <v>20.515949835872398</v>
      </c>
      <c r="H80" s="97">
        <v>136.95317829178458</v>
      </c>
      <c r="I80" s="97">
        <v>12.250398975641279</v>
      </c>
      <c r="J80" s="97">
        <v>0.083</v>
      </c>
      <c r="K80" s="97">
        <v>0.016</v>
      </c>
      <c r="O80" s="103"/>
    </row>
    <row r="81" spans="1:15" s="59" customFormat="1" ht="15.75">
      <c r="A81" s="94"/>
      <c r="B81" s="1"/>
      <c r="C81" s="4" t="s">
        <v>51</v>
      </c>
      <c r="D81" s="95">
        <v>9.797404241848689</v>
      </c>
      <c r="E81" s="96">
        <v>0.02310702528107336</v>
      </c>
      <c r="F81" s="61">
        <v>230.9468822170901</v>
      </c>
      <c r="G81" s="61">
        <v>19.201126466086016</v>
      </c>
      <c r="H81" s="97">
        <v>137.90204557787087</v>
      </c>
      <c r="I81" s="97">
        <v>11.465297091924601</v>
      </c>
      <c r="J81" s="97">
        <v>0.0785</v>
      </c>
      <c r="K81" s="97">
        <v>0.008</v>
      </c>
      <c r="O81" s="103"/>
    </row>
    <row r="82" spans="1:15" s="59" customFormat="1" ht="15.75">
      <c r="A82" s="94"/>
      <c r="B82" s="1"/>
      <c r="C82" s="4" t="s">
        <v>52</v>
      </c>
      <c r="D82" s="95">
        <v>8.167141500474836</v>
      </c>
      <c r="E82" s="96">
        <v>0.0016025840114292813</v>
      </c>
      <c r="F82" s="61">
        <v>253.1645569620253</v>
      </c>
      <c r="G82" s="61">
        <v>17.30491908348021</v>
      </c>
      <c r="H82" s="97">
        <v>151.16857148156473</v>
      </c>
      <c r="I82" s="97">
        <v>10.3330415949424</v>
      </c>
      <c r="J82" s="97">
        <v>0.049</v>
      </c>
      <c r="K82" s="97">
        <v>0.0053</v>
      </c>
      <c r="O82" s="103"/>
    </row>
    <row r="83" spans="1:15" s="59" customFormat="1" ht="15.75">
      <c r="A83" s="94"/>
      <c r="B83" s="1"/>
      <c r="C83" s="4" t="s">
        <v>53</v>
      </c>
      <c r="D83" s="95">
        <v>6.204495093383983</v>
      </c>
      <c r="E83" s="96">
        <v>0.03726939561463445</v>
      </c>
      <c r="F83" s="61">
        <v>223.71364653243847</v>
      </c>
      <c r="G83" s="61">
        <v>20.01911825793633</v>
      </c>
      <c r="H83" s="97">
        <v>133.58296585059972</v>
      </c>
      <c r="I83" s="97">
        <v>11.953732962022347</v>
      </c>
      <c r="J83" s="97">
        <v>0.118</v>
      </c>
      <c r="K83" s="97">
        <v>0.015</v>
      </c>
      <c r="O83" s="103"/>
    </row>
    <row r="84" spans="1:15" s="59" customFormat="1" ht="15.75">
      <c r="A84" s="94"/>
      <c r="B84" s="1"/>
      <c r="C84" s="4" t="s">
        <v>54</v>
      </c>
      <c r="D84" s="95">
        <v>3.5137701804368477</v>
      </c>
      <c r="E84" s="96">
        <v>0.002720665879868315</v>
      </c>
      <c r="F84" s="61">
        <v>249.3765586034913</v>
      </c>
      <c r="G84" s="61">
        <v>16.79094035484854</v>
      </c>
      <c r="H84" s="97">
        <v>148.90669759406006</v>
      </c>
      <c r="I84" s="97">
        <v>10.026136745734716</v>
      </c>
      <c r="J84" s="97">
        <v>0.0617</v>
      </c>
      <c r="K84" s="97">
        <v>0.0083</v>
      </c>
      <c r="O84" s="103"/>
    </row>
    <row r="85" spans="1:15" s="59" customFormat="1" ht="15.75">
      <c r="A85" s="94"/>
      <c r="B85" s="1"/>
      <c r="C85" s="4" t="s">
        <v>55</v>
      </c>
      <c r="D85" s="95">
        <v>3.181386514719848</v>
      </c>
      <c r="E85" s="96">
        <v>0.008683769178209828</v>
      </c>
      <c r="F85" s="61">
        <v>235.2941176470588</v>
      </c>
      <c r="G85" s="61">
        <v>21.038062283737023</v>
      </c>
      <c r="H85" s="97">
        <v>140.4978487887484</v>
      </c>
      <c r="I85" s="97">
        <v>12.56216059758221</v>
      </c>
      <c r="J85" s="97">
        <v>0.09</v>
      </c>
      <c r="K85" s="97">
        <v>0.01</v>
      </c>
      <c r="O85" s="103"/>
    </row>
    <row r="86" spans="1:15" s="59" customFormat="1" ht="15.75">
      <c r="A86" s="94"/>
      <c r="B86" s="1"/>
      <c r="C86" s="4" t="s">
        <v>56</v>
      </c>
      <c r="D86" s="95">
        <v>5.270655270655271</v>
      </c>
      <c r="E86" s="96">
        <v>0.03838747748307349</v>
      </c>
      <c r="F86" s="61">
        <v>222.22222222222223</v>
      </c>
      <c r="G86" s="61">
        <v>21.23456790123457</v>
      </c>
      <c r="H86" s="97">
        <v>132.69241274492907</v>
      </c>
      <c r="I86" s="97">
        <v>12.679497217848779</v>
      </c>
      <c r="J86" s="97">
        <v>0.1259</v>
      </c>
      <c r="K86" s="97">
        <v>0.0081</v>
      </c>
      <c r="O86" s="103"/>
    </row>
    <row r="87" spans="1:15" s="59" customFormat="1" ht="15.75">
      <c r="A87" s="94"/>
      <c r="B87" s="1"/>
      <c r="C87" s="4" t="s">
        <v>57</v>
      </c>
      <c r="D87" s="95">
        <v>8.119658119658121</v>
      </c>
      <c r="E87" s="96">
        <v>0.03838747748307349</v>
      </c>
      <c r="F87" s="61">
        <v>220.7505518763797</v>
      </c>
      <c r="G87" s="61">
        <v>19.97963052302774</v>
      </c>
      <c r="H87" s="97">
        <v>131.8136550446315</v>
      </c>
      <c r="I87" s="97">
        <v>11.930154209337509</v>
      </c>
      <c r="J87" s="97">
        <v>0.129</v>
      </c>
      <c r="K87" s="97">
        <v>0.022</v>
      </c>
      <c r="O87" s="103"/>
    </row>
    <row r="88" spans="1:15" s="59" customFormat="1" ht="15.75">
      <c r="A88" s="94"/>
      <c r="B88" s="1"/>
      <c r="C88" s="4" t="s">
        <v>58</v>
      </c>
      <c r="D88" s="95">
        <v>2.5324469768914217</v>
      </c>
      <c r="E88" s="96">
        <v>0.00980185104664886</v>
      </c>
      <c r="F88" s="61">
        <v>228.8329519450801</v>
      </c>
      <c r="G88" s="61">
        <v>23.564033953154706</v>
      </c>
      <c r="H88" s="97">
        <v>136.63978429111688</v>
      </c>
      <c r="I88" s="97">
        <v>14.07045833661387</v>
      </c>
      <c r="J88" s="97">
        <v>0.102</v>
      </c>
      <c r="K88" s="97">
        <v>0.017</v>
      </c>
      <c r="O88" s="103"/>
    </row>
    <row r="89" spans="1:15" s="59" customFormat="1" ht="15.75">
      <c r="A89" s="94"/>
      <c r="B89" s="1"/>
      <c r="C89" s="4" t="s">
        <v>59</v>
      </c>
      <c r="D89" s="95">
        <v>3.209876543209877</v>
      </c>
      <c r="E89" s="96">
        <v>0.01975277967575626</v>
      </c>
      <c r="F89" s="61">
        <v>232.5581395348837</v>
      </c>
      <c r="G89" s="61">
        <v>14.061654948620875</v>
      </c>
      <c r="H89" s="97">
        <v>138.86415287260016</v>
      </c>
      <c r="I89" s="97">
        <v>8.39643715043629</v>
      </c>
      <c r="J89" s="97">
        <v>0.123</v>
      </c>
      <c r="K89" s="97">
        <v>0.017</v>
      </c>
      <c r="O89" s="103"/>
    </row>
    <row r="90" spans="1:15" s="59" customFormat="1" ht="15.75">
      <c r="A90" s="94"/>
      <c r="B90" s="1"/>
      <c r="C90" s="4" t="s">
        <v>60</v>
      </c>
      <c r="D90" s="95">
        <v>3.4188034188034195</v>
      </c>
      <c r="E90" s="96">
        <v>0.011926206596683026</v>
      </c>
      <c r="F90" s="61">
        <v>216.45021645021646</v>
      </c>
      <c r="G90" s="61">
        <v>15.92923670845749</v>
      </c>
      <c r="H90" s="97">
        <v>129.2458565697361</v>
      </c>
      <c r="I90" s="97">
        <v>9.511599834136424</v>
      </c>
      <c r="J90" s="97">
        <v>0.088</v>
      </c>
      <c r="K90" s="97">
        <v>0.011</v>
      </c>
      <c r="O90" s="103"/>
    </row>
    <row r="91" spans="1:15" s="59" customFormat="1" ht="15.75">
      <c r="A91" s="94"/>
      <c r="B91" s="1"/>
      <c r="C91" s="4" t="s">
        <v>61</v>
      </c>
      <c r="D91" s="95">
        <v>3.5470085470085477</v>
      </c>
      <c r="E91" s="96">
        <v>0.011180818684390336</v>
      </c>
      <c r="F91" s="61">
        <v>239.23444976076556</v>
      </c>
      <c r="G91" s="61">
        <v>14.880611707607427</v>
      </c>
      <c r="H91" s="97">
        <v>142.85068357707675</v>
      </c>
      <c r="I91" s="97">
        <v>8.885449217712907</v>
      </c>
      <c r="J91" s="97">
        <v>0.083</v>
      </c>
      <c r="K91" s="97">
        <v>0.011</v>
      </c>
      <c r="O91" s="103"/>
    </row>
    <row r="92" spans="1:15" s="59" customFormat="1" ht="15.75">
      <c r="A92" s="94"/>
      <c r="B92" s="1"/>
      <c r="C92" s="4" t="s">
        <v>62</v>
      </c>
      <c r="D92" s="95">
        <v>4.1152263374485605</v>
      </c>
      <c r="E92" s="96">
        <v>0.0018634697807317227</v>
      </c>
      <c r="F92" s="61">
        <v>251.25628140703517</v>
      </c>
      <c r="G92" s="61">
        <v>15.151132547157898</v>
      </c>
      <c r="H92" s="97">
        <v>150.0291098874826</v>
      </c>
      <c r="I92" s="97">
        <v>9.046981500752718</v>
      </c>
      <c r="J92" s="97">
        <v>0.0559</v>
      </c>
      <c r="K92" s="97">
        <v>0.0074</v>
      </c>
      <c r="O92" s="103"/>
    </row>
    <row r="93" spans="1:15" s="59" customFormat="1" ht="15.75">
      <c r="A93" s="94"/>
      <c r="B93" s="1"/>
      <c r="C93" s="4" t="s">
        <v>63</v>
      </c>
      <c r="D93" s="95">
        <v>3.9886039886039892</v>
      </c>
      <c r="E93" s="96">
        <v>0.052549847816634576</v>
      </c>
      <c r="F93" s="61">
        <v>192.30769230769232</v>
      </c>
      <c r="G93" s="61">
        <v>17.75147928994083</v>
      </c>
      <c r="H93" s="97">
        <v>114.82997256772708</v>
      </c>
      <c r="I93" s="97">
        <v>10.5996897754825</v>
      </c>
      <c r="J93" s="97">
        <v>0.186</v>
      </c>
      <c r="K93" s="97">
        <v>0.018</v>
      </c>
      <c r="O93" s="103"/>
    </row>
    <row r="94" spans="1:15" s="59" customFormat="1" ht="15.75">
      <c r="A94" s="94"/>
      <c r="B94" s="1"/>
      <c r="C94" s="4" t="s">
        <v>64</v>
      </c>
      <c r="D94" s="95">
        <v>5.523899968344414</v>
      </c>
      <c r="E94" s="96">
        <v>0.024597801105658738</v>
      </c>
      <c r="F94" s="61">
        <v>244.49877750611248</v>
      </c>
      <c r="G94" s="61">
        <v>13.749320006456204</v>
      </c>
      <c r="H94" s="97">
        <v>145.99409715212244</v>
      </c>
      <c r="I94" s="97">
        <v>8.209937003664587</v>
      </c>
      <c r="J94" s="97">
        <v>0.0991</v>
      </c>
      <c r="K94" s="97">
        <v>0.0079</v>
      </c>
      <c r="O94" s="103"/>
    </row>
    <row r="95" spans="1:15" s="59" customFormat="1" ht="15.75">
      <c r="A95" s="94"/>
      <c r="B95" s="1"/>
      <c r="C95" s="4" t="s">
        <v>65</v>
      </c>
      <c r="D95" s="95">
        <v>4.605887939221273</v>
      </c>
      <c r="E95" s="96">
        <v>0.007267532144853718</v>
      </c>
      <c r="F95" s="61">
        <v>235.2941176470588</v>
      </c>
      <c r="G95" s="61">
        <v>12.73356401384083</v>
      </c>
      <c r="H95" s="97">
        <v>140.4978487887484</v>
      </c>
      <c r="I95" s="97">
        <v>7.6034129932734436</v>
      </c>
      <c r="J95" s="97">
        <v>0.0698</v>
      </c>
      <c r="K95" s="97">
        <v>0.0084</v>
      </c>
      <c r="O95" s="103"/>
    </row>
    <row r="96" spans="1:15" s="59" customFormat="1" ht="15.75">
      <c r="A96" s="94"/>
      <c r="B96" s="1"/>
      <c r="C96" s="4" t="s">
        <v>66</v>
      </c>
      <c r="D96" s="95">
        <v>2.744539411206078</v>
      </c>
      <c r="E96" s="96">
        <v>0.009317348903658613</v>
      </c>
      <c r="F96" s="61">
        <v>215.98272138228944</v>
      </c>
      <c r="G96" s="61">
        <v>15.860502218137889</v>
      </c>
      <c r="H96" s="97">
        <v>128.96670785144295</v>
      </c>
      <c r="I96" s="97">
        <v>9.470557380019569</v>
      </c>
      <c r="J96" s="97">
        <v>0.092</v>
      </c>
      <c r="K96" s="97">
        <v>0.018</v>
      </c>
      <c r="O96" s="103"/>
    </row>
    <row r="97" spans="1:15" s="59" customFormat="1" ht="15.75">
      <c r="A97" s="94"/>
      <c r="B97" s="1"/>
      <c r="C97" s="4" t="s">
        <v>67</v>
      </c>
      <c r="D97" s="95">
        <v>4.653371320037987</v>
      </c>
      <c r="E97" s="96">
        <v>0.012671594508975714</v>
      </c>
      <c r="F97" s="61">
        <v>230.4147465437788</v>
      </c>
      <c r="G97" s="61">
        <v>19.643653507188514</v>
      </c>
      <c r="H97" s="97">
        <v>137.5842989290739</v>
      </c>
      <c r="I97" s="97">
        <v>11.729537005474041</v>
      </c>
      <c r="J97" s="97">
        <v>0.091</v>
      </c>
      <c r="K97" s="97">
        <v>0.015</v>
      </c>
      <c r="O97" s="103"/>
    </row>
    <row r="98" spans="1:15" s="59" customFormat="1" ht="15.75">
      <c r="A98" s="94"/>
      <c r="B98" s="1"/>
      <c r="C98" s="4" t="s">
        <v>68</v>
      </c>
      <c r="D98" s="95">
        <v>4.305159860715417</v>
      </c>
      <c r="E98" s="96">
        <v>0.0014535064289707437</v>
      </c>
      <c r="F98" s="61">
        <v>245.09803921568627</v>
      </c>
      <c r="G98" s="61">
        <v>20.424836601307188</v>
      </c>
      <c r="H98" s="97">
        <v>146.35192582161292</v>
      </c>
      <c r="I98" s="97">
        <v>12.195993818467743</v>
      </c>
      <c r="J98" s="97">
        <v>0.0455</v>
      </c>
      <c r="K98" s="97">
        <v>0.004</v>
      </c>
      <c r="O98" s="103"/>
    </row>
    <row r="99" spans="1:15" s="59" customFormat="1" ht="15.75">
      <c r="A99" s="94"/>
      <c r="B99" s="1"/>
      <c r="C99" s="4" t="s">
        <v>69</v>
      </c>
      <c r="D99" s="95">
        <v>4.574232352010131</v>
      </c>
      <c r="E99" s="96">
        <v>0.007081185166780546</v>
      </c>
      <c r="F99" s="61">
        <v>263.1578947368421</v>
      </c>
      <c r="G99" s="61">
        <v>18.698060941828253</v>
      </c>
      <c r="H99" s="97">
        <v>157.1357519347844</v>
      </c>
      <c r="I99" s="97">
        <v>11.164908690103102</v>
      </c>
      <c r="J99" s="97">
        <v>0.0762</v>
      </c>
      <c r="K99" s="97">
        <v>0.0092</v>
      </c>
      <c r="O99" s="103"/>
    </row>
    <row r="100" spans="1:15" s="59" customFormat="1" ht="15.75">
      <c r="A100" s="94"/>
      <c r="B100" s="1"/>
      <c r="C100" s="4" t="s">
        <v>70</v>
      </c>
      <c r="D100" s="95">
        <v>3.4188034188034195</v>
      </c>
      <c r="E100" s="96">
        <v>0.015019566432697683</v>
      </c>
      <c r="F100" s="61">
        <v>215.51724137931035</v>
      </c>
      <c r="G100" s="61">
        <v>15.792211652794293</v>
      </c>
      <c r="H100" s="97">
        <v>128.68876236038378</v>
      </c>
      <c r="I100" s="97">
        <v>9.429780000545364</v>
      </c>
      <c r="J100" s="97">
        <v>0.105</v>
      </c>
      <c r="K100" s="97">
        <v>0.016</v>
      </c>
      <c r="O100" s="103"/>
    </row>
    <row r="101" spans="1:15" s="59" customFormat="1" ht="15.75">
      <c r="A101" s="94"/>
      <c r="B101" s="1"/>
      <c r="C101" s="4" t="s">
        <v>71</v>
      </c>
      <c r="D101" s="95">
        <v>4.067742956631846</v>
      </c>
      <c r="E101" s="96">
        <v>0.027206658798683152</v>
      </c>
      <c r="F101" s="61">
        <v>223.21428571428572</v>
      </c>
      <c r="G101" s="61">
        <v>24.912308673469393</v>
      </c>
      <c r="H101" s="97">
        <v>133.28478958754036</v>
      </c>
      <c r="I101" s="97">
        <v>14.875534552180845</v>
      </c>
      <c r="J101" s="97">
        <v>0.135</v>
      </c>
      <c r="K101" s="97">
        <v>0.016</v>
      </c>
      <c r="O101" s="103"/>
    </row>
    <row r="102" spans="1:15" s="59" customFormat="1" ht="15.75">
      <c r="A102" s="94"/>
      <c r="B102" s="1"/>
      <c r="C102" s="4" t="s">
        <v>72</v>
      </c>
      <c r="D102" s="95">
        <v>3.8778094333649897</v>
      </c>
      <c r="E102" s="96">
        <v>0.0031678986272439284</v>
      </c>
      <c r="F102" s="61">
        <v>246.9135802469136</v>
      </c>
      <c r="G102" s="61">
        <v>16.460905349794242</v>
      </c>
      <c r="H102" s="97">
        <v>147.4360141610323</v>
      </c>
      <c r="I102" s="97">
        <v>9.829067610735487</v>
      </c>
      <c r="J102" s="97">
        <v>0.0661</v>
      </c>
      <c r="K102" s="97">
        <v>0.0092</v>
      </c>
      <c r="O102" s="103"/>
    </row>
    <row r="103" spans="1:15" s="59" customFormat="1" ht="15.75">
      <c r="A103" s="94"/>
      <c r="B103" s="1"/>
      <c r="C103" s="4" t="s">
        <v>73</v>
      </c>
      <c r="D103" s="95">
        <v>0.628363406141184</v>
      </c>
      <c r="E103" s="96">
        <v>0.009690042859804958</v>
      </c>
      <c r="F103" s="61">
        <v>194.5525291828794</v>
      </c>
      <c r="G103" s="61">
        <v>17.03280897515481</v>
      </c>
      <c r="H103" s="97">
        <v>116.17040026307019</v>
      </c>
      <c r="I103" s="97">
        <v>10.170560334315484</v>
      </c>
      <c r="J103" s="97">
        <v>0.185</v>
      </c>
      <c r="K103" s="97">
        <v>0.031</v>
      </c>
      <c r="O103" s="103"/>
    </row>
    <row r="104" spans="1:15" s="59" customFormat="1" ht="15.75">
      <c r="A104" s="94"/>
      <c r="B104" s="1"/>
      <c r="C104" s="4" t="s">
        <v>74</v>
      </c>
      <c r="D104" s="95">
        <v>5.539727761949985</v>
      </c>
      <c r="E104" s="96">
        <v>0.2981551649170756</v>
      </c>
      <c r="F104" s="61">
        <v>183.8235294117647</v>
      </c>
      <c r="G104" s="61">
        <v>23.315852076124564</v>
      </c>
      <c r="H104" s="97">
        <v>109.76394436620969</v>
      </c>
      <c r="I104" s="97">
        <v>13.922265002331743</v>
      </c>
      <c r="J104" s="97">
        <v>0.192</v>
      </c>
      <c r="K104" s="97">
        <v>0.036</v>
      </c>
      <c r="O104" s="103"/>
    </row>
    <row r="105" spans="2:15" ht="15.75">
      <c r="B105" s="5" t="s">
        <v>3</v>
      </c>
      <c r="C105" s="4" t="s">
        <v>50</v>
      </c>
      <c r="D105" s="62">
        <v>4.688574568400156</v>
      </c>
      <c r="E105" s="63">
        <v>0.04050207866965143</v>
      </c>
      <c r="F105" s="64">
        <v>187.9699248120301</v>
      </c>
      <c r="G105" s="64">
        <v>16.60636553790491</v>
      </c>
      <c r="H105" s="64">
        <v>121.38879777071482</v>
      </c>
      <c r="I105" s="64">
        <v>10.724198299292471</v>
      </c>
      <c r="J105" s="64">
        <v>0.191</v>
      </c>
      <c r="K105" s="64">
        <v>0.037</v>
      </c>
      <c r="O105" s="102"/>
    </row>
    <row r="106" spans="3:15" ht="15.75">
      <c r="C106" s="4" t="s">
        <v>51</v>
      </c>
      <c r="D106" s="62">
        <v>10.14853415576589</v>
      </c>
      <c r="E106" s="63">
        <v>0.002011512631915574</v>
      </c>
      <c r="F106" s="64">
        <v>225.22522522522522</v>
      </c>
      <c r="G106" s="64">
        <v>22.319616914211505</v>
      </c>
      <c r="H106" s="64">
        <v>145.44783877031594</v>
      </c>
      <c r="I106" s="64">
        <v>14.413749788049325</v>
      </c>
      <c r="J106" s="64">
        <v>0.057</v>
      </c>
      <c r="K106" s="64">
        <v>0.011</v>
      </c>
      <c r="O106" s="102"/>
    </row>
    <row r="107" spans="3:15" ht="15.75">
      <c r="C107" s="4" t="s">
        <v>52</v>
      </c>
      <c r="D107" s="62">
        <v>9.256620227586941</v>
      </c>
      <c r="E107" s="63">
        <v>0.01440677966101695</v>
      </c>
      <c r="F107" s="64">
        <v>234.7417840375587</v>
      </c>
      <c r="G107" s="64">
        <v>19.286296810597545</v>
      </c>
      <c r="H107" s="64">
        <v>151.59352209863914</v>
      </c>
      <c r="I107" s="64">
        <v>12.454866839090071</v>
      </c>
      <c r="J107" s="64">
        <v>0.0742</v>
      </c>
      <c r="K107" s="64">
        <v>0.0096</v>
      </c>
      <c r="O107" s="102"/>
    </row>
    <row r="108" spans="3:15" ht="15.75">
      <c r="C108" s="4" t="s">
        <v>53</v>
      </c>
      <c r="D108" s="62">
        <v>6.327767733702011</v>
      </c>
      <c r="E108" s="63">
        <v>0.011416693316277583</v>
      </c>
      <c r="F108" s="64">
        <v>204.08163265306123</v>
      </c>
      <c r="G108" s="64">
        <v>20.824656393169516</v>
      </c>
      <c r="H108" s="64">
        <v>131.79355186534752</v>
      </c>
      <c r="I108" s="64">
        <v>13.448321618913013</v>
      </c>
      <c r="J108" s="64">
        <v>0.082</v>
      </c>
      <c r="K108" s="64">
        <v>0.019</v>
      </c>
      <c r="O108" s="102"/>
    </row>
    <row r="109" spans="3:15" ht="15.75">
      <c r="C109" s="4" t="s">
        <v>54</v>
      </c>
      <c r="D109" s="62">
        <v>5.146584423410968</v>
      </c>
      <c r="E109" s="63">
        <v>0.03425007994883275</v>
      </c>
      <c r="F109" s="64">
        <v>197.23865877712032</v>
      </c>
      <c r="G109" s="64">
        <v>15.950266291640894</v>
      </c>
      <c r="H109" s="64">
        <v>127.37443868643054</v>
      </c>
      <c r="I109" s="64">
        <v>10.300497014090043</v>
      </c>
      <c r="J109" s="64">
        <v>0.147</v>
      </c>
      <c r="K109" s="64">
        <v>0.022</v>
      </c>
      <c r="O109" s="102"/>
    </row>
    <row r="110" spans="3:15" ht="15.75">
      <c r="C110" s="4" t="s">
        <v>55</v>
      </c>
      <c r="D110" s="62">
        <v>4.8693679322202135</v>
      </c>
      <c r="E110" s="63">
        <v>0.05219059801726895</v>
      </c>
      <c r="F110" s="64">
        <v>161.55088852988692</v>
      </c>
      <c r="G110" s="64">
        <v>19.313030292748998</v>
      </c>
      <c r="H110" s="64">
        <v>104.32769049114746</v>
      </c>
      <c r="I110" s="64">
        <v>12.472131011865768</v>
      </c>
      <c r="J110" s="64">
        <v>0.213</v>
      </c>
      <c r="K110" s="64">
        <v>0.058</v>
      </c>
      <c r="O110" s="102"/>
    </row>
    <row r="111" spans="3:15" ht="15.75">
      <c r="C111" s="4" t="s">
        <v>56</v>
      </c>
      <c r="D111" s="62">
        <v>1.5656705306816974</v>
      </c>
      <c r="E111" s="63">
        <v>0.0467540773904701</v>
      </c>
      <c r="F111" s="64">
        <v>152.4390243902439</v>
      </c>
      <c r="G111" s="64">
        <v>10.689321832242713</v>
      </c>
      <c r="H111" s="64">
        <v>98.44335428966505</v>
      </c>
      <c r="I111" s="64">
        <v>6.90304008738505</v>
      </c>
      <c r="J111" s="64">
        <v>0.47</v>
      </c>
      <c r="K111" s="64">
        <v>0.12</v>
      </c>
      <c r="O111" s="102"/>
    </row>
    <row r="112" spans="3:15" ht="15.75">
      <c r="C112" s="4" t="s">
        <v>57</v>
      </c>
      <c r="D112" s="62">
        <v>3.8207664220638806</v>
      </c>
      <c r="E112" s="63">
        <v>0.04485129517109051</v>
      </c>
      <c r="F112" s="64">
        <v>178.57142857142858</v>
      </c>
      <c r="G112" s="64">
        <v>22.321428571428573</v>
      </c>
      <c r="H112" s="64">
        <v>115.31935788217908</v>
      </c>
      <c r="I112" s="64">
        <v>14.414919735272385</v>
      </c>
      <c r="J112" s="64">
        <v>0.174</v>
      </c>
      <c r="K112" s="64">
        <v>0.047</v>
      </c>
      <c r="O112" s="102"/>
    </row>
    <row r="113" spans="3:15" ht="15.75">
      <c r="C113" s="4" t="s">
        <v>58</v>
      </c>
      <c r="D113" s="62">
        <v>3.2422276578396967</v>
      </c>
      <c r="E113" s="63">
        <v>0.024736168851934765</v>
      </c>
      <c r="F113" s="64">
        <v>191.57088122605364</v>
      </c>
      <c r="G113" s="64">
        <v>25.32258774827146</v>
      </c>
      <c r="H113" s="64">
        <v>123.71425366670552</v>
      </c>
      <c r="I113" s="64">
        <v>16.353033530656475</v>
      </c>
      <c r="J113" s="64">
        <v>0.168</v>
      </c>
      <c r="K113" s="64">
        <v>0.025</v>
      </c>
      <c r="O113" s="102"/>
    </row>
    <row r="114" spans="3:15" ht="15.75">
      <c r="C114" s="4" t="s">
        <v>59</v>
      </c>
      <c r="D114" s="62">
        <v>2.7721649119075473</v>
      </c>
      <c r="E114" s="63">
        <v>0.01576590981771666</v>
      </c>
      <c r="F114" s="64">
        <v>201.2072434607646</v>
      </c>
      <c r="G114" s="64">
        <v>25.90998708549082</v>
      </c>
      <c r="H114" s="64">
        <v>129.93730465597642</v>
      </c>
      <c r="I114" s="64">
        <v>16.73236921123238</v>
      </c>
      <c r="J114" s="64">
        <v>0.12</v>
      </c>
      <c r="K114" s="64">
        <v>0.028</v>
      </c>
      <c r="O114" s="102"/>
    </row>
    <row r="115" spans="3:15" ht="15.75">
      <c r="C115" s="4" t="s">
        <v>60</v>
      </c>
      <c r="D115" s="62">
        <v>5.086319968804283</v>
      </c>
      <c r="E115" s="63">
        <v>0.22833386632555167</v>
      </c>
      <c r="F115" s="64">
        <v>103.09278350515464</v>
      </c>
      <c r="G115" s="64">
        <v>22.319056222765436</v>
      </c>
      <c r="H115" s="64">
        <v>66.57612413816524</v>
      </c>
      <c r="I115" s="64">
        <v>14.413387700015154</v>
      </c>
      <c r="J115" s="64">
        <v>0.366</v>
      </c>
      <c r="K115" s="64">
        <v>0.048</v>
      </c>
      <c r="O115" s="102"/>
    </row>
    <row r="116" spans="3:15" ht="15.75">
      <c r="C116" s="4" t="s">
        <v>61</v>
      </c>
      <c r="D116" s="62">
        <v>5.7492289694778265</v>
      </c>
      <c r="E116" s="63">
        <v>0.1685321394307643</v>
      </c>
      <c r="F116" s="64">
        <v>144.92753623188406</v>
      </c>
      <c r="G116" s="64">
        <v>21.00399075824407</v>
      </c>
      <c r="H116" s="64">
        <v>93.59252233915983</v>
      </c>
      <c r="I116" s="64">
        <v>13.564133672342004</v>
      </c>
      <c r="J116" s="64">
        <v>0.334</v>
      </c>
      <c r="K116" s="64">
        <v>0.07</v>
      </c>
      <c r="O116" s="102"/>
    </row>
    <row r="117" spans="3:15" ht="15.75">
      <c r="C117" s="4" t="s">
        <v>62</v>
      </c>
      <c r="D117" s="62">
        <v>9.569995391541708</v>
      </c>
      <c r="E117" s="63">
        <v>0.18212344099776145</v>
      </c>
      <c r="F117" s="64">
        <v>128.2051282051282</v>
      </c>
      <c r="G117" s="64">
        <v>18.0802103879027</v>
      </c>
      <c r="H117" s="64">
        <v>82.79338514617984</v>
      </c>
      <c r="I117" s="64">
        <v>11.675990212922802</v>
      </c>
      <c r="J117" s="64">
        <v>0.198</v>
      </c>
      <c r="K117" s="64">
        <v>0.049</v>
      </c>
      <c r="O117" s="102"/>
    </row>
    <row r="118" spans="3:15" ht="15.75">
      <c r="C118" s="4" t="s">
        <v>63</v>
      </c>
      <c r="D118" s="62">
        <v>8.400864972172002</v>
      </c>
      <c r="E118" s="63">
        <v>0.13047649504317238</v>
      </c>
      <c r="F118" s="64">
        <v>165.016501650165</v>
      </c>
      <c r="G118" s="64">
        <v>23.690487860667254</v>
      </c>
      <c r="H118" s="64">
        <v>106.56574325745919</v>
      </c>
      <c r="I118" s="64">
        <v>15.299042348843152</v>
      </c>
      <c r="J118" s="64">
        <v>0.163</v>
      </c>
      <c r="K118" s="64">
        <v>0.027</v>
      </c>
      <c r="O118" s="102"/>
    </row>
    <row r="119" spans="3:15" ht="15.75">
      <c r="C119" s="4" t="s">
        <v>64</v>
      </c>
      <c r="D119" s="62">
        <v>4.025665567726612</v>
      </c>
      <c r="E119" s="63">
        <v>0.06251998720818676</v>
      </c>
      <c r="F119" s="64">
        <v>171.52658662092625</v>
      </c>
      <c r="G119" s="64">
        <v>20.59495894247828</v>
      </c>
      <c r="H119" s="64">
        <v>110.76988064154422</v>
      </c>
      <c r="I119" s="64">
        <v>13.299985668796046</v>
      </c>
      <c r="J119" s="64">
        <v>0.201</v>
      </c>
      <c r="K119" s="64">
        <v>0.024</v>
      </c>
      <c r="O119" s="102"/>
    </row>
    <row r="120" spans="3:15" ht="15.75">
      <c r="C120" s="4" t="s">
        <v>65</v>
      </c>
      <c r="D120" s="62">
        <v>5.206848878017655</v>
      </c>
      <c r="E120" s="63">
        <v>0.32890949792133034</v>
      </c>
      <c r="F120" s="64">
        <v>84.03361344537815</v>
      </c>
      <c r="G120" s="64">
        <v>10.592472283030858</v>
      </c>
      <c r="H120" s="64">
        <v>54.26793312102544</v>
      </c>
      <c r="I120" s="64">
        <v>6.840495771557828</v>
      </c>
      <c r="J120" s="64">
        <v>0.447</v>
      </c>
      <c r="K120" s="64">
        <v>0.062</v>
      </c>
      <c r="O120" s="102"/>
    </row>
    <row r="121" spans="3:15" ht="15.75">
      <c r="C121" s="4" t="s">
        <v>66</v>
      </c>
      <c r="D121" s="62">
        <v>2.8444822574355704</v>
      </c>
      <c r="E121" s="63">
        <v>0.17559961624560283</v>
      </c>
      <c r="F121" s="64">
        <v>104.16666666666667</v>
      </c>
      <c r="G121" s="64">
        <v>13.020833333333334</v>
      </c>
      <c r="H121" s="64">
        <v>67.26962543127112</v>
      </c>
      <c r="I121" s="64">
        <v>8.40870317890889</v>
      </c>
      <c r="J121" s="64">
        <v>0.462</v>
      </c>
      <c r="K121" s="64">
        <v>0.034</v>
      </c>
      <c r="O121" s="102"/>
    </row>
    <row r="122" spans="3:15" ht="15.75">
      <c r="C122" s="4" t="s">
        <v>67</v>
      </c>
      <c r="D122" s="62">
        <v>1.7235634017512143</v>
      </c>
      <c r="E122" s="63">
        <v>0.06523824752158619</v>
      </c>
      <c r="F122" s="64">
        <v>116.27906976744185</v>
      </c>
      <c r="G122" s="64">
        <v>18.929150892374256</v>
      </c>
      <c r="H122" s="64">
        <v>75.09167490002358</v>
      </c>
      <c r="I122" s="64">
        <v>12.224226146515466</v>
      </c>
      <c r="J122" s="64">
        <v>0.51</v>
      </c>
      <c r="K122" s="64">
        <v>0.14</v>
      </c>
      <c r="O122" s="102"/>
    </row>
    <row r="123" ht="15">
      <c r="O123" s="58"/>
    </row>
    <row r="124" ht="15">
      <c r="O124" s="58"/>
    </row>
    <row r="125" ht="15">
      <c r="O125" s="58"/>
    </row>
    <row r="126" ht="15">
      <c r="O126" s="58"/>
    </row>
    <row r="127" ht="15">
      <c r="O127" s="58"/>
    </row>
    <row r="128" ht="15">
      <c r="O128" s="58"/>
    </row>
    <row r="129" ht="15">
      <c r="O129" s="58"/>
    </row>
    <row r="130" ht="15">
      <c r="O130" s="58"/>
    </row>
    <row r="131" ht="15">
      <c r="O131" s="58"/>
    </row>
    <row r="132" ht="15">
      <c r="O132" s="58"/>
    </row>
    <row r="133" ht="15">
      <c r="O133" s="58"/>
    </row>
    <row r="134" ht="15">
      <c r="O134" s="58"/>
    </row>
    <row r="135" ht="15">
      <c r="O135" s="58"/>
    </row>
    <row r="136" ht="15">
      <c r="O136" s="58"/>
    </row>
    <row r="137" ht="15">
      <c r="O137" s="58"/>
    </row>
    <row r="138" ht="15">
      <c r="O138" s="58"/>
    </row>
    <row r="139" ht="15">
      <c r="O139" s="58"/>
    </row>
    <row r="140" ht="15">
      <c r="O140" s="58"/>
    </row>
    <row r="141" ht="15">
      <c r="O141" s="58"/>
    </row>
    <row r="142" ht="15">
      <c r="O142" s="58"/>
    </row>
  </sheetData>
  <sheetProtection/>
  <mergeCells count="2">
    <mergeCell ref="D1:E1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zoomScale="80" zoomScaleNormal="80" zoomScalePageLayoutView="0" workbookViewId="0" topLeftCell="A1">
      <selection activeCell="M21" sqref="M21"/>
    </sheetView>
  </sheetViews>
  <sheetFormatPr defaultColWidth="11.421875" defaultRowHeight="15"/>
  <cols>
    <col min="1" max="1" width="6.57421875" style="57" bestFit="1" customWidth="1"/>
    <col min="2" max="3" width="10.140625" style="57" bestFit="1" customWidth="1"/>
    <col min="4" max="4" width="8.57421875" style="57" bestFit="1" customWidth="1"/>
    <col min="5" max="5" width="9.28125" style="57" bestFit="1" customWidth="1"/>
    <col min="6" max="6" width="12.140625" style="57" bestFit="1" customWidth="1"/>
    <col min="7" max="7" width="5.00390625" style="57" bestFit="1" customWidth="1"/>
    <col min="8" max="8" width="12.140625" style="57" bestFit="1" customWidth="1"/>
    <col min="9" max="9" width="5.00390625" style="57" bestFit="1" customWidth="1"/>
    <col min="10" max="10" width="12.8515625" style="57" bestFit="1" customWidth="1"/>
    <col min="11" max="11" width="5.00390625" style="57" bestFit="1" customWidth="1"/>
    <col min="12" max="16384" width="11.421875" style="57" customWidth="1"/>
  </cols>
  <sheetData>
    <row r="1" spans="4:11" ht="48" customHeight="1">
      <c r="D1" s="148" t="s">
        <v>188</v>
      </c>
      <c r="E1" s="149"/>
      <c r="F1" s="146" t="s">
        <v>189</v>
      </c>
      <c r="G1" s="147"/>
      <c r="H1" s="147"/>
      <c r="I1" s="147"/>
      <c r="J1" s="147"/>
      <c r="K1" s="147"/>
    </row>
    <row r="2" spans="1:11" ht="30">
      <c r="A2" s="1"/>
      <c r="B2" s="1"/>
      <c r="C2" s="1"/>
      <c r="D2" s="90" t="s">
        <v>186</v>
      </c>
      <c r="E2" s="91" t="s">
        <v>187</v>
      </c>
      <c r="F2" s="54" t="s">
        <v>112</v>
      </c>
      <c r="G2" s="89" t="s">
        <v>10</v>
      </c>
      <c r="H2" s="3" t="s">
        <v>143</v>
      </c>
      <c r="I2" s="89" t="s">
        <v>10</v>
      </c>
      <c r="J2" s="89" t="s">
        <v>9</v>
      </c>
      <c r="K2" s="89" t="s">
        <v>10</v>
      </c>
    </row>
    <row r="3" spans="1:11" ht="15.75">
      <c r="A3" s="2" t="s">
        <v>7</v>
      </c>
      <c r="B3" s="1" t="s">
        <v>4</v>
      </c>
      <c r="C3" s="4" t="s">
        <v>78</v>
      </c>
      <c r="D3" s="62">
        <v>5.06</v>
      </c>
      <c r="E3" s="63">
        <v>0.074</v>
      </c>
      <c r="F3" s="61">
        <v>34.129692832764505</v>
      </c>
      <c r="G3" s="61">
        <v>3.2615406120047994</v>
      </c>
      <c r="H3" s="64">
        <v>21.902595570211297</v>
      </c>
      <c r="I3" s="64">
        <v>2.0930808053444245</v>
      </c>
      <c r="J3" s="64">
        <v>0.1215</v>
      </c>
      <c r="K3" s="64">
        <v>0.0073</v>
      </c>
    </row>
    <row r="4" spans="1:11" s="59" customFormat="1" ht="15.75">
      <c r="A4" s="94"/>
      <c r="B4" s="94"/>
      <c r="C4" s="4" t="s">
        <v>79</v>
      </c>
      <c r="D4" s="95">
        <v>4.07</v>
      </c>
      <c r="E4" s="96">
        <v>0.06</v>
      </c>
      <c r="F4" s="61">
        <v>34.013605442176875</v>
      </c>
      <c r="G4" s="61">
        <v>2.1981581748345596</v>
      </c>
      <c r="H4" s="97">
        <v>21.828096945822825</v>
      </c>
      <c r="I4" s="97">
        <v>1.4106593264307266</v>
      </c>
      <c r="J4" s="97">
        <v>0.133</v>
      </c>
      <c r="K4" s="97">
        <v>0.0048</v>
      </c>
    </row>
    <row r="5" spans="1:11" s="59" customFormat="1" ht="15.75">
      <c r="A5" s="94"/>
      <c r="B5" s="94"/>
      <c r="C5" s="4" t="s">
        <v>80</v>
      </c>
      <c r="D5" s="95">
        <v>3.36</v>
      </c>
      <c r="E5" s="96">
        <v>0.0595</v>
      </c>
      <c r="F5" s="61">
        <v>33.333333333333336</v>
      </c>
      <c r="G5" s="61">
        <v>2</v>
      </c>
      <c r="H5" s="97">
        <v>21.39153500690637</v>
      </c>
      <c r="I5" s="97">
        <v>1.283492100414382</v>
      </c>
      <c r="J5" s="97">
        <v>0.1387</v>
      </c>
      <c r="K5" s="97">
        <v>0.0073</v>
      </c>
    </row>
    <row r="6" spans="1:11" s="59" customFormat="1" ht="15.75">
      <c r="A6" s="94"/>
      <c r="B6" s="94"/>
      <c r="C6" s="4" t="s">
        <v>81</v>
      </c>
      <c r="D6" s="95">
        <v>3.68</v>
      </c>
      <c r="E6" s="96">
        <v>0.092</v>
      </c>
      <c r="F6" s="61">
        <v>31.446540880503143</v>
      </c>
      <c r="G6" s="61">
        <v>1.483327400023733</v>
      </c>
      <c r="H6" s="97">
        <v>20.180693402741856</v>
      </c>
      <c r="I6" s="97">
        <v>0.9519195001293327</v>
      </c>
      <c r="J6" s="97">
        <v>0.1696</v>
      </c>
      <c r="K6" s="97">
        <v>0.0051</v>
      </c>
    </row>
    <row r="7" spans="1:11" s="59" customFormat="1" ht="15.75">
      <c r="A7" s="94"/>
      <c r="B7" s="94"/>
      <c r="C7" s="4" t="s">
        <v>82</v>
      </c>
      <c r="D7" s="95">
        <v>4.34</v>
      </c>
      <c r="E7" s="96">
        <v>0.0877</v>
      </c>
      <c r="F7" s="61">
        <v>32.57328990228013</v>
      </c>
      <c r="G7" s="61">
        <v>1.6976307440927754</v>
      </c>
      <c r="H7" s="97">
        <v>20.90378013704205</v>
      </c>
      <c r="I7" s="97">
        <v>1.0894478247318333</v>
      </c>
      <c r="J7" s="97">
        <v>0.1501</v>
      </c>
      <c r="K7" s="97">
        <v>0.005</v>
      </c>
    </row>
    <row r="8" spans="1:11" s="59" customFormat="1" ht="15.75">
      <c r="A8" s="94"/>
      <c r="B8" s="94"/>
      <c r="C8" s="4" t="s">
        <v>83</v>
      </c>
      <c r="D8" s="95">
        <v>4.64</v>
      </c>
      <c r="E8" s="96">
        <v>0.087</v>
      </c>
      <c r="F8" s="61">
        <v>32.57328990228013</v>
      </c>
      <c r="G8" s="61">
        <v>1.909834587104372</v>
      </c>
      <c r="H8" s="97">
        <v>20.90378013704205</v>
      </c>
      <c r="I8" s="97">
        <v>1.2256288028233122</v>
      </c>
      <c r="J8" s="97">
        <v>0.1382</v>
      </c>
      <c r="K8" s="97">
        <v>0.0054</v>
      </c>
    </row>
    <row r="9" spans="1:11" s="59" customFormat="1" ht="15.75">
      <c r="A9" s="94"/>
      <c r="B9" s="94"/>
      <c r="C9" s="4" t="s">
        <v>84</v>
      </c>
      <c r="D9" s="95">
        <v>3.83</v>
      </c>
      <c r="E9" s="96">
        <v>0.062</v>
      </c>
      <c r="F9" s="61">
        <v>33.557046979865774</v>
      </c>
      <c r="G9" s="61">
        <v>2.1395432638169454</v>
      </c>
      <c r="H9" s="97">
        <v>21.53510235594601</v>
      </c>
      <c r="I9" s="97">
        <v>1.3730434388019268</v>
      </c>
      <c r="J9" s="97">
        <v>0.1263</v>
      </c>
      <c r="K9" s="97">
        <v>0.0099</v>
      </c>
    </row>
    <row r="10" spans="1:11" s="59" customFormat="1" ht="15.75">
      <c r="A10" s="94"/>
      <c r="B10" s="94"/>
      <c r="C10" s="4" t="s">
        <v>85</v>
      </c>
      <c r="D10" s="95">
        <v>3.64</v>
      </c>
      <c r="E10" s="96">
        <v>0.0421</v>
      </c>
      <c r="F10" s="61">
        <v>34.013605442176875</v>
      </c>
      <c r="G10" s="61">
        <v>3.2393909944930352</v>
      </c>
      <c r="H10" s="97">
        <v>21.828096945822825</v>
      </c>
      <c r="I10" s="97">
        <v>2.07886637579265</v>
      </c>
      <c r="J10" s="97">
        <v>0.1147</v>
      </c>
      <c r="K10" s="97">
        <v>0.0043</v>
      </c>
    </row>
    <row r="11" spans="1:11" s="59" customFormat="1" ht="15.75">
      <c r="A11" s="94"/>
      <c r="B11" s="94"/>
      <c r="C11" s="4" t="s">
        <v>86</v>
      </c>
      <c r="D11" s="95">
        <v>4.02</v>
      </c>
      <c r="E11" s="96">
        <v>0.056</v>
      </c>
      <c r="F11" s="61">
        <v>34.129692832764505</v>
      </c>
      <c r="G11" s="61">
        <v>1.8637374925741712</v>
      </c>
      <c r="H11" s="97">
        <v>21.902595570211297</v>
      </c>
      <c r="I11" s="97">
        <v>1.1960461744825284</v>
      </c>
      <c r="J11" s="97">
        <v>0.1171</v>
      </c>
      <c r="K11" s="97">
        <v>0.0061</v>
      </c>
    </row>
    <row r="12" spans="1:11" s="59" customFormat="1" ht="15.75">
      <c r="A12" s="94"/>
      <c r="B12" s="94"/>
      <c r="C12" s="4" t="s">
        <v>87</v>
      </c>
      <c r="D12" s="95">
        <v>4</v>
      </c>
      <c r="E12" s="96">
        <v>0.0523</v>
      </c>
      <c r="F12" s="61">
        <v>37.59398496240602</v>
      </c>
      <c r="G12" s="61">
        <v>2.2612923285657756</v>
      </c>
      <c r="H12" s="97">
        <v>24.125791361172595</v>
      </c>
      <c r="I12" s="97">
        <v>1.451175420220908</v>
      </c>
      <c r="J12" s="97">
        <v>0.1157</v>
      </c>
      <c r="K12" s="97">
        <v>0.0061</v>
      </c>
    </row>
    <row r="13" spans="1:11" s="59" customFormat="1" ht="15.75">
      <c r="A13" s="94"/>
      <c r="B13" s="94"/>
      <c r="C13" s="4" t="s">
        <v>88</v>
      </c>
      <c r="D13" s="95">
        <v>3.77</v>
      </c>
      <c r="E13" s="96">
        <v>0.038</v>
      </c>
      <c r="F13" s="61">
        <v>36.496350364963504</v>
      </c>
      <c r="G13" s="61">
        <v>1.7315786669508229</v>
      </c>
      <c r="H13" s="97">
        <v>23.421388693693103</v>
      </c>
      <c r="I13" s="97">
        <v>1.1112337701387236</v>
      </c>
      <c r="J13" s="97">
        <v>0.1138</v>
      </c>
      <c r="K13" s="97">
        <v>0.0047</v>
      </c>
    </row>
    <row r="14" spans="1:11" s="59" customFormat="1" ht="15.75">
      <c r="A14" s="94"/>
      <c r="B14" s="94"/>
      <c r="C14" s="4" t="s">
        <v>89</v>
      </c>
      <c r="D14" s="95">
        <v>4.01</v>
      </c>
      <c r="E14" s="96">
        <v>0.067</v>
      </c>
      <c r="F14" s="61">
        <v>36.63003663003663</v>
      </c>
      <c r="G14" s="61">
        <v>3.6227508754981277</v>
      </c>
      <c r="H14" s="97">
        <v>23.507181326270732</v>
      </c>
      <c r="I14" s="97">
        <v>2.3248860652355665</v>
      </c>
      <c r="J14" s="97">
        <v>0.1263</v>
      </c>
      <c r="K14" s="97">
        <v>0.0083</v>
      </c>
    </row>
    <row r="15" spans="1:11" s="59" customFormat="1" ht="15.75">
      <c r="A15" s="94"/>
      <c r="B15" s="94"/>
      <c r="C15" s="4" t="s">
        <v>90</v>
      </c>
      <c r="D15" s="95">
        <v>4.93</v>
      </c>
      <c r="E15" s="96">
        <v>0.078</v>
      </c>
      <c r="F15" s="61">
        <v>35.46099290780142</v>
      </c>
      <c r="G15" s="61">
        <v>3.395201448619285</v>
      </c>
      <c r="H15" s="97">
        <v>22.756952135006774</v>
      </c>
      <c r="I15" s="97">
        <v>2.1788571193091593</v>
      </c>
      <c r="J15" s="97">
        <v>0.1378</v>
      </c>
      <c r="K15" s="97">
        <v>0.0063</v>
      </c>
    </row>
    <row r="16" spans="1:11" s="59" customFormat="1" ht="15.75">
      <c r="A16" s="94"/>
      <c r="B16" s="94"/>
      <c r="C16" s="4" t="s">
        <v>91</v>
      </c>
      <c r="D16" s="95">
        <v>4.67</v>
      </c>
      <c r="E16" s="96">
        <v>0.081</v>
      </c>
      <c r="F16" s="61">
        <v>35.97122302158274</v>
      </c>
      <c r="G16" s="61">
        <v>3.105429325604265</v>
      </c>
      <c r="H16" s="97">
        <v>23.0843902952227</v>
      </c>
      <c r="I16" s="97">
        <v>1.9928970039041178</v>
      </c>
      <c r="J16" s="97">
        <v>0.1402</v>
      </c>
      <c r="K16" s="97">
        <v>0.007</v>
      </c>
    </row>
    <row r="17" spans="1:11" s="59" customFormat="1" ht="15.75">
      <c r="A17" s="94"/>
      <c r="B17" s="94"/>
      <c r="C17" s="4" t="s">
        <v>92</v>
      </c>
      <c r="D17" s="95">
        <v>4.06</v>
      </c>
      <c r="E17" s="96">
        <v>0.081</v>
      </c>
      <c r="F17" s="61">
        <v>35.714285714285715</v>
      </c>
      <c r="G17" s="61">
        <v>3.698979591836734</v>
      </c>
      <c r="H17" s="97">
        <v>22.919501793113966</v>
      </c>
      <c r="I17" s="97">
        <v>2.3738055428582316</v>
      </c>
      <c r="J17" s="97">
        <v>0.1504</v>
      </c>
      <c r="K17" s="97">
        <v>0.0079</v>
      </c>
    </row>
    <row r="18" spans="1:11" s="59" customFormat="1" ht="15.75">
      <c r="A18" s="94"/>
      <c r="B18" s="94"/>
      <c r="C18" s="4" t="s">
        <v>93</v>
      </c>
      <c r="D18" s="95">
        <v>4.13</v>
      </c>
      <c r="E18" s="96">
        <v>0.064</v>
      </c>
      <c r="F18" s="61">
        <v>34.36426116838488</v>
      </c>
      <c r="G18" s="61">
        <v>3.1884366032522053</v>
      </c>
      <c r="H18" s="97">
        <v>22.053128873099347</v>
      </c>
      <c r="I18" s="97">
        <v>2.0461665964731353</v>
      </c>
      <c r="J18" s="97">
        <v>0.1309</v>
      </c>
      <c r="K18" s="97">
        <v>0.0062</v>
      </c>
    </row>
    <row r="19" spans="1:11" s="59" customFormat="1" ht="15.75">
      <c r="A19" s="94"/>
      <c r="B19" s="94"/>
      <c r="C19" s="4" t="s">
        <v>94</v>
      </c>
      <c r="D19" s="95">
        <v>4.17</v>
      </c>
      <c r="E19" s="96">
        <v>0.079</v>
      </c>
      <c r="F19" s="61">
        <v>33.898305084745765</v>
      </c>
      <c r="G19" s="61">
        <v>2.987647227808101</v>
      </c>
      <c r="H19" s="97">
        <v>21.754103396853935</v>
      </c>
      <c r="I19" s="97">
        <v>1.9173108078583128</v>
      </c>
      <c r="J19" s="97">
        <v>0.1393</v>
      </c>
      <c r="K19" s="97">
        <v>0.0081</v>
      </c>
    </row>
    <row r="20" spans="1:11" s="59" customFormat="1" ht="15.75">
      <c r="A20" s="94"/>
      <c r="B20" s="94"/>
      <c r="C20" s="4" t="s">
        <v>95</v>
      </c>
      <c r="D20" s="95">
        <v>4.25</v>
      </c>
      <c r="E20" s="96">
        <v>0.069</v>
      </c>
      <c r="F20" s="61">
        <v>35.3356890459364</v>
      </c>
      <c r="G20" s="61">
        <v>3.2463883929128845</v>
      </c>
      <c r="H20" s="97">
        <v>22.67653887657919</v>
      </c>
      <c r="I20" s="97">
        <v>2.083356928590314</v>
      </c>
      <c r="J20" s="97">
        <v>0.1296</v>
      </c>
      <c r="K20" s="97">
        <v>0.0058</v>
      </c>
    </row>
    <row r="21" spans="1:11" s="59" customFormat="1" ht="15.75">
      <c r="A21" s="94"/>
      <c r="B21" s="94"/>
      <c r="C21" s="4" t="s">
        <v>96</v>
      </c>
      <c r="D21" s="95">
        <v>4.74</v>
      </c>
      <c r="E21" s="96">
        <v>0.058</v>
      </c>
      <c r="F21" s="61">
        <v>38.02281368821293</v>
      </c>
      <c r="G21" s="61">
        <v>3.1806155936908156</v>
      </c>
      <c r="H21" s="97">
        <v>24.40099050217456</v>
      </c>
      <c r="I21" s="97">
        <v>2.041147494478481</v>
      </c>
      <c r="J21" s="97">
        <v>0.12</v>
      </c>
      <c r="K21" s="97">
        <v>0.0053</v>
      </c>
    </row>
    <row r="22" spans="1:11" s="59" customFormat="1" ht="15.75">
      <c r="A22" s="94"/>
      <c r="B22" s="94"/>
      <c r="C22" s="4" t="s">
        <v>97</v>
      </c>
      <c r="D22" s="95">
        <v>4.45</v>
      </c>
      <c r="E22" s="96">
        <v>0.064</v>
      </c>
      <c r="F22" s="61">
        <v>33.78378378378378</v>
      </c>
      <c r="G22" s="61">
        <v>3.4240321402483564</v>
      </c>
      <c r="H22" s="97">
        <v>21.680609804296992</v>
      </c>
      <c r="I22" s="97">
        <v>2.1973591017868572</v>
      </c>
      <c r="J22" s="97">
        <v>0.1299</v>
      </c>
      <c r="K22" s="97">
        <v>0.0063</v>
      </c>
    </row>
    <row r="23" spans="1:11" s="59" customFormat="1" ht="15.75">
      <c r="A23" s="94"/>
      <c r="B23" s="94"/>
      <c r="C23" s="4" t="s">
        <v>98</v>
      </c>
      <c r="D23" s="95">
        <v>4.37</v>
      </c>
      <c r="E23" s="96">
        <v>0.067</v>
      </c>
      <c r="F23" s="61">
        <v>35.97122302158274</v>
      </c>
      <c r="G23" s="61">
        <v>2.1996791056363545</v>
      </c>
      <c r="H23" s="97">
        <v>23.0843902952227</v>
      </c>
      <c r="I23" s="97">
        <v>1.411635377765417</v>
      </c>
      <c r="J23" s="97">
        <v>0.1279</v>
      </c>
      <c r="K23" s="97">
        <v>0.0048</v>
      </c>
    </row>
    <row r="24" spans="1:11" s="59" customFormat="1" ht="15.75">
      <c r="A24" s="94"/>
      <c r="B24" s="94"/>
      <c r="C24" s="4" t="s">
        <v>99</v>
      </c>
      <c r="D24" s="95">
        <v>3.7</v>
      </c>
      <c r="E24" s="96">
        <v>0.07</v>
      </c>
      <c r="F24" s="61">
        <v>35.3356890459364</v>
      </c>
      <c r="G24" s="61">
        <v>2.746944024772441</v>
      </c>
      <c r="H24" s="97">
        <v>22.67653887657919</v>
      </c>
      <c r="I24" s="97">
        <v>1.7628404780379583</v>
      </c>
      <c r="J24" s="97">
        <v>0.1448</v>
      </c>
      <c r="K24" s="97">
        <v>0.0049</v>
      </c>
    </row>
    <row r="25" spans="1:11" s="59" customFormat="1" ht="15.75">
      <c r="A25" s="94"/>
      <c r="B25" s="94"/>
      <c r="C25" s="4" t="s">
        <v>100</v>
      </c>
      <c r="D25" s="95">
        <v>4</v>
      </c>
      <c r="E25" s="96">
        <v>0.072</v>
      </c>
      <c r="F25" s="61">
        <v>35.08771929824561</v>
      </c>
      <c r="G25" s="61">
        <v>2.2160664819944595</v>
      </c>
      <c r="H25" s="97">
        <v>22.51740527042775</v>
      </c>
      <c r="I25" s="97">
        <v>1.4221519118164896</v>
      </c>
      <c r="J25" s="97">
        <v>0.1404</v>
      </c>
      <c r="K25" s="97">
        <v>0.003</v>
      </c>
    </row>
    <row r="26" spans="1:11" s="59" customFormat="1" ht="15.75">
      <c r="A26" s="94"/>
      <c r="B26" s="94"/>
      <c r="C26" s="4" t="s">
        <v>101</v>
      </c>
      <c r="D26" s="95">
        <v>4.34</v>
      </c>
      <c r="E26" s="96">
        <v>0.055</v>
      </c>
      <c r="F26" s="61">
        <v>33.78378378378378</v>
      </c>
      <c r="G26" s="61">
        <v>1.8261504747991233</v>
      </c>
      <c r="H26" s="97">
        <v>21.680609804296992</v>
      </c>
      <c r="I26" s="97">
        <v>1.1719248542863239</v>
      </c>
      <c r="J26" s="97">
        <v>0.1162</v>
      </c>
      <c r="K26" s="97">
        <v>0.0069</v>
      </c>
    </row>
    <row r="27" spans="1:11" s="59" customFormat="1" ht="15.75">
      <c r="A27" s="94"/>
      <c r="B27" s="94"/>
      <c r="C27" s="4" t="s">
        <v>102</v>
      </c>
      <c r="D27" s="95">
        <v>4.6</v>
      </c>
      <c r="E27" s="96">
        <v>0.053</v>
      </c>
      <c r="F27" s="61">
        <v>34.48275862068965</v>
      </c>
      <c r="G27" s="61">
        <v>4.042806183115339</v>
      </c>
      <c r="H27" s="97">
        <v>22.12917414507555</v>
      </c>
      <c r="I27" s="97">
        <v>2.594454899767478</v>
      </c>
      <c r="J27" s="97">
        <v>0.1117</v>
      </c>
      <c r="K27" s="97">
        <v>0.0083</v>
      </c>
    </row>
    <row r="28" spans="1:11" s="59" customFormat="1" ht="15.75">
      <c r="A28" s="94"/>
      <c r="B28" s="94"/>
      <c r="C28" s="4" t="s">
        <v>103</v>
      </c>
      <c r="D28" s="95">
        <v>4.71</v>
      </c>
      <c r="E28" s="96">
        <v>0.0383</v>
      </c>
      <c r="F28" s="61">
        <v>37.87878787878788</v>
      </c>
      <c r="G28" s="61">
        <v>3.3000459136822777</v>
      </c>
      <c r="H28" s="97">
        <v>24.308562507848148</v>
      </c>
      <c r="I28" s="97">
        <v>2.1177914306079826</v>
      </c>
      <c r="J28" s="97">
        <v>0.0956</v>
      </c>
      <c r="K28" s="97">
        <v>0.0037</v>
      </c>
    </row>
    <row r="29" spans="1:11" s="59" customFormat="1" ht="15.75">
      <c r="A29" s="94"/>
      <c r="B29" s="94"/>
      <c r="C29" s="4" t="s">
        <v>104</v>
      </c>
      <c r="D29" s="95">
        <v>3.77</v>
      </c>
      <c r="E29" s="96">
        <v>0.0413</v>
      </c>
      <c r="F29" s="61">
        <v>37.59398496240602</v>
      </c>
      <c r="G29" s="61">
        <v>1.9786307874950535</v>
      </c>
      <c r="H29" s="97">
        <v>24.125791361172595</v>
      </c>
      <c r="I29" s="97">
        <v>1.2697784926932945</v>
      </c>
      <c r="J29" s="97">
        <v>0.1109</v>
      </c>
      <c r="K29" s="97">
        <v>0.0051</v>
      </c>
    </row>
    <row r="30" spans="1:11" s="59" customFormat="1" ht="15.75">
      <c r="A30" s="94"/>
      <c r="B30" s="94"/>
      <c r="C30" s="4" t="s">
        <v>105</v>
      </c>
      <c r="D30" s="95">
        <v>2.41</v>
      </c>
      <c r="E30" s="96">
        <v>0.0387</v>
      </c>
      <c r="F30" s="61">
        <v>33.44481605351171</v>
      </c>
      <c r="G30" s="61">
        <v>3.4675227346450264</v>
      </c>
      <c r="H30" s="97">
        <v>21.463078602247194</v>
      </c>
      <c r="I30" s="97">
        <v>2.2252690189620834</v>
      </c>
      <c r="J30" s="97">
        <v>0.1254</v>
      </c>
      <c r="K30" s="97">
        <v>0.008</v>
      </c>
    </row>
    <row r="31" spans="1:11" s="59" customFormat="1" ht="15.75">
      <c r="A31" s="94"/>
      <c r="B31" s="94"/>
      <c r="C31" s="4" t="s">
        <v>106</v>
      </c>
      <c r="D31" s="95">
        <v>4.46</v>
      </c>
      <c r="E31" s="96">
        <v>0.061</v>
      </c>
      <c r="F31" s="61">
        <v>36.76470588235294</v>
      </c>
      <c r="G31" s="61">
        <v>2.703287197231834</v>
      </c>
      <c r="H31" s="97">
        <v>23.593604787029083</v>
      </c>
      <c r="I31" s="97">
        <v>1.7348238813991972</v>
      </c>
      <c r="J31" s="97">
        <v>0.1183</v>
      </c>
      <c r="K31" s="97">
        <v>0.0039</v>
      </c>
    </row>
    <row r="32" spans="1:11" s="59" customFormat="1" ht="15.75">
      <c r="A32" s="94"/>
      <c r="B32" s="94"/>
      <c r="C32" s="4" t="s">
        <v>107</v>
      </c>
      <c r="D32" s="95">
        <v>3.68</v>
      </c>
      <c r="E32" s="96">
        <v>0.0405</v>
      </c>
      <c r="F32" s="61">
        <v>36.231884057971016</v>
      </c>
      <c r="G32" s="61">
        <v>2.6254988447805085</v>
      </c>
      <c r="H32" s="97">
        <v>23.25166848576779</v>
      </c>
      <c r="I32" s="97">
        <v>1.6849035134614343</v>
      </c>
      <c r="J32" s="97">
        <v>0.1166</v>
      </c>
      <c r="K32" s="97">
        <v>0.009</v>
      </c>
    </row>
    <row r="33" spans="1:11" s="59" customFormat="1" ht="15.75">
      <c r="A33" s="94"/>
      <c r="B33" s="94"/>
      <c r="C33" s="4" t="s">
        <v>108</v>
      </c>
      <c r="D33" s="95">
        <v>3.47</v>
      </c>
      <c r="E33" s="96">
        <v>0.0363</v>
      </c>
      <c r="F33" s="61">
        <v>38.02281368821293</v>
      </c>
      <c r="G33" s="61">
        <v>2.891468721537105</v>
      </c>
      <c r="H33" s="97">
        <v>24.40099050217456</v>
      </c>
      <c r="I33" s="97">
        <v>1.8555886313440733</v>
      </c>
      <c r="J33" s="97">
        <v>0.1048</v>
      </c>
      <c r="K33" s="97">
        <v>0.0047</v>
      </c>
    </row>
    <row r="34" spans="1:11" s="59" customFormat="1" ht="15.75">
      <c r="A34" s="94"/>
      <c r="B34" s="94"/>
      <c r="C34" s="4" t="s">
        <v>109</v>
      </c>
      <c r="D34" s="95">
        <v>3.96</v>
      </c>
      <c r="E34" s="96">
        <v>0.045</v>
      </c>
      <c r="F34" s="61">
        <v>35.2112676056338</v>
      </c>
      <c r="G34" s="61">
        <v>3.96746677246578</v>
      </c>
      <c r="H34" s="97">
        <v>22.596691908703907</v>
      </c>
      <c r="I34" s="97">
        <v>2.5461061305581865</v>
      </c>
      <c r="J34" s="97">
        <v>0.1091</v>
      </c>
      <c r="K34" s="97">
        <v>0.0063</v>
      </c>
    </row>
    <row r="35" spans="1:11" s="59" customFormat="1" ht="15.75">
      <c r="A35" s="94"/>
      <c r="B35" s="1" t="s">
        <v>2</v>
      </c>
      <c r="C35" s="4" t="s">
        <v>78</v>
      </c>
      <c r="D35" s="95">
        <v>3.21</v>
      </c>
      <c r="E35" s="96">
        <v>0.044</v>
      </c>
      <c r="F35" s="61">
        <v>33.44481605351171</v>
      </c>
      <c r="G35" s="61">
        <v>1.9015447254504982</v>
      </c>
      <c r="H35" s="97">
        <v>21.39251374403546</v>
      </c>
      <c r="I35" s="97">
        <v>1.2162967680555277</v>
      </c>
      <c r="J35" s="97">
        <v>0.1139</v>
      </c>
      <c r="K35" s="97">
        <v>0.0035</v>
      </c>
    </row>
    <row r="36" spans="1:11" s="59" customFormat="1" ht="15.75">
      <c r="A36" s="94"/>
      <c r="B36" s="94"/>
      <c r="C36" s="4" t="s">
        <v>79</v>
      </c>
      <c r="D36" s="95">
        <v>5.33</v>
      </c>
      <c r="E36" s="96">
        <v>0.177</v>
      </c>
      <c r="F36" s="61">
        <v>32.57328990228013</v>
      </c>
      <c r="G36" s="61">
        <v>1.6976307440927754</v>
      </c>
      <c r="H36" s="97">
        <v>20.835054102497075</v>
      </c>
      <c r="I36" s="97">
        <v>1.085866011856525</v>
      </c>
      <c r="J36" s="97">
        <v>0.1947</v>
      </c>
      <c r="K36" s="97">
        <v>0.0055</v>
      </c>
    </row>
    <row r="37" spans="1:11" s="59" customFormat="1" ht="15.75">
      <c r="A37" s="94"/>
      <c r="B37" s="94"/>
      <c r="C37" s="4" t="s">
        <v>80</v>
      </c>
      <c r="D37" s="95">
        <v>4.76</v>
      </c>
      <c r="E37" s="96">
        <v>0.078</v>
      </c>
      <c r="F37" s="61">
        <v>35.842293906810035</v>
      </c>
      <c r="G37" s="61">
        <v>2.055472052003443</v>
      </c>
      <c r="H37" s="97">
        <v>22.926027274073842</v>
      </c>
      <c r="I37" s="97">
        <v>1.314754252276636</v>
      </c>
      <c r="J37" s="97">
        <v>0.1328</v>
      </c>
      <c r="K37" s="97">
        <v>0.0048</v>
      </c>
    </row>
    <row r="38" spans="1:11" s="59" customFormat="1" ht="15.75">
      <c r="A38" s="94"/>
      <c r="B38" s="94"/>
      <c r="C38" s="4" t="s">
        <v>81</v>
      </c>
      <c r="D38" s="95">
        <v>4.22</v>
      </c>
      <c r="E38" s="96">
        <v>0.0695</v>
      </c>
      <c r="F38" s="61">
        <v>38.91050583657587</v>
      </c>
      <c r="G38" s="61">
        <v>2.271041196687308</v>
      </c>
      <c r="H38" s="97">
        <v>24.888566573800006</v>
      </c>
      <c r="I38" s="97">
        <v>1.4526400724007789</v>
      </c>
      <c r="J38" s="97">
        <v>0.1412</v>
      </c>
      <c r="K38" s="97">
        <v>0.0037</v>
      </c>
    </row>
    <row r="39" spans="1:11" s="59" customFormat="1" ht="15.75">
      <c r="A39" s="94"/>
      <c r="B39" s="94"/>
      <c r="C39" s="4" t="s">
        <v>82</v>
      </c>
      <c r="D39" s="95">
        <v>3.4</v>
      </c>
      <c r="E39" s="96">
        <v>0.0461</v>
      </c>
      <c r="F39" s="61">
        <v>34.72222222222222</v>
      </c>
      <c r="G39" s="61">
        <v>2.170138888888889</v>
      </c>
      <c r="H39" s="97">
        <v>22.209588921759035</v>
      </c>
      <c r="I39" s="97">
        <v>1.3880993076099397</v>
      </c>
      <c r="J39" s="97">
        <v>0.1251</v>
      </c>
      <c r="K39" s="97">
        <v>0.0078</v>
      </c>
    </row>
    <row r="40" spans="1:11" s="59" customFormat="1" ht="15.75">
      <c r="A40" s="94"/>
      <c r="B40" s="94"/>
      <c r="C40" s="4" t="s">
        <v>83</v>
      </c>
      <c r="D40" s="95">
        <v>3.73</v>
      </c>
      <c r="E40" s="96">
        <v>0.092</v>
      </c>
      <c r="F40" s="61">
        <v>35.46099290780142</v>
      </c>
      <c r="G40" s="61">
        <v>1.6347266234092852</v>
      </c>
      <c r="H40" s="97">
        <v>22.682133366902846</v>
      </c>
      <c r="I40" s="97">
        <v>1.0456302615948119</v>
      </c>
      <c r="J40" s="97">
        <v>0.1738</v>
      </c>
      <c r="K40" s="97">
        <v>0.0091</v>
      </c>
    </row>
    <row r="41" spans="1:11" s="59" customFormat="1" ht="15.75">
      <c r="A41" s="94"/>
      <c r="B41" s="94"/>
      <c r="C41" s="4" t="s">
        <v>84</v>
      </c>
      <c r="D41" s="95">
        <v>3.55</v>
      </c>
      <c r="E41" s="96">
        <v>0.051</v>
      </c>
      <c r="F41" s="61">
        <v>35.842293906810035</v>
      </c>
      <c r="G41" s="61">
        <v>1.9270050487532275</v>
      </c>
      <c r="H41" s="97">
        <v>22.926027274073842</v>
      </c>
      <c r="I41" s="97">
        <v>1.2325821115093463</v>
      </c>
      <c r="J41" s="97">
        <v>0.1274</v>
      </c>
      <c r="K41" s="97">
        <v>0.0066</v>
      </c>
    </row>
    <row r="42" spans="1:11" s="59" customFormat="1" ht="15.75">
      <c r="A42" s="94"/>
      <c r="B42" s="94"/>
      <c r="C42" s="4" t="s">
        <v>85</v>
      </c>
      <c r="D42" s="95">
        <v>4.38</v>
      </c>
      <c r="E42" s="96">
        <v>0.126</v>
      </c>
      <c r="F42" s="61">
        <v>36.90036900369004</v>
      </c>
      <c r="G42" s="61">
        <v>1.4978009558693375</v>
      </c>
      <c r="H42" s="97">
        <v>23.60281036703543</v>
      </c>
      <c r="I42" s="97">
        <v>0.958047653274501</v>
      </c>
      <c r="J42" s="97">
        <v>0.213</v>
      </c>
      <c r="K42" s="97">
        <v>0.023</v>
      </c>
    </row>
    <row r="43" spans="1:11" s="59" customFormat="1" ht="15.75">
      <c r="A43" s="94"/>
      <c r="B43" s="94"/>
      <c r="C43" s="4" t="s">
        <v>86</v>
      </c>
      <c r="D43" s="95">
        <v>0.983</v>
      </c>
      <c r="E43" s="96">
        <v>0.0319</v>
      </c>
      <c r="F43" s="61">
        <v>35.2112676056338</v>
      </c>
      <c r="G43" s="61">
        <v>1.4878000396746673</v>
      </c>
      <c r="H43" s="97">
        <v>22.522400033333103</v>
      </c>
      <c r="I43" s="97">
        <v>0.951650705633793</v>
      </c>
      <c r="J43" s="97">
        <v>0.213</v>
      </c>
      <c r="K43" s="97">
        <v>0.012</v>
      </c>
    </row>
    <row r="44" spans="1:11" s="59" customFormat="1" ht="15.75">
      <c r="A44" s="94"/>
      <c r="B44" s="94"/>
      <c r="C44" s="4" t="s">
        <v>87</v>
      </c>
      <c r="D44" s="95">
        <v>0.822</v>
      </c>
      <c r="E44" s="96">
        <v>0.0289</v>
      </c>
      <c r="F44" s="61">
        <v>30.487804878048777</v>
      </c>
      <c r="G44" s="61">
        <v>2.509666864961332</v>
      </c>
      <c r="H44" s="97">
        <v>19.50110246788598</v>
      </c>
      <c r="I44" s="97">
        <v>1.6052736787589068</v>
      </c>
      <c r="J44" s="97">
        <v>0.239</v>
      </c>
      <c r="K44" s="97">
        <v>0.013</v>
      </c>
    </row>
    <row r="45" spans="1:11" s="59" customFormat="1" ht="15.75">
      <c r="A45" s="94"/>
      <c r="B45" s="94"/>
      <c r="C45" s="4" t="s">
        <v>88</v>
      </c>
      <c r="D45" s="95">
        <v>3.56</v>
      </c>
      <c r="E45" s="96">
        <v>0.0706</v>
      </c>
      <c r="F45" s="61">
        <v>33.003300330033</v>
      </c>
      <c r="G45" s="61">
        <v>1.851670315546406</v>
      </c>
      <c r="H45" s="97">
        <v>21.11010432167195</v>
      </c>
      <c r="I45" s="97">
        <v>1.184395291974994</v>
      </c>
      <c r="J45" s="97">
        <v>0.1474</v>
      </c>
      <c r="K45" s="97">
        <v>0.0063</v>
      </c>
    </row>
    <row r="46" spans="1:11" s="59" customFormat="1" ht="15.75">
      <c r="A46" s="94"/>
      <c r="B46" s="94"/>
      <c r="C46" s="4" t="s">
        <v>89</v>
      </c>
      <c r="D46" s="95">
        <v>2.91</v>
      </c>
      <c r="E46" s="96">
        <v>0.0367</v>
      </c>
      <c r="F46" s="61">
        <v>33.78378378378378</v>
      </c>
      <c r="G46" s="61">
        <v>1.9402848794740684</v>
      </c>
      <c r="H46" s="97">
        <v>21.609329761711493</v>
      </c>
      <c r="I46" s="97">
        <v>1.2410763714496464</v>
      </c>
      <c r="J46" s="97">
        <v>0.1215</v>
      </c>
      <c r="K46" s="97">
        <v>0.0033</v>
      </c>
    </row>
    <row r="47" spans="1:11" s="59" customFormat="1" ht="15.75">
      <c r="A47" s="94"/>
      <c r="B47" s="94"/>
      <c r="C47" s="4" t="s">
        <v>90</v>
      </c>
      <c r="D47" s="95">
        <v>2.88</v>
      </c>
      <c r="E47" s="96">
        <v>0.0308</v>
      </c>
      <c r="F47" s="61">
        <v>36.76470588235294</v>
      </c>
      <c r="G47" s="61">
        <v>2.0274653979238755</v>
      </c>
      <c r="H47" s="97">
        <v>23.516035328921333</v>
      </c>
      <c r="I47" s="97">
        <v>1.2968401835802206</v>
      </c>
      <c r="J47" s="97">
        <v>0.1205</v>
      </c>
      <c r="K47" s="97">
        <v>0.007</v>
      </c>
    </row>
    <row r="48" spans="1:11" s="59" customFormat="1" ht="15.75">
      <c r="A48" s="94"/>
      <c r="B48" s="94"/>
      <c r="C48" s="4" t="s">
        <v>91</v>
      </c>
      <c r="D48" s="95">
        <v>3.92</v>
      </c>
      <c r="E48" s="96">
        <v>0.106</v>
      </c>
      <c r="F48" s="61">
        <v>31.446540880503143</v>
      </c>
      <c r="G48" s="61">
        <v>1.8788813733633953</v>
      </c>
      <c r="H48" s="97">
        <v>20.114344683857237</v>
      </c>
      <c r="I48" s="97">
        <v>1.2018004685323507</v>
      </c>
      <c r="J48" s="97">
        <v>0.1823</v>
      </c>
      <c r="K48" s="97">
        <v>0.0099</v>
      </c>
    </row>
    <row r="49" spans="1:11" s="59" customFormat="1" ht="15.75">
      <c r="A49" s="94"/>
      <c r="B49" s="94"/>
      <c r="C49" s="4" t="s">
        <v>92</v>
      </c>
      <c r="D49" s="95">
        <v>1.95</v>
      </c>
      <c r="E49" s="96">
        <v>0.0887</v>
      </c>
      <c r="F49" s="61">
        <v>29.498525073746315</v>
      </c>
      <c r="G49" s="61">
        <v>2.871537839037252</v>
      </c>
      <c r="H49" s="97">
        <v>18.86832333175989</v>
      </c>
      <c r="I49" s="97">
        <v>1.8367394393748566</v>
      </c>
      <c r="J49" s="97">
        <v>0.26</v>
      </c>
      <c r="K49" s="97">
        <v>0.011</v>
      </c>
    </row>
    <row r="50" spans="1:11" s="59" customFormat="1" ht="15.75">
      <c r="A50" s="94"/>
      <c r="B50" s="94"/>
      <c r="C50" s="4" t="s">
        <v>93</v>
      </c>
      <c r="D50" s="95">
        <v>2.49</v>
      </c>
      <c r="E50" s="96">
        <v>0.0539</v>
      </c>
      <c r="F50" s="61">
        <v>34.24657534246575</v>
      </c>
      <c r="G50" s="61">
        <v>2.1110902608369297</v>
      </c>
      <c r="H50" s="97">
        <v>21.90534797762535</v>
      </c>
      <c r="I50" s="97">
        <v>1.3503296698536174</v>
      </c>
      <c r="J50" s="97">
        <v>0.1553</v>
      </c>
      <c r="K50" s="97">
        <v>0.0051</v>
      </c>
    </row>
    <row r="51" spans="1:11" s="59" customFormat="1" ht="15.75">
      <c r="A51" s="94"/>
      <c r="B51" s="94"/>
      <c r="C51" s="4" t="s">
        <v>94</v>
      </c>
      <c r="D51" s="95">
        <v>2.78</v>
      </c>
      <c r="E51" s="96">
        <v>0.0666</v>
      </c>
      <c r="F51" s="61">
        <v>31.347962382445143</v>
      </c>
      <c r="G51" s="61">
        <v>1.5723115928499132</v>
      </c>
      <c r="H51" s="97">
        <v>20.05129031180753</v>
      </c>
      <c r="I51" s="97">
        <v>1.0057073510624468</v>
      </c>
      <c r="J51" s="97">
        <v>0.1628</v>
      </c>
      <c r="K51" s="97">
        <v>0.0049</v>
      </c>
    </row>
    <row r="52" spans="1:11" s="59" customFormat="1" ht="15.75">
      <c r="A52" s="94"/>
      <c r="B52" s="94"/>
      <c r="C52" s="4" t="s">
        <v>95</v>
      </c>
      <c r="D52" s="95">
        <v>1.244</v>
      </c>
      <c r="E52" s="96">
        <v>0.028</v>
      </c>
      <c r="F52" s="61">
        <v>32.57328990228013</v>
      </c>
      <c r="G52" s="61">
        <v>1.5915288225869768</v>
      </c>
      <c r="H52" s="97">
        <v>20.835054102497075</v>
      </c>
      <c r="I52" s="97">
        <v>1.0179993861154921</v>
      </c>
      <c r="J52" s="97">
        <v>0.1645</v>
      </c>
      <c r="K52" s="97">
        <v>0.0053</v>
      </c>
    </row>
    <row r="53" spans="1:11" s="59" customFormat="1" ht="15.75">
      <c r="A53" s="94"/>
      <c r="B53" s="94"/>
      <c r="C53" s="4" t="s">
        <v>96</v>
      </c>
      <c r="D53" s="95">
        <v>1.8</v>
      </c>
      <c r="E53" s="96">
        <v>0.0427</v>
      </c>
      <c r="F53" s="61">
        <v>32.89473684210526</v>
      </c>
      <c r="G53" s="61">
        <v>2.0559210526315788</v>
      </c>
      <c r="H53" s="97">
        <v>21.040663189034873</v>
      </c>
      <c r="I53" s="97">
        <v>1.3150414493146796</v>
      </c>
      <c r="J53" s="97">
        <v>0.17</v>
      </c>
      <c r="K53" s="97">
        <v>0.0059</v>
      </c>
    </row>
    <row r="54" spans="1:11" s="59" customFormat="1" ht="15.75">
      <c r="A54" s="94"/>
      <c r="B54" s="94"/>
      <c r="C54" s="4" t="s">
        <v>97</v>
      </c>
      <c r="D54" s="95">
        <v>3.17</v>
      </c>
      <c r="E54" s="96">
        <v>0.0428</v>
      </c>
      <c r="F54" s="61">
        <v>33.11258278145695</v>
      </c>
      <c r="G54" s="61">
        <v>1.5350203938423752</v>
      </c>
      <c r="H54" s="97">
        <v>21.180005329359606</v>
      </c>
      <c r="I54" s="97">
        <v>0.9818545516921673</v>
      </c>
      <c r="J54" s="97">
        <v>0.1183</v>
      </c>
      <c r="K54" s="97">
        <v>0.0064</v>
      </c>
    </row>
    <row r="55" spans="1:11" s="59" customFormat="1" ht="15.75">
      <c r="A55" s="94"/>
      <c r="B55" s="94"/>
      <c r="C55" s="4" t="s">
        <v>98</v>
      </c>
      <c r="D55" s="95">
        <v>2.43</v>
      </c>
      <c r="E55" s="96">
        <v>0.0579</v>
      </c>
      <c r="F55" s="61">
        <v>31.152647975077883</v>
      </c>
      <c r="G55" s="61">
        <v>2.1350724468900735</v>
      </c>
      <c r="H55" s="97">
        <v>19.926360154101566</v>
      </c>
      <c r="I55" s="97">
        <v>1.3656695432717587</v>
      </c>
      <c r="J55" s="97">
        <v>0.1597</v>
      </c>
      <c r="K55" s="97">
        <v>0.0097</v>
      </c>
    </row>
    <row r="56" spans="1:11" s="59" customFormat="1" ht="15.75">
      <c r="A56" s="94"/>
      <c r="B56" s="94"/>
      <c r="C56" s="4" t="s">
        <v>99</v>
      </c>
      <c r="D56" s="95">
        <v>3.6</v>
      </c>
      <c r="E56" s="96">
        <v>0.0573</v>
      </c>
      <c r="F56" s="61">
        <v>36.231884057971016</v>
      </c>
      <c r="G56" s="61">
        <v>1.7065742491073304</v>
      </c>
      <c r="H56" s="97">
        <v>23.175223222705082</v>
      </c>
      <c r="I56" s="97">
        <v>1.0915866010694422</v>
      </c>
      <c r="J56" s="97">
        <v>0.1433</v>
      </c>
      <c r="K56" s="97">
        <v>0.0068</v>
      </c>
    </row>
    <row r="57" spans="1:11" s="59" customFormat="1" ht="15.75">
      <c r="A57" s="94"/>
      <c r="B57" s="94"/>
      <c r="C57" s="4" t="s">
        <v>100</v>
      </c>
      <c r="D57" s="95">
        <v>5.01</v>
      </c>
      <c r="E57" s="96">
        <v>0.0933</v>
      </c>
      <c r="F57" s="61">
        <v>36.76470588235294</v>
      </c>
      <c r="G57" s="61">
        <v>1.6219723183391004</v>
      </c>
      <c r="H57" s="97">
        <v>23.516035328921333</v>
      </c>
      <c r="I57" s="97">
        <v>1.0374721468641763</v>
      </c>
      <c r="J57" s="97">
        <v>0.1563</v>
      </c>
      <c r="K57" s="97">
        <v>0.0064</v>
      </c>
    </row>
    <row r="58" spans="1:11" s="59" customFormat="1" ht="15.75">
      <c r="A58" s="94"/>
      <c r="B58" s="94"/>
      <c r="C58" s="4" t="s">
        <v>101</v>
      </c>
      <c r="D58" s="95">
        <v>5.4</v>
      </c>
      <c r="E58" s="96">
        <v>0.0757</v>
      </c>
      <c r="F58" s="61">
        <v>35.08771929824561</v>
      </c>
      <c r="G58" s="61">
        <v>1.6004924592182208</v>
      </c>
      <c r="H58" s="97">
        <v>22.443374068303864</v>
      </c>
      <c r="I58" s="97">
        <v>1.023732852238422</v>
      </c>
      <c r="J58" s="97">
        <v>0.1254</v>
      </c>
      <c r="K58" s="97">
        <v>0.0033</v>
      </c>
    </row>
    <row r="59" spans="1:11" s="59" customFormat="1" ht="15.75">
      <c r="A59" s="94"/>
      <c r="B59" s="94"/>
      <c r="C59" s="4" t="s">
        <v>102</v>
      </c>
      <c r="D59" s="95">
        <v>3.68</v>
      </c>
      <c r="E59" s="96">
        <v>0.0614</v>
      </c>
      <c r="F59" s="61">
        <v>35.842293906810035</v>
      </c>
      <c r="G59" s="61">
        <v>1.413137035752367</v>
      </c>
      <c r="H59" s="97">
        <v>22.926027274073842</v>
      </c>
      <c r="I59" s="97">
        <v>0.9038935484401873</v>
      </c>
      <c r="J59" s="97">
        <v>0.145</v>
      </c>
      <c r="K59" s="97">
        <v>0.0041</v>
      </c>
    </row>
    <row r="60" spans="1:11" s="59" customFormat="1" ht="15.75">
      <c r="A60" s="94"/>
      <c r="B60" s="94"/>
      <c r="C60" s="4" t="s">
        <v>103</v>
      </c>
      <c r="D60" s="95">
        <v>3.05</v>
      </c>
      <c r="E60" s="96">
        <v>0.059</v>
      </c>
      <c r="F60" s="61">
        <v>34.84320557491289</v>
      </c>
      <c r="G60" s="61">
        <v>3.156527334312666</v>
      </c>
      <c r="H60" s="97">
        <v>22.28697424901255</v>
      </c>
      <c r="I60" s="97">
        <v>2.019029026042949</v>
      </c>
      <c r="J60" s="97">
        <v>0.144</v>
      </c>
      <c r="K60" s="97">
        <v>0.0086</v>
      </c>
    </row>
    <row r="61" spans="1:11" s="59" customFormat="1" ht="15.75">
      <c r="A61" s="94"/>
      <c r="B61" s="94"/>
      <c r="C61" s="4" t="s">
        <v>104</v>
      </c>
      <c r="D61" s="95">
        <v>3.3</v>
      </c>
      <c r="E61" s="96">
        <v>0.0358</v>
      </c>
      <c r="F61" s="61">
        <v>35.842293906810035</v>
      </c>
      <c r="G61" s="61">
        <v>1.9270050487532275</v>
      </c>
      <c r="H61" s="97">
        <v>22.926027274073842</v>
      </c>
      <c r="I61" s="97">
        <v>1.2325821115093463</v>
      </c>
      <c r="J61" s="97">
        <v>0.1146</v>
      </c>
      <c r="K61" s="97">
        <v>0.0065</v>
      </c>
    </row>
    <row r="62" spans="1:11" s="59" customFormat="1" ht="15.75">
      <c r="A62" s="94"/>
      <c r="B62" s="94"/>
      <c r="C62" s="4" t="s">
        <v>105</v>
      </c>
      <c r="D62" s="95">
        <v>4.42</v>
      </c>
      <c r="E62" s="96">
        <v>0.075</v>
      </c>
      <c r="F62" s="61">
        <v>35.08771929824561</v>
      </c>
      <c r="G62" s="61">
        <v>2.2160664819944595</v>
      </c>
      <c r="H62" s="97">
        <v>22.443374068303864</v>
      </c>
      <c r="I62" s="97">
        <v>1.4174762569455073</v>
      </c>
      <c r="J62" s="97">
        <v>0.132</v>
      </c>
      <c r="K62" s="97">
        <v>0.011</v>
      </c>
    </row>
    <row r="63" spans="1:11" s="59" customFormat="1" ht="15.75">
      <c r="A63" s="94"/>
      <c r="B63" s="94"/>
      <c r="C63" s="4" t="s">
        <v>106</v>
      </c>
      <c r="D63" s="95">
        <v>2.85</v>
      </c>
      <c r="E63" s="96">
        <v>0.0629</v>
      </c>
      <c r="F63" s="61">
        <v>32.154340836012864</v>
      </c>
      <c r="G63" s="61">
        <v>1.9644131057371204</v>
      </c>
      <c r="H63" s="97">
        <v>20.567079130117694</v>
      </c>
      <c r="I63" s="97">
        <v>1.2565096574669974</v>
      </c>
      <c r="J63" s="97">
        <v>0.1577</v>
      </c>
      <c r="K63" s="97">
        <v>0.0066</v>
      </c>
    </row>
    <row r="64" spans="1:11" s="59" customFormat="1" ht="15.75">
      <c r="A64" s="94"/>
      <c r="B64" s="94"/>
      <c r="C64" s="4" t="s">
        <v>107</v>
      </c>
      <c r="D64" s="95">
        <v>3.51</v>
      </c>
      <c r="E64" s="96">
        <v>0.073</v>
      </c>
      <c r="F64" s="61">
        <v>34.602076124567475</v>
      </c>
      <c r="G64" s="61">
        <v>2.1551466098346523</v>
      </c>
      <c r="H64" s="97">
        <v>22.13273913310243</v>
      </c>
      <c r="I64" s="97">
        <v>1.3785097037918468</v>
      </c>
      <c r="J64" s="97">
        <v>0.1525</v>
      </c>
      <c r="K64" s="97">
        <v>0.0062</v>
      </c>
    </row>
    <row r="65" spans="1:11" s="59" customFormat="1" ht="15.75">
      <c r="A65" s="94"/>
      <c r="B65" s="94"/>
      <c r="C65" s="4" t="s">
        <v>108</v>
      </c>
      <c r="D65" s="95">
        <v>4.19</v>
      </c>
      <c r="E65" s="96">
        <v>0.0704</v>
      </c>
      <c r="F65" s="61">
        <v>34.48275862068965</v>
      </c>
      <c r="G65" s="61">
        <v>2.0214030915576693</v>
      </c>
      <c r="H65" s="97">
        <v>22.05641934298828</v>
      </c>
      <c r="I65" s="97">
        <v>1.2929625132096578</v>
      </c>
      <c r="J65" s="97">
        <v>0.1399</v>
      </c>
      <c r="K65" s="97">
        <v>0.0033</v>
      </c>
    </row>
    <row r="66" spans="1:11" s="59" customFormat="1" ht="15.75">
      <c r="A66" s="94"/>
      <c r="B66" s="94"/>
      <c r="C66" s="4" t="s">
        <v>109</v>
      </c>
      <c r="D66" s="95">
        <v>4.83</v>
      </c>
      <c r="E66" s="96">
        <v>0.144</v>
      </c>
      <c r="F66" s="61">
        <v>31.545741324921135</v>
      </c>
      <c r="G66" s="61">
        <v>1.3931873140343718</v>
      </c>
      <c r="H66" s="97">
        <v>20.177796875288966</v>
      </c>
      <c r="I66" s="97">
        <v>0.8911329850285347</v>
      </c>
      <c r="J66" s="97">
        <v>0.2008</v>
      </c>
      <c r="K66" s="97">
        <v>0.0091</v>
      </c>
    </row>
    <row r="67" spans="1:11" s="59" customFormat="1" ht="15.75">
      <c r="A67" s="94"/>
      <c r="B67" s="1" t="s">
        <v>0</v>
      </c>
      <c r="C67" s="4" t="s">
        <v>78</v>
      </c>
      <c r="D67" s="95">
        <v>3.71</v>
      </c>
      <c r="E67" s="96">
        <v>0.0698</v>
      </c>
      <c r="F67" s="61">
        <v>35.842293906810035</v>
      </c>
      <c r="G67" s="61">
        <v>2.440873061754088</v>
      </c>
      <c r="H67" s="97">
        <v>21.916126345142665</v>
      </c>
      <c r="I67" s="97">
        <v>1.4924960593466328</v>
      </c>
      <c r="J67" s="97">
        <v>0.145</v>
      </c>
      <c r="K67" s="97">
        <v>0.017</v>
      </c>
    </row>
    <row r="68" spans="1:11" s="59" customFormat="1" ht="15.75">
      <c r="A68" s="94"/>
      <c r="B68" s="1"/>
      <c r="C68" s="4" t="s">
        <v>79</v>
      </c>
      <c r="D68" s="95">
        <v>4.03</v>
      </c>
      <c r="E68" s="96">
        <v>0.079</v>
      </c>
      <c r="F68" s="61">
        <v>31.948881789137378</v>
      </c>
      <c r="G68" s="61">
        <v>2.2456083046678033</v>
      </c>
      <c r="H68" s="97">
        <v>19.53546086356167</v>
      </c>
      <c r="I68" s="97">
        <v>1.3730994856177534</v>
      </c>
      <c r="J68" s="97">
        <v>0.1328</v>
      </c>
      <c r="K68" s="97">
        <v>0.0078</v>
      </c>
    </row>
    <row r="69" spans="1:11" s="59" customFormat="1" ht="15.75">
      <c r="A69" s="94"/>
      <c r="B69" s="1"/>
      <c r="C69" s="4" t="s">
        <v>80</v>
      </c>
      <c r="D69" s="95">
        <v>4.32</v>
      </c>
      <c r="E69" s="96">
        <v>0.0582</v>
      </c>
      <c r="F69" s="61">
        <v>35.2112676056338</v>
      </c>
      <c r="G69" s="61">
        <v>2.8516167427097794</v>
      </c>
      <c r="H69" s="97">
        <v>21.530279050333814</v>
      </c>
      <c r="I69" s="97">
        <v>1.7436493597101326</v>
      </c>
      <c r="J69" s="97">
        <v>0.1208</v>
      </c>
      <c r="K69" s="97">
        <v>0.0043</v>
      </c>
    </row>
    <row r="70" spans="1:11" s="59" customFormat="1" ht="15.75">
      <c r="A70" s="94"/>
      <c r="B70" s="1"/>
      <c r="C70" s="4" t="s">
        <v>81</v>
      </c>
      <c r="D70" s="95">
        <v>3.75</v>
      </c>
      <c r="E70" s="96">
        <v>0.078</v>
      </c>
      <c r="F70" s="61">
        <v>33.11258278145695</v>
      </c>
      <c r="G70" s="61">
        <v>1.2060874523047236</v>
      </c>
      <c r="H70" s="97">
        <v>20.247017385082128</v>
      </c>
      <c r="I70" s="97">
        <v>0.7374741431652432</v>
      </c>
      <c r="J70" s="97">
        <v>0.1474</v>
      </c>
      <c r="K70" s="97">
        <v>0.0057</v>
      </c>
    </row>
    <row r="71" spans="1:11" s="59" customFormat="1" ht="15.75">
      <c r="A71" s="94"/>
      <c r="B71" s="1"/>
      <c r="C71" s="4" t="s">
        <v>82</v>
      </c>
      <c r="D71" s="95">
        <v>3.94</v>
      </c>
      <c r="E71" s="96">
        <v>0.0948</v>
      </c>
      <c r="F71" s="61">
        <v>33.333333333333336</v>
      </c>
      <c r="G71" s="61">
        <v>2.333333333333333</v>
      </c>
      <c r="H71" s="97">
        <v>20.381997500982678</v>
      </c>
      <c r="I71" s="97">
        <v>1.4267398250687873</v>
      </c>
      <c r="J71" s="97">
        <v>0.172</v>
      </c>
      <c r="K71" s="97">
        <v>0.012</v>
      </c>
    </row>
    <row r="72" spans="1:11" s="59" customFormat="1" ht="15.75">
      <c r="A72" s="94"/>
      <c r="B72" s="1"/>
      <c r="C72" s="4" t="s">
        <v>83</v>
      </c>
      <c r="D72" s="95">
        <v>3.77</v>
      </c>
      <c r="E72" s="96">
        <v>0.091</v>
      </c>
      <c r="F72" s="61">
        <v>32.25806451612903</v>
      </c>
      <c r="G72" s="61">
        <v>2.081165452653486</v>
      </c>
      <c r="H72" s="97">
        <v>19.724513710628397</v>
      </c>
      <c r="I72" s="97">
        <v>1.2725492716534452</v>
      </c>
      <c r="J72" s="97">
        <v>0.1628</v>
      </c>
      <c r="K72" s="97">
        <v>0.0094</v>
      </c>
    </row>
    <row r="73" spans="1:11" s="59" customFormat="1" ht="15.75">
      <c r="A73" s="94"/>
      <c r="B73" s="1"/>
      <c r="C73" s="4" t="s">
        <v>84</v>
      </c>
      <c r="D73" s="95">
        <v>4.09</v>
      </c>
      <c r="E73" s="96">
        <v>0.0649</v>
      </c>
      <c r="F73" s="61">
        <v>35.97122302158274</v>
      </c>
      <c r="G73" s="61">
        <v>2.1996791056363545</v>
      </c>
      <c r="H73" s="97">
        <v>21.994961331995697</v>
      </c>
      <c r="I73" s="97">
        <v>1.3450156210213196</v>
      </c>
      <c r="J73" s="97">
        <v>0.1371</v>
      </c>
      <c r="K73" s="97">
        <v>0.006</v>
      </c>
    </row>
    <row r="74" spans="1:11" s="59" customFormat="1" ht="15.75">
      <c r="A74" s="94"/>
      <c r="B74" s="1"/>
      <c r="C74" s="4" t="s">
        <v>85</v>
      </c>
      <c r="D74" s="95">
        <v>4.43</v>
      </c>
      <c r="E74" s="96">
        <v>0.099</v>
      </c>
      <c r="F74" s="61">
        <v>33.222591362126245</v>
      </c>
      <c r="G74" s="61">
        <v>1.9867330382666861</v>
      </c>
      <c r="H74" s="97">
        <v>20.314283223570776</v>
      </c>
      <c r="I74" s="97">
        <v>1.2148076346321395</v>
      </c>
      <c r="J74" s="97">
        <v>0.1502</v>
      </c>
      <c r="K74" s="97">
        <v>0.0049</v>
      </c>
    </row>
    <row r="75" spans="1:11" s="59" customFormat="1" ht="15.75">
      <c r="A75" s="94"/>
      <c r="B75" s="1"/>
      <c r="C75" s="4" t="s">
        <v>86</v>
      </c>
      <c r="D75" s="95">
        <v>4.93</v>
      </c>
      <c r="E75" s="96">
        <v>0.09</v>
      </c>
      <c r="F75" s="61">
        <v>34.36426116838488</v>
      </c>
      <c r="G75" s="61">
        <v>2.0075341576032404</v>
      </c>
      <c r="H75" s="97">
        <v>21.0123685577141</v>
      </c>
      <c r="I75" s="97">
        <v>1.2275266855021982</v>
      </c>
      <c r="J75" s="97">
        <v>0.1469</v>
      </c>
      <c r="K75" s="97">
        <v>0.0052</v>
      </c>
    </row>
    <row r="76" spans="1:11" s="59" customFormat="1" ht="15.75">
      <c r="A76" s="94"/>
      <c r="B76" s="1"/>
      <c r="C76" s="4" t="s">
        <v>87</v>
      </c>
      <c r="D76" s="95">
        <v>3.32</v>
      </c>
      <c r="E76" s="96">
        <v>0.0449</v>
      </c>
      <c r="F76" s="61">
        <v>37.174721189591075</v>
      </c>
      <c r="G76" s="61">
        <v>2.072939843285748</v>
      </c>
      <c r="H76" s="97">
        <v>22.730852231579192</v>
      </c>
      <c r="I76" s="97">
        <v>1.2675196411661263</v>
      </c>
      <c r="J76" s="97">
        <v>0.1174</v>
      </c>
      <c r="K76" s="97">
        <v>0.0047</v>
      </c>
    </row>
    <row r="77" spans="1:11" s="59" customFormat="1" ht="15.75">
      <c r="A77" s="94"/>
      <c r="B77" s="1"/>
      <c r="C77" s="4" t="s">
        <v>88</v>
      </c>
      <c r="D77" s="95">
        <v>3.25</v>
      </c>
      <c r="E77" s="96">
        <v>0.0423</v>
      </c>
      <c r="F77" s="61">
        <v>35.97122302158274</v>
      </c>
      <c r="G77" s="61">
        <v>2.8466435484705768</v>
      </c>
      <c r="H77" s="97">
        <v>21.994961331995697</v>
      </c>
      <c r="I77" s="97">
        <v>1.7406084507334727</v>
      </c>
      <c r="J77" s="97">
        <v>0.1141</v>
      </c>
      <c r="K77" s="97">
        <v>0.0062</v>
      </c>
    </row>
    <row r="78" spans="1:11" s="59" customFormat="1" ht="15.75">
      <c r="A78" s="94"/>
      <c r="B78" s="1"/>
      <c r="C78" s="4" t="s">
        <v>89</v>
      </c>
      <c r="D78" s="95">
        <v>3.44</v>
      </c>
      <c r="E78" s="96">
        <v>0.079</v>
      </c>
      <c r="F78" s="61">
        <v>32.89473684210526</v>
      </c>
      <c r="G78" s="61">
        <v>1.0820637119113574</v>
      </c>
      <c r="H78" s="97">
        <v>20.113813323338167</v>
      </c>
      <c r="I78" s="97">
        <v>0.6616385961624398</v>
      </c>
      <c r="J78" s="97">
        <v>0.1581</v>
      </c>
      <c r="K78" s="97">
        <v>0.0072</v>
      </c>
    </row>
    <row r="79" spans="1:11" s="59" customFormat="1" ht="15.75">
      <c r="A79" s="94"/>
      <c r="B79" s="1"/>
      <c r="C79" s="4" t="s">
        <v>90</v>
      </c>
      <c r="D79" s="95">
        <v>3.76</v>
      </c>
      <c r="E79" s="96">
        <v>0.0593</v>
      </c>
      <c r="F79" s="61">
        <v>37.45318352059925</v>
      </c>
      <c r="G79" s="61">
        <v>1.963837338158762</v>
      </c>
      <c r="H79" s="97">
        <v>22.901120787620982</v>
      </c>
      <c r="I79" s="97">
        <v>1.2008078315606507</v>
      </c>
      <c r="J79" s="97">
        <v>0.1318</v>
      </c>
      <c r="K79" s="97">
        <v>0.0037</v>
      </c>
    </row>
    <row r="80" spans="1:11" s="59" customFormat="1" ht="15.75">
      <c r="A80" s="94"/>
      <c r="B80" s="1"/>
      <c r="C80" s="4" t="s">
        <v>91</v>
      </c>
      <c r="D80" s="95">
        <v>3.22</v>
      </c>
      <c r="E80" s="96">
        <v>0.0619</v>
      </c>
      <c r="F80" s="61">
        <v>33.333333333333336</v>
      </c>
      <c r="G80" s="61">
        <v>1.777777777777778</v>
      </c>
      <c r="H80" s="97">
        <v>20.381997500982678</v>
      </c>
      <c r="I80" s="97">
        <v>1.0870398667190762</v>
      </c>
      <c r="J80" s="97">
        <v>0.1514</v>
      </c>
      <c r="K80" s="97">
        <v>0.0096</v>
      </c>
    </row>
    <row r="81" spans="1:11" s="59" customFormat="1" ht="15.75">
      <c r="A81" s="94"/>
      <c r="B81" s="1"/>
      <c r="C81" s="4" t="s">
        <v>92</v>
      </c>
      <c r="D81" s="95">
        <v>3.97</v>
      </c>
      <c r="E81" s="96">
        <v>0.0557</v>
      </c>
      <c r="F81" s="61">
        <v>38.61003861003861</v>
      </c>
      <c r="G81" s="61">
        <v>2.087029114056141</v>
      </c>
      <c r="H81" s="97">
        <v>23.608491313879547</v>
      </c>
      <c r="I81" s="97">
        <v>1.276134665615111</v>
      </c>
      <c r="J81" s="97">
        <v>0.131</v>
      </c>
      <c r="K81" s="97">
        <v>0.0052</v>
      </c>
    </row>
    <row r="82" spans="1:11" s="59" customFormat="1" ht="15.75">
      <c r="A82" s="94"/>
      <c r="B82" s="1"/>
      <c r="C82" s="4" t="s">
        <v>93</v>
      </c>
      <c r="D82" s="95">
        <v>3.58</v>
      </c>
      <c r="E82" s="96">
        <v>0.0547</v>
      </c>
      <c r="F82" s="61">
        <v>38.02281368821293</v>
      </c>
      <c r="G82" s="61">
        <v>3.3251890297676705</v>
      </c>
      <c r="H82" s="97">
        <v>23.249426807204575</v>
      </c>
      <c r="I82" s="97">
        <v>2.0332198348505903</v>
      </c>
      <c r="J82" s="97">
        <v>0.1361</v>
      </c>
      <c r="K82" s="97">
        <v>0.0048</v>
      </c>
    </row>
    <row r="83" spans="1:11" s="59" customFormat="1" ht="15.75">
      <c r="A83" s="94"/>
      <c r="B83" s="1"/>
      <c r="C83" s="4" t="s">
        <v>94</v>
      </c>
      <c r="D83" s="95">
        <v>4.55</v>
      </c>
      <c r="E83" s="96">
        <v>0.0703</v>
      </c>
      <c r="F83" s="61">
        <v>36.231884057971016</v>
      </c>
      <c r="G83" s="61">
        <v>2.4942239025414827</v>
      </c>
      <c r="H83" s="97">
        <v>22.15434510976378</v>
      </c>
      <c r="I83" s="97">
        <v>1.525117960454753</v>
      </c>
      <c r="J83" s="97">
        <v>0.1395</v>
      </c>
      <c r="K83" s="97">
        <v>0.0052</v>
      </c>
    </row>
    <row r="84" spans="1:11" s="59" customFormat="1" ht="15.75">
      <c r="A84" s="94"/>
      <c r="B84" s="1"/>
      <c r="C84" s="4" t="s">
        <v>95</v>
      </c>
      <c r="D84" s="95">
        <v>3.31</v>
      </c>
      <c r="E84" s="96">
        <v>0.0512</v>
      </c>
      <c r="F84" s="61">
        <v>37.735849056603776</v>
      </c>
      <c r="G84" s="61">
        <v>1.9935920256318975</v>
      </c>
      <c r="H84" s="97">
        <v>23.07395943507473</v>
      </c>
      <c r="I84" s="97">
        <v>1.21900163053225</v>
      </c>
      <c r="J84" s="97">
        <v>0.1179</v>
      </c>
      <c r="K84" s="97">
        <v>0.0047</v>
      </c>
    </row>
    <row r="85" spans="1:11" s="59" customFormat="1" ht="15.75">
      <c r="A85" s="94"/>
      <c r="B85" s="1"/>
      <c r="C85" s="4" t="s">
        <v>96</v>
      </c>
      <c r="D85" s="95">
        <v>4.18</v>
      </c>
      <c r="E85" s="96">
        <v>0.08</v>
      </c>
      <c r="F85" s="61">
        <v>33.67003367003367</v>
      </c>
      <c r="G85" s="61">
        <v>2.0406081012141617</v>
      </c>
      <c r="H85" s="97">
        <v>20.587876263618863</v>
      </c>
      <c r="I85" s="97">
        <v>1.2477500765829614</v>
      </c>
      <c r="J85" s="97">
        <v>0.1423</v>
      </c>
      <c r="K85" s="97">
        <v>0.0056</v>
      </c>
    </row>
    <row r="86" spans="1:11" s="59" customFormat="1" ht="15.75">
      <c r="A86" s="94"/>
      <c r="B86" s="1"/>
      <c r="C86" s="4" t="s">
        <v>97</v>
      </c>
      <c r="D86" s="95">
        <v>3.48</v>
      </c>
      <c r="E86" s="96">
        <v>0.057</v>
      </c>
      <c r="F86" s="61">
        <v>38.46153846153846</v>
      </c>
      <c r="G86" s="61">
        <v>1.7751479289940828</v>
      </c>
      <c r="H86" s="97">
        <v>23.51768942421078</v>
      </c>
      <c r="I86" s="97">
        <v>1.0854318195789592</v>
      </c>
      <c r="J86" s="97">
        <v>0.1285</v>
      </c>
      <c r="K86" s="97">
        <v>0.0084</v>
      </c>
    </row>
    <row r="87" spans="1:11" s="59" customFormat="1" ht="15.75">
      <c r="A87" s="94"/>
      <c r="B87" s="1"/>
      <c r="C87" s="4" t="s">
        <v>98</v>
      </c>
      <c r="D87" s="95">
        <v>3.2</v>
      </c>
      <c r="E87" s="96">
        <v>0.0562</v>
      </c>
      <c r="F87" s="61">
        <v>35.714285714285715</v>
      </c>
      <c r="G87" s="61">
        <v>2.168367346938775</v>
      </c>
      <c r="H87" s="97">
        <v>21.837854465338584</v>
      </c>
      <c r="I87" s="97">
        <v>1.3258697353955564</v>
      </c>
      <c r="J87" s="97">
        <v>0.1382</v>
      </c>
      <c r="K87" s="97">
        <v>0.0036</v>
      </c>
    </row>
    <row r="88" spans="1:11" s="59" customFormat="1" ht="15.75">
      <c r="A88" s="94"/>
      <c r="B88" s="1"/>
      <c r="C88" s="4" t="s">
        <v>99</v>
      </c>
      <c r="D88" s="95">
        <v>3.52</v>
      </c>
      <c r="E88" s="96">
        <v>0.0591</v>
      </c>
      <c r="F88" s="61">
        <v>37.174721189591075</v>
      </c>
      <c r="G88" s="61">
        <v>2.072939843285748</v>
      </c>
      <c r="H88" s="97">
        <v>22.730852231579192</v>
      </c>
      <c r="I88" s="97">
        <v>1.2675196411661263</v>
      </c>
      <c r="J88" s="97">
        <v>0.1413</v>
      </c>
      <c r="K88" s="97">
        <v>0.006</v>
      </c>
    </row>
    <row r="89" spans="1:11" s="59" customFormat="1" ht="15.75">
      <c r="A89" s="94"/>
      <c r="B89" s="1"/>
      <c r="C89" s="4" t="s">
        <v>100</v>
      </c>
      <c r="D89" s="95">
        <v>3.52</v>
      </c>
      <c r="E89" s="96">
        <v>0.074</v>
      </c>
      <c r="F89" s="61">
        <v>36.63003663003663</v>
      </c>
      <c r="G89" s="61">
        <v>1.7442874585731725</v>
      </c>
      <c r="H89" s="97">
        <v>22.397799451629314</v>
      </c>
      <c r="I89" s="97">
        <v>1.0665618786490147</v>
      </c>
      <c r="J89" s="97">
        <v>0.159</v>
      </c>
      <c r="K89" s="97">
        <v>0.011</v>
      </c>
    </row>
    <row r="90" spans="1:11" s="59" customFormat="1" ht="15.75">
      <c r="A90" s="94"/>
      <c r="B90" s="1"/>
      <c r="C90" s="4" t="s">
        <v>101</v>
      </c>
      <c r="D90" s="95">
        <v>4.45</v>
      </c>
      <c r="E90" s="96">
        <v>0.0325</v>
      </c>
      <c r="F90" s="61">
        <v>39.52569169960474</v>
      </c>
      <c r="G90" s="61">
        <v>2.343420456498305</v>
      </c>
      <c r="H90" s="97">
        <v>24.16837648337867</v>
      </c>
      <c r="I90" s="97">
        <v>1.432907696643004</v>
      </c>
      <c r="J90" s="97">
        <v>0.0932</v>
      </c>
      <c r="K90" s="97">
        <v>0.0045</v>
      </c>
    </row>
    <row r="91" spans="1:11" s="59" customFormat="1" ht="15.75">
      <c r="A91" s="94"/>
      <c r="B91" s="1"/>
      <c r="C91" s="4" t="s">
        <v>102</v>
      </c>
      <c r="D91" s="95">
        <v>3.84</v>
      </c>
      <c r="E91" s="96">
        <v>0.0379</v>
      </c>
      <c r="F91" s="61">
        <v>42.016806722689076</v>
      </c>
      <c r="G91" s="61">
        <v>2.4715768660405333</v>
      </c>
      <c r="H91" s="97">
        <v>25.691593488633625</v>
      </c>
      <c r="I91" s="97">
        <v>1.5112702052137423</v>
      </c>
      <c r="J91" s="97">
        <v>0.1092</v>
      </c>
      <c r="K91" s="97">
        <v>0.0075</v>
      </c>
    </row>
    <row r="92" spans="1:11" s="59" customFormat="1" ht="15.75">
      <c r="A92" s="94"/>
      <c r="B92" s="1"/>
      <c r="C92" s="4" t="s">
        <v>103</v>
      </c>
      <c r="D92" s="95">
        <v>3.67</v>
      </c>
      <c r="E92" s="96">
        <v>0.0509</v>
      </c>
      <c r="F92" s="61">
        <v>37.174721189591075</v>
      </c>
      <c r="G92" s="61">
        <v>1.6583518746285981</v>
      </c>
      <c r="H92" s="97">
        <v>22.730852231579192</v>
      </c>
      <c r="I92" s="97">
        <v>1.0140157129329008</v>
      </c>
      <c r="J92" s="97">
        <v>0.1298</v>
      </c>
      <c r="K92" s="97">
        <v>0.0077</v>
      </c>
    </row>
    <row r="93" spans="1:11" s="59" customFormat="1" ht="15.75">
      <c r="A93" s="94"/>
      <c r="B93" s="1"/>
      <c r="C93" s="4" t="s">
        <v>104</v>
      </c>
      <c r="D93" s="95">
        <v>3.38</v>
      </c>
      <c r="E93" s="96">
        <v>0.0558</v>
      </c>
      <c r="F93" s="61">
        <v>35.2112676056338</v>
      </c>
      <c r="G93" s="61">
        <v>2.231700059512001</v>
      </c>
      <c r="H93" s="97">
        <v>21.530279050333814</v>
      </c>
      <c r="I93" s="97">
        <v>1.364595151077495</v>
      </c>
      <c r="J93" s="97">
        <v>0.137</v>
      </c>
      <c r="K93" s="97">
        <v>0.011</v>
      </c>
    </row>
    <row r="94" spans="1:11" s="59" customFormat="1" ht="15.75">
      <c r="A94" s="94"/>
      <c r="B94" s="1"/>
      <c r="C94" s="4" t="s">
        <v>105</v>
      </c>
      <c r="D94" s="95">
        <v>3.59</v>
      </c>
      <c r="E94" s="96">
        <v>0.0521</v>
      </c>
      <c r="F94" s="61">
        <v>37.03703703703704</v>
      </c>
      <c r="G94" s="61">
        <v>2.3319615912208507</v>
      </c>
      <c r="H94" s="97">
        <v>22.646663889980754</v>
      </c>
      <c r="I94" s="97">
        <v>1.425901059739529</v>
      </c>
      <c r="J94" s="97">
        <v>0.1246</v>
      </c>
      <c r="K94" s="97">
        <v>0.0054</v>
      </c>
    </row>
    <row r="95" spans="1:11" s="59" customFormat="1" ht="15.75">
      <c r="A95" s="94"/>
      <c r="B95" s="1"/>
      <c r="C95" s="4" t="s">
        <v>106</v>
      </c>
      <c r="D95" s="95">
        <v>3.95</v>
      </c>
      <c r="E95" s="96">
        <v>0.0861</v>
      </c>
      <c r="F95" s="61">
        <v>35.3356890459364</v>
      </c>
      <c r="G95" s="61">
        <v>1.8729163805266642</v>
      </c>
      <c r="H95" s="97">
        <v>21.6063577748933</v>
      </c>
      <c r="I95" s="97">
        <v>1.1452133096233197</v>
      </c>
      <c r="J95" s="97">
        <v>0.1657</v>
      </c>
      <c r="K95" s="97">
        <v>0.0095</v>
      </c>
    </row>
    <row r="96" spans="1:11" s="59" customFormat="1" ht="15.75">
      <c r="A96" s="94"/>
      <c r="B96" s="1"/>
      <c r="C96" s="4" t="s">
        <v>107</v>
      </c>
      <c r="D96" s="95">
        <v>4.46</v>
      </c>
      <c r="E96" s="96">
        <v>0.0491</v>
      </c>
      <c r="F96" s="61">
        <v>37.735849056603776</v>
      </c>
      <c r="G96" s="61">
        <v>1.9935920256318975</v>
      </c>
      <c r="H96" s="97">
        <v>23.07395943507473</v>
      </c>
      <c r="I96" s="97">
        <v>1.21900163053225</v>
      </c>
      <c r="J96" s="97">
        <v>0.1145</v>
      </c>
      <c r="K96" s="97">
        <v>0.0036</v>
      </c>
    </row>
    <row r="97" spans="1:11" s="59" customFormat="1" ht="15.75">
      <c r="A97" s="94"/>
      <c r="B97" s="1"/>
      <c r="C97" s="4" t="s">
        <v>108</v>
      </c>
      <c r="D97" s="95">
        <v>3.08</v>
      </c>
      <c r="E97" s="96">
        <v>0.0406</v>
      </c>
      <c r="F97" s="61">
        <v>37.59398496240602</v>
      </c>
      <c r="G97" s="61">
        <v>2.2612923285657756</v>
      </c>
      <c r="H97" s="97">
        <v>22.987215226672195</v>
      </c>
      <c r="I97" s="97">
        <v>1.382689637694568</v>
      </c>
      <c r="J97" s="97">
        <v>0.1131</v>
      </c>
      <c r="K97" s="97">
        <v>0.0059</v>
      </c>
    </row>
    <row r="98" spans="1:11" s="59" customFormat="1" ht="15.75">
      <c r="A98" s="94"/>
      <c r="B98" s="1"/>
      <c r="C98" s="4" t="s">
        <v>109</v>
      </c>
      <c r="D98" s="95">
        <v>3.58</v>
      </c>
      <c r="E98" s="96">
        <v>0.077</v>
      </c>
      <c r="F98" s="61">
        <v>35.08771929824561</v>
      </c>
      <c r="G98" s="61">
        <v>1.8467220683287164</v>
      </c>
      <c r="H98" s="97">
        <v>21.45473421156071</v>
      </c>
      <c r="I98" s="97">
        <v>1.1291965374505637</v>
      </c>
      <c r="J98" s="97">
        <v>0.17</v>
      </c>
      <c r="K98" s="97">
        <v>0.013</v>
      </c>
    </row>
    <row r="99" spans="1:11" s="59" customFormat="1" ht="15.75">
      <c r="A99" s="94"/>
      <c r="B99" s="1" t="s">
        <v>1</v>
      </c>
      <c r="C99" s="4" t="s">
        <v>78</v>
      </c>
      <c r="D99" s="95">
        <v>3.4</v>
      </c>
      <c r="E99" s="96">
        <v>0.089</v>
      </c>
      <c r="F99" s="61">
        <v>33.78378378378378</v>
      </c>
      <c r="G99" s="61">
        <v>1.9402848794740684</v>
      </c>
      <c r="H99" s="97">
        <v>20.172833018654753</v>
      </c>
      <c r="I99" s="97">
        <v>1.158574869314631</v>
      </c>
      <c r="J99" s="97">
        <v>0.1742</v>
      </c>
      <c r="K99" s="97">
        <v>0.0082</v>
      </c>
    </row>
    <row r="100" spans="1:11" s="59" customFormat="1" ht="15.75">
      <c r="A100" s="94"/>
      <c r="B100" s="1"/>
      <c r="C100" s="4" t="s">
        <v>79</v>
      </c>
      <c r="D100" s="95">
        <v>2.58</v>
      </c>
      <c r="E100" s="96">
        <v>0.054</v>
      </c>
      <c r="F100" s="61">
        <v>34.84320557491289</v>
      </c>
      <c r="G100" s="61">
        <v>2.1852881545241534</v>
      </c>
      <c r="H100" s="97">
        <v>20.805430569762397</v>
      </c>
      <c r="I100" s="97">
        <v>1.3048702099502547</v>
      </c>
      <c r="J100" s="97">
        <v>0.1482</v>
      </c>
      <c r="K100" s="97">
        <v>0.0063</v>
      </c>
    </row>
    <row r="101" spans="1:11" s="59" customFormat="1" ht="15.75">
      <c r="A101" s="94"/>
      <c r="B101" s="1"/>
      <c r="C101" s="4" t="s">
        <v>80</v>
      </c>
      <c r="D101" s="95">
        <v>2.83</v>
      </c>
      <c r="E101" s="96">
        <v>0.0534</v>
      </c>
      <c r="F101" s="61">
        <v>36.63003663003663</v>
      </c>
      <c r="G101" s="61">
        <v>2.9518710837392153</v>
      </c>
      <c r="H101" s="97">
        <v>21.872375727186107</v>
      </c>
      <c r="I101" s="97">
        <v>1.7626090329600526</v>
      </c>
      <c r="J101" s="97">
        <v>0.1392</v>
      </c>
      <c r="K101" s="97">
        <v>0.0062</v>
      </c>
    </row>
    <row r="102" spans="1:11" s="59" customFormat="1" ht="15.75">
      <c r="A102" s="94"/>
      <c r="B102" s="1"/>
      <c r="C102" s="4" t="s">
        <v>81</v>
      </c>
      <c r="D102" s="95">
        <v>2.87</v>
      </c>
      <c r="E102" s="96">
        <v>0.089</v>
      </c>
      <c r="F102" s="61">
        <v>33.11258278145695</v>
      </c>
      <c r="G102" s="61">
        <v>2.083241963071795</v>
      </c>
      <c r="H102" s="97">
        <v>19.772048256694724</v>
      </c>
      <c r="I102" s="97">
        <v>1.2439368108516549</v>
      </c>
      <c r="J102" s="97">
        <v>0.192</v>
      </c>
      <c r="K102" s="97">
        <v>0.029</v>
      </c>
    </row>
    <row r="103" spans="1:11" s="59" customFormat="1" ht="15.75">
      <c r="A103" s="94"/>
      <c r="B103" s="1"/>
      <c r="C103" s="4" t="s">
        <v>82</v>
      </c>
      <c r="D103" s="95">
        <v>2.68</v>
      </c>
      <c r="E103" s="96">
        <v>0.046</v>
      </c>
      <c r="F103" s="61">
        <v>37.174721189591075</v>
      </c>
      <c r="G103" s="61">
        <v>2.6257238014952806</v>
      </c>
      <c r="H103" s="97">
        <v>22.197615514950957</v>
      </c>
      <c r="I103" s="97">
        <v>1.5678613188998818</v>
      </c>
      <c r="J103" s="97">
        <v>0.1312</v>
      </c>
      <c r="K103" s="97">
        <v>0.0092</v>
      </c>
    </row>
    <row r="104" spans="1:11" s="59" customFormat="1" ht="15.75">
      <c r="A104" s="94"/>
      <c r="B104" s="1"/>
      <c r="C104" s="4" t="s">
        <v>83</v>
      </c>
      <c r="D104" s="95">
        <v>2.19</v>
      </c>
      <c r="E104" s="96">
        <v>0.0542</v>
      </c>
      <c r="F104" s="61">
        <v>34.84320557491289</v>
      </c>
      <c r="G104" s="61">
        <v>1.6996685646298972</v>
      </c>
      <c r="H104" s="97">
        <v>20.805430569762397</v>
      </c>
      <c r="I104" s="97">
        <v>1.0148990521835315</v>
      </c>
      <c r="J104" s="97">
        <v>0.1625</v>
      </c>
      <c r="K104" s="97">
        <v>0.0061</v>
      </c>
    </row>
    <row r="105" spans="1:11" s="59" customFormat="1" ht="15.75">
      <c r="A105" s="94"/>
      <c r="B105" s="1"/>
      <c r="C105" s="4" t="s">
        <v>84</v>
      </c>
      <c r="D105" s="95">
        <v>3.09</v>
      </c>
      <c r="E105" s="96">
        <v>0.0424</v>
      </c>
      <c r="F105" s="61">
        <v>38.167938931297705</v>
      </c>
      <c r="G105" s="61">
        <v>2.1851873433949067</v>
      </c>
      <c r="H105" s="97">
        <v>22.790681578327508</v>
      </c>
      <c r="I105" s="97">
        <v>1.3048100140263839</v>
      </c>
      <c r="J105" s="97">
        <v>0.1259</v>
      </c>
      <c r="K105" s="97">
        <v>0.0063</v>
      </c>
    </row>
    <row r="106" spans="1:11" s="59" customFormat="1" ht="15.75">
      <c r="A106" s="94"/>
      <c r="B106" s="1"/>
      <c r="C106" s="4" t="s">
        <v>85</v>
      </c>
      <c r="D106" s="95">
        <v>3.02</v>
      </c>
      <c r="E106" s="96">
        <v>0.03</v>
      </c>
      <c r="F106" s="61">
        <v>39.37007874015748</v>
      </c>
      <c r="G106" s="61">
        <v>2.3250046500093</v>
      </c>
      <c r="H106" s="97">
        <v>23.508498320952</v>
      </c>
      <c r="I106" s="97">
        <v>1.38829714493811</v>
      </c>
      <c r="J106" s="97">
        <v>0.1012</v>
      </c>
      <c r="K106" s="97">
        <v>0.0044</v>
      </c>
    </row>
    <row r="107" spans="1:11" s="59" customFormat="1" ht="15.75">
      <c r="A107" s="94"/>
      <c r="B107" s="1"/>
      <c r="C107" s="4" t="s">
        <v>86</v>
      </c>
      <c r="D107" s="95">
        <v>3.26</v>
      </c>
      <c r="E107" s="96">
        <v>0.059</v>
      </c>
      <c r="F107" s="61">
        <v>34.84320557491289</v>
      </c>
      <c r="G107" s="61">
        <v>2.4280979494712818</v>
      </c>
      <c r="H107" s="97">
        <v>20.805430569762397</v>
      </c>
      <c r="I107" s="97">
        <v>1.4498557888336165</v>
      </c>
      <c r="J107" s="97">
        <v>0.1239</v>
      </c>
      <c r="K107" s="97">
        <v>0.0058</v>
      </c>
    </row>
    <row r="108" spans="1:11" s="59" customFormat="1" ht="15.75">
      <c r="A108" s="94"/>
      <c r="B108" s="1"/>
      <c r="C108" s="4" t="s">
        <v>87</v>
      </c>
      <c r="D108" s="95">
        <v>3.05</v>
      </c>
      <c r="E108" s="96">
        <v>0.0471</v>
      </c>
      <c r="F108" s="61">
        <v>38.02281368821293</v>
      </c>
      <c r="G108" s="61">
        <v>2.313174977229684</v>
      </c>
      <c r="H108" s="97">
        <v>22.704024994379495</v>
      </c>
      <c r="I108" s="97">
        <v>1.3812334597341138</v>
      </c>
      <c r="J108" s="97">
        <v>0.1155</v>
      </c>
      <c r="K108" s="97">
        <v>0.0055</v>
      </c>
    </row>
    <row r="109" spans="1:11" s="59" customFormat="1" ht="15.75">
      <c r="A109" s="94"/>
      <c r="B109" s="1"/>
      <c r="C109" s="4" t="s">
        <v>88</v>
      </c>
      <c r="D109" s="95">
        <v>2.75</v>
      </c>
      <c r="E109" s="96">
        <v>0.0521</v>
      </c>
      <c r="F109" s="61">
        <v>37.59398496240602</v>
      </c>
      <c r="G109" s="61">
        <v>1.8373000169596925</v>
      </c>
      <c r="H109" s="97">
        <v>22.447964562112062</v>
      </c>
      <c r="I109" s="97">
        <v>1.097080974840063</v>
      </c>
      <c r="J109" s="97">
        <v>0.135</v>
      </c>
      <c r="K109" s="97">
        <v>0.0073</v>
      </c>
    </row>
    <row r="110" spans="1:11" s="59" customFormat="1" ht="15.75">
      <c r="A110" s="94"/>
      <c r="B110" s="1"/>
      <c r="C110" s="4" t="s">
        <v>89</v>
      </c>
      <c r="D110" s="95">
        <v>3.03</v>
      </c>
      <c r="E110" s="96">
        <v>0.0361</v>
      </c>
      <c r="F110" s="61">
        <v>34.84320557491289</v>
      </c>
      <c r="G110" s="61">
        <v>1.6996685646298972</v>
      </c>
      <c r="H110" s="97">
        <v>20.805430569762397</v>
      </c>
      <c r="I110" s="97">
        <v>1.0148990521835315</v>
      </c>
      <c r="J110" s="97">
        <v>0.124</v>
      </c>
      <c r="K110" s="97">
        <v>0.028</v>
      </c>
    </row>
    <row r="111" spans="1:11" s="59" customFormat="1" ht="15.75">
      <c r="A111" s="94"/>
      <c r="B111" s="1"/>
      <c r="C111" s="4" t="s">
        <v>90</v>
      </c>
      <c r="D111" s="95">
        <v>3.32</v>
      </c>
      <c r="E111" s="96">
        <v>0.0531</v>
      </c>
      <c r="F111" s="61">
        <v>37.174721189591075</v>
      </c>
      <c r="G111" s="61">
        <v>2.072939843285748</v>
      </c>
      <c r="H111" s="97">
        <v>22.197615514950957</v>
      </c>
      <c r="I111" s="97">
        <v>1.2377852517630648</v>
      </c>
      <c r="J111" s="97">
        <v>0.1313</v>
      </c>
      <c r="K111" s="97">
        <v>0.0053</v>
      </c>
    </row>
    <row r="112" spans="1:11" s="59" customFormat="1" ht="15.75">
      <c r="A112" s="94"/>
      <c r="B112" s="1"/>
      <c r="C112" s="4" t="s">
        <v>91</v>
      </c>
      <c r="D112" s="95">
        <v>3.1</v>
      </c>
      <c r="E112" s="96">
        <v>0.0467</v>
      </c>
      <c r="F112" s="61">
        <v>36.90036900369004</v>
      </c>
      <c r="G112" s="61">
        <v>2.5871107419561286</v>
      </c>
      <c r="H112" s="97">
        <v>22.033795474250212</v>
      </c>
      <c r="I112" s="97">
        <v>1.5448048487481703</v>
      </c>
      <c r="J112" s="97">
        <v>0.1334</v>
      </c>
      <c r="K112" s="97">
        <v>0.0075</v>
      </c>
    </row>
    <row r="113" spans="1:11" s="59" customFormat="1" ht="15.75">
      <c r="A113" s="94"/>
      <c r="B113" s="1"/>
      <c r="C113" s="4" t="s">
        <v>92</v>
      </c>
      <c r="D113" s="95">
        <v>3.2</v>
      </c>
      <c r="E113" s="96">
        <v>0.0456</v>
      </c>
      <c r="F113" s="61">
        <v>37.59398496240602</v>
      </c>
      <c r="G113" s="61">
        <v>2.8266154107072192</v>
      </c>
      <c r="H113" s="97">
        <v>22.447964562112062</v>
      </c>
      <c r="I113" s="97">
        <v>1.6878168843693278</v>
      </c>
      <c r="J113" s="97">
        <v>0.1227</v>
      </c>
      <c r="K113" s="97">
        <v>0.0049</v>
      </c>
    </row>
    <row r="114" spans="1:11" s="59" customFormat="1" ht="15.75">
      <c r="A114" s="94"/>
      <c r="B114" s="1"/>
      <c r="C114" s="4" t="s">
        <v>93</v>
      </c>
      <c r="D114" s="95">
        <v>2.89</v>
      </c>
      <c r="E114" s="96">
        <v>0.0413</v>
      </c>
      <c r="F114" s="61">
        <v>37.59398496240602</v>
      </c>
      <c r="G114" s="61">
        <v>2.4026230991011364</v>
      </c>
      <c r="H114" s="97">
        <v>22.447964562112062</v>
      </c>
      <c r="I114" s="97">
        <v>1.4346443517139287</v>
      </c>
      <c r="J114" s="97">
        <v>0.1207</v>
      </c>
      <c r="K114" s="97">
        <v>0.0046</v>
      </c>
    </row>
    <row r="115" spans="1:11" s="59" customFormat="1" ht="15.75">
      <c r="A115" s="94"/>
      <c r="B115" s="1"/>
      <c r="C115" s="4" t="s">
        <v>94</v>
      </c>
      <c r="D115" s="95">
        <v>3.21</v>
      </c>
      <c r="E115" s="96">
        <v>0.094</v>
      </c>
      <c r="F115" s="61">
        <v>32.154340836012864</v>
      </c>
      <c r="G115" s="61">
        <v>3.1017049037954534</v>
      </c>
      <c r="H115" s="97">
        <v>19.199866795890056</v>
      </c>
      <c r="I115" s="97">
        <v>1.8520771828832854</v>
      </c>
      <c r="J115" s="97">
        <v>0.169</v>
      </c>
      <c r="K115" s="97">
        <v>0.019</v>
      </c>
    </row>
    <row r="116" spans="1:11" s="59" customFormat="1" ht="15.75">
      <c r="A116" s="94"/>
      <c r="B116" s="1"/>
      <c r="C116" s="4" t="s">
        <v>95</v>
      </c>
      <c r="D116" s="95">
        <v>4.8</v>
      </c>
      <c r="E116" s="96">
        <v>0.09</v>
      </c>
      <c r="F116" s="61">
        <v>35.714285714285715</v>
      </c>
      <c r="G116" s="61">
        <v>2.4234693877551017</v>
      </c>
      <c r="H116" s="97">
        <v>21.325566334006457</v>
      </c>
      <c r="I116" s="97">
        <v>1.4470920012361521</v>
      </c>
      <c r="J116" s="97">
        <v>0.161</v>
      </c>
      <c r="K116" s="97">
        <v>0.042</v>
      </c>
    </row>
    <row r="117" spans="1:11" s="59" customFormat="1" ht="15.75">
      <c r="A117" s="94"/>
      <c r="B117" s="1"/>
      <c r="C117" s="4" t="s">
        <v>96</v>
      </c>
      <c r="D117" s="95">
        <v>3.2</v>
      </c>
      <c r="E117" s="96">
        <v>0.0514</v>
      </c>
      <c r="F117" s="61">
        <v>37.3134328358209</v>
      </c>
      <c r="G117" s="61">
        <v>2.784584539986634</v>
      </c>
      <c r="H117" s="97">
        <v>22.280442438514207</v>
      </c>
      <c r="I117" s="97">
        <v>1.6627195849637466</v>
      </c>
      <c r="J117" s="97">
        <v>0.1306</v>
      </c>
      <c r="K117" s="97">
        <v>0.0053</v>
      </c>
    </row>
    <row r="118" spans="1:11" s="59" customFormat="1" ht="15.75">
      <c r="A118" s="94"/>
      <c r="B118" s="1"/>
      <c r="C118" s="4" t="s">
        <v>97</v>
      </c>
      <c r="D118" s="95">
        <v>3.6</v>
      </c>
      <c r="E118" s="96">
        <v>0.042</v>
      </c>
      <c r="F118" s="61">
        <v>39.0625</v>
      </c>
      <c r="G118" s="61">
        <v>3.2043457031249996</v>
      </c>
      <c r="H118" s="97">
        <v>23.32483817781956</v>
      </c>
      <c r="I118" s="97">
        <v>1.9133656317742607</v>
      </c>
      <c r="J118" s="97">
        <v>0.118</v>
      </c>
      <c r="K118" s="97">
        <v>0.0063</v>
      </c>
    </row>
    <row r="119" spans="1:11" s="59" customFormat="1" ht="15.75">
      <c r="A119" s="94"/>
      <c r="B119" s="1"/>
      <c r="C119" s="4" t="s">
        <v>98</v>
      </c>
      <c r="D119" s="95">
        <v>3.29</v>
      </c>
      <c r="E119" s="96">
        <v>0.0394</v>
      </c>
      <c r="F119" s="61">
        <v>40.65040650406504</v>
      </c>
      <c r="G119" s="61">
        <v>2.4786833234186</v>
      </c>
      <c r="H119" s="97">
        <v>24.27300233138946</v>
      </c>
      <c r="I119" s="97">
        <v>1.4800611177676501</v>
      </c>
      <c r="J119" s="97">
        <v>0.1196</v>
      </c>
      <c r="K119" s="97">
        <v>0.0075</v>
      </c>
    </row>
    <row r="120" spans="1:11" s="59" customFormat="1" ht="15.75">
      <c r="A120" s="94"/>
      <c r="B120" s="1"/>
      <c r="C120" s="4" t="s">
        <v>99</v>
      </c>
      <c r="D120" s="95">
        <v>3.53</v>
      </c>
      <c r="E120" s="96">
        <v>0.0382</v>
      </c>
      <c r="F120" s="61">
        <v>40.983606557377044</v>
      </c>
      <c r="G120" s="61">
        <v>3.1913464122547697</v>
      </c>
      <c r="H120" s="97">
        <v>24.47196136689265</v>
      </c>
      <c r="I120" s="97">
        <v>1.9056035490613128</v>
      </c>
      <c r="J120" s="97">
        <v>0.1113</v>
      </c>
      <c r="K120" s="97">
        <v>0.006</v>
      </c>
    </row>
    <row r="121" spans="1:11" s="59" customFormat="1" ht="15.75">
      <c r="A121" s="94"/>
      <c r="B121" s="1"/>
      <c r="C121" s="4" t="s">
        <v>100</v>
      </c>
      <c r="D121" s="95">
        <v>2.72</v>
      </c>
      <c r="E121" s="96">
        <v>0.051</v>
      </c>
      <c r="F121" s="61">
        <v>36.101083032490976</v>
      </c>
      <c r="G121" s="61">
        <v>2.7369052118494963</v>
      </c>
      <c r="H121" s="97">
        <v>21.556529146288113</v>
      </c>
      <c r="I121" s="97">
        <v>1.634249502065164</v>
      </c>
      <c r="J121" s="97">
        <v>0.144</v>
      </c>
      <c r="K121" s="97">
        <v>0.0075</v>
      </c>
    </row>
    <row r="122" spans="1:11" s="59" customFormat="1" ht="15.75">
      <c r="A122" s="94"/>
      <c r="B122" s="1"/>
      <c r="C122" s="4" t="s">
        <v>101</v>
      </c>
      <c r="D122" s="95">
        <v>3.47</v>
      </c>
      <c r="E122" s="96">
        <v>0.0794</v>
      </c>
      <c r="F122" s="61">
        <v>37.735849056603776</v>
      </c>
      <c r="G122" s="61">
        <v>1.851192595229619</v>
      </c>
      <c r="H122" s="97">
        <v>22.532673862346446</v>
      </c>
      <c r="I122" s="97">
        <v>1.1053764536245425</v>
      </c>
      <c r="J122" s="97">
        <v>0.1808</v>
      </c>
      <c r="K122" s="97">
        <v>0.0058</v>
      </c>
    </row>
    <row r="123" spans="1:11" s="59" customFormat="1" ht="15.75">
      <c r="A123" s="94"/>
      <c r="B123" s="1"/>
      <c r="C123" s="4" t="s">
        <v>102</v>
      </c>
      <c r="D123" s="95">
        <v>4</v>
      </c>
      <c r="E123" s="96">
        <v>0.064</v>
      </c>
      <c r="F123" s="61">
        <v>38.91050583657587</v>
      </c>
      <c r="G123" s="61">
        <v>3.0280549289164105</v>
      </c>
      <c r="H123" s="97">
        <v>23.234080052614036</v>
      </c>
      <c r="I123" s="97">
        <v>1.8080996149894193</v>
      </c>
      <c r="J123" s="97">
        <v>0.1298</v>
      </c>
      <c r="K123" s="97">
        <v>0.0075</v>
      </c>
    </row>
    <row r="124" spans="1:11" s="59" customFormat="1" ht="15.75">
      <c r="A124" s="94"/>
      <c r="B124" s="1"/>
      <c r="C124" s="4" t="s">
        <v>103</v>
      </c>
      <c r="D124" s="95">
        <v>3.61</v>
      </c>
      <c r="E124" s="96">
        <v>0.05</v>
      </c>
      <c r="F124" s="61">
        <v>38.02281368821293</v>
      </c>
      <c r="G124" s="61">
        <v>3.03604215761396</v>
      </c>
      <c r="H124" s="97">
        <v>22.704024994379495</v>
      </c>
      <c r="I124" s="97">
        <v>1.8128689159010243</v>
      </c>
      <c r="J124" s="97">
        <v>0.1229</v>
      </c>
      <c r="K124" s="97">
        <v>0.004</v>
      </c>
    </row>
    <row r="125" spans="1:11" s="59" customFormat="1" ht="15.75">
      <c r="A125" s="94"/>
      <c r="B125" s="1"/>
      <c r="C125" s="4" t="s">
        <v>104</v>
      </c>
      <c r="D125" s="95">
        <v>3.13</v>
      </c>
      <c r="E125" s="96">
        <v>0.0393</v>
      </c>
      <c r="F125" s="61">
        <v>38.61003861003861</v>
      </c>
      <c r="G125" s="61">
        <v>2.5342496384967426</v>
      </c>
      <c r="H125" s="97">
        <v>23.054666307034005</v>
      </c>
      <c r="I125" s="97">
        <v>1.5132406456354366</v>
      </c>
      <c r="J125" s="97">
        <v>0.1212</v>
      </c>
      <c r="K125" s="97">
        <v>0.0059</v>
      </c>
    </row>
    <row r="126" spans="1:11" s="59" customFormat="1" ht="15.75">
      <c r="A126" s="94"/>
      <c r="B126" s="1"/>
      <c r="C126" s="4" t="s">
        <v>105</v>
      </c>
      <c r="D126" s="95">
        <v>2.75</v>
      </c>
      <c r="E126" s="96">
        <v>0.0373</v>
      </c>
      <c r="F126" s="61">
        <v>37.735849056603776</v>
      </c>
      <c r="G126" s="61">
        <v>2.847988608045568</v>
      </c>
      <c r="H126" s="97">
        <v>22.532673862346446</v>
      </c>
      <c r="I126" s="97">
        <v>1.7005791594223734</v>
      </c>
      <c r="J126" s="97">
        <v>0.1319</v>
      </c>
      <c r="K126" s="97">
        <v>0.0069</v>
      </c>
    </row>
    <row r="127" spans="1:11" s="59" customFormat="1" ht="15.75">
      <c r="A127" s="94"/>
      <c r="B127" s="1"/>
      <c r="C127" s="4" t="s">
        <v>106</v>
      </c>
      <c r="D127" s="95">
        <v>2.82</v>
      </c>
      <c r="E127" s="96">
        <v>0.0433</v>
      </c>
      <c r="F127" s="61">
        <v>38.61003861003861</v>
      </c>
      <c r="G127" s="61">
        <v>2.9814701629373443</v>
      </c>
      <c r="H127" s="97">
        <v>23.054666307034005</v>
      </c>
      <c r="I127" s="97">
        <v>1.7802831125122784</v>
      </c>
      <c r="J127" s="97">
        <v>0.1361</v>
      </c>
      <c r="K127" s="97">
        <v>0.0057</v>
      </c>
    </row>
    <row r="128" spans="1:11" s="59" customFormat="1" ht="15.75">
      <c r="A128" s="94"/>
      <c r="B128" s="1"/>
      <c r="C128" s="4" t="s">
        <v>107</v>
      </c>
      <c r="D128" s="95">
        <v>3.38</v>
      </c>
      <c r="E128" s="96">
        <v>0.0516</v>
      </c>
      <c r="F128" s="61">
        <v>38.167938931297705</v>
      </c>
      <c r="G128" s="61">
        <v>2.330866499621234</v>
      </c>
      <c r="H128" s="97">
        <v>22.790681578327508</v>
      </c>
      <c r="I128" s="97">
        <v>1.3917973482948096</v>
      </c>
      <c r="J128" s="97">
        <v>0.1271</v>
      </c>
      <c r="K128" s="97">
        <v>0.0057</v>
      </c>
    </row>
    <row r="129" spans="2:11" ht="15.75">
      <c r="B129" s="1" t="s">
        <v>3</v>
      </c>
      <c r="C129" s="4" t="s">
        <v>78</v>
      </c>
      <c r="D129" s="62">
        <v>4.98</v>
      </c>
      <c r="E129" s="63">
        <v>0.0872</v>
      </c>
      <c r="F129" s="64">
        <v>34.602076124567475</v>
      </c>
      <c r="G129" s="64">
        <v>1.6762251409825075</v>
      </c>
      <c r="H129" s="64">
        <v>22.345619520422243</v>
      </c>
      <c r="I129" s="64">
        <v>1.08248675877478</v>
      </c>
      <c r="J129" s="64">
        <v>0.1398</v>
      </c>
      <c r="K129" s="64">
        <v>0.0063</v>
      </c>
    </row>
    <row r="130" spans="3:11" ht="15.75">
      <c r="C130" s="4" t="s">
        <v>79</v>
      </c>
      <c r="D130" s="62">
        <v>4.96</v>
      </c>
      <c r="E130" s="63">
        <v>0.0871</v>
      </c>
      <c r="F130" s="64">
        <v>35.587188612099645</v>
      </c>
      <c r="G130" s="64">
        <v>2.532895986626309</v>
      </c>
      <c r="H130" s="64">
        <v>22.98179374164423</v>
      </c>
      <c r="I130" s="64">
        <v>1.6357148570565285</v>
      </c>
      <c r="J130" s="64">
        <v>0.1425</v>
      </c>
      <c r="K130" s="64">
        <v>0.0055</v>
      </c>
    </row>
    <row r="131" spans="3:11" ht="15.75">
      <c r="C131" s="4" t="s">
        <v>80</v>
      </c>
      <c r="D131" s="62">
        <v>5.12</v>
      </c>
      <c r="E131" s="63">
        <v>0.0953</v>
      </c>
      <c r="F131" s="64">
        <v>34.013605442176875</v>
      </c>
      <c r="G131" s="64">
        <v>2.7766208524226013</v>
      </c>
      <c r="H131" s="64">
        <v>21.96559197755792</v>
      </c>
      <c r="I131" s="64">
        <v>1.7931095491884013</v>
      </c>
      <c r="J131" s="64">
        <v>0.1451</v>
      </c>
      <c r="K131" s="64">
        <v>0.007</v>
      </c>
    </row>
    <row r="132" spans="3:11" ht="15.75">
      <c r="C132" s="4" t="s">
        <v>81</v>
      </c>
      <c r="D132" s="62">
        <v>2.9</v>
      </c>
      <c r="E132" s="63">
        <v>0.0416</v>
      </c>
      <c r="F132" s="64">
        <v>35.714285714285715</v>
      </c>
      <c r="G132" s="64">
        <v>3.1887755102040813</v>
      </c>
      <c r="H132" s="64">
        <v>23.063871576435815</v>
      </c>
      <c r="I132" s="64">
        <v>2.0592742478960546</v>
      </c>
      <c r="J132" s="64">
        <v>0.1238</v>
      </c>
      <c r="K132" s="64">
        <v>0.0046</v>
      </c>
    </row>
    <row r="133" spans="3:11" ht="15.75">
      <c r="C133" s="4" t="s">
        <v>82</v>
      </c>
      <c r="D133" s="62">
        <v>4.4</v>
      </c>
      <c r="E133" s="63">
        <v>0.0631</v>
      </c>
      <c r="F133" s="64">
        <v>35.97122302158274</v>
      </c>
      <c r="G133" s="64">
        <v>2.5878577713368878</v>
      </c>
      <c r="H133" s="64">
        <v>23.22979871007924</v>
      </c>
      <c r="I133" s="64">
        <v>1.6712085402934704</v>
      </c>
      <c r="J133" s="64">
        <v>0.1214</v>
      </c>
      <c r="K133" s="64">
        <v>0.0029</v>
      </c>
    </row>
    <row r="134" spans="3:11" ht="15.75">
      <c r="C134" s="4" t="s">
        <v>83</v>
      </c>
      <c r="D134" s="62">
        <v>4.18</v>
      </c>
      <c r="E134" s="63">
        <v>0.087</v>
      </c>
      <c r="F134" s="64">
        <v>34.48275862068965</v>
      </c>
      <c r="G134" s="64">
        <v>2.140309155766944</v>
      </c>
      <c r="H134" s="64">
        <v>22.26856566000699</v>
      </c>
      <c r="I134" s="64">
        <v>1.3821868340693995</v>
      </c>
      <c r="J134" s="64">
        <v>0.1421</v>
      </c>
      <c r="K134" s="64">
        <v>0.0085</v>
      </c>
    </row>
    <row r="135" spans="3:11" ht="15.75">
      <c r="C135" s="4" t="s">
        <v>84</v>
      </c>
      <c r="D135" s="62">
        <v>5.14</v>
      </c>
      <c r="E135" s="63">
        <v>0.1059</v>
      </c>
      <c r="F135" s="64">
        <v>32.467532467532465</v>
      </c>
      <c r="G135" s="64">
        <v>2.5299375948726595</v>
      </c>
      <c r="H135" s="64">
        <v>20.96715597857801</v>
      </c>
      <c r="I135" s="64">
        <v>1.6338043619671176</v>
      </c>
      <c r="J135" s="64">
        <v>0.1474</v>
      </c>
      <c r="K135" s="64">
        <v>0.0043</v>
      </c>
    </row>
    <row r="136" spans="3:11" ht="15.75">
      <c r="C136" s="4" t="s">
        <v>85</v>
      </c>
      <c r="D136" s="62">
        <v>4.98</v>
      </c>
      <c r="E136" s="63">
        <v>0.088</v>
      </c>
      <c r="F136" s="64">
        <v>34.96503496503497</v>
      </c>
      <c r="G136" s="64">
        <v>2.2005966061910116</v>
      </c>
      <c r="H136" s="64">
        <v>22.580014130776323</v>
      </c>
      <c r="I136" s="64">
        <v>1.4211197704684397</v>
      </c>
      <c r="J136" s="64">
        <v>0.1444</v>
      </c>
      <c r="K136" s="64">
        <v>0.0049</v>
      </c>
    </row>
    <row r="137" spans="3:11" ht="15.75">
      <c r="C137" s="4" t="s">
        <v>86</v>
      </c>
      <c r="D137" s="62">
        <v>4.18</v>
      </c>
      <c r="E137" s="63">
        <v>0.0896</v>
      </c>
      <c r="F137" s="64">
        <v>33.44481605351171</v>
      </c>
      <c r="G137" s="64">
        <v>1.4541224371092045</v>
      </c>
      <c r="H137" s="64">
        <v>21.59827438595996</v>
      </c>
      <c r="I137" s="64">
        <v>0.9390554080852156</v>
      </c>
      <c r="J137" s="64">
        <v>0.1525</v>
      </c>
      <c r="K137" s="64">
        <v>0.0054</v>
      </c>
    </row>
    <row r="138" spans="3:11" ht="15.75">
      <c r="C138" s="4" t="s">
        <v>87</v>
      </c>
      <c r="D138" s="62">
        <v>4.9</v>
      </c>
      <c r="E138" s="63">
        <v>0.0843</v>
      </c>
      <c r="F138" s="64">
        <v>33.78378378378378</v>
      </c>
      <c r="G138" s="64">
        <v>1.3696128560993424</v>
      </c>
      <c r="H138" s="64">
        <v>21.81717581554739</v>
      </c>
      <c r="I138" s="64">
        <v>0.8844801006302995</v>
      </c>
      <c r="J138" s="64">
        <v>0.1371</v>
      </c>
      <c r="K138" s="64">
        <v>0.0034</v>
      </c>
    </row>
    <row r="139" spans="3:11" ht="15.75">
      <c r="C139" s="4" t="s">
        <v>88</v>
      </c>
      <c r="D139" s="62">
        <v>3.91</v>
      </c>
      <c r="E139" s="63">
        <v>0.0743</v>
      </c>
      <c r="F139" s="64">
        <v>35.46099290780142</v>
      </c>
      <c r="G139" s="64">
        <v>1.2574820180071424</v>
      </c>
      <c r="H139" s="64">
        <v>22.90029801915613</v>
      </c>
      <c r="I139" s="64">
        <v>0.8120673056438342</v>
      </c>
      <c r="J139" s="64">
        <v>0.1447</v>
      </c>
      <c r="K139" s="64">
        <v>0.0058</v>
      </c>
    </row>
    <row r="140" spans="3:11" ht="15.75">
      <c r="C140" s="4" t="s">
        <v>89</v>
      </c>
      <c r="D140" s="62">
        <v>3.65</v>
      </c>
      <c r="E140" s="63">
        <v>0.0622</v>
      </c>
      <c r="F140" s="64">
        <v>34.24657534246575</v>
      </c>
      <c r="G140" s="64">
        <v>1.5246762994933383</v>
      </c>
      <c r="H140" s="64">
        <v>22.11604123767818</v>
      </c>
      <c r="I140" s="64">
        <v>0.9846182742801928</v>
      </c>
      <c r="J140" s="64">
        <v>0.1312</v>
      </c>
      <c r="K140" s="64">
        <v>0.0043</v>
      </c>
    </row>
    <row r="141" spans="3:11" ht="15.75">
      <c r="C141" s="4" t="s">
        <v>90</v>
      </c>
      <c r="D141" s="62">
        <v>6.13</v>
      </c>
      <c r="E141" s="63">
        <v>0.0881</v>
      </c>
      <c r="F141" s="64">
        <v>36.63003663003663</v>
      </c>
      <c r="G141" s="64">
        <v>2.2809912919803024</v>
      </c>
      <c r="H141" s="64">
        <v>23.655252898908525</v>
      </c>
      <c r="I141" s="64">
        <v>1.4730377263056589</v>
      </c>
      <c r="J141" s="64">
        <v>0.1317</v>
      </c>
      <c r="K141" s="64">
        <v>0.0047</v>
      </c>
    </row>
    <row r="142" spans="3:11" ht="15.75">
      <c r="C142" s="4" t="s">
        <v>91</v>
      </c>
      <c r="D142" s="62">
        <v>4.7</v>
      </c>
      <c r="E142" s="63">
        <v>0.0929</v>
      </c>
      <c r="F142" s="64">
        <v>33.222591362126245</v>
      </c>
      <c r="G142" s="64">
        <v>1.8763589805852035</v>
      </c>
      <c r="H142" s="64">
        <v>21.454764257149595</v>
      </c>
      <c r="I142" s="64">
        <v>1.2117308716662563</v>
      </c>
      <c r="J142" s="64">
        <v>0.144</v>
      </c>
      <c r="K142" s="64">
        <v>0.0044</v>
      </c>
    </row>
    <row r="143" spans="3:11" ht="15.75">
      <c r="C143" s="4" t="s">
        <v>92</v>
      </c>
      <c r="D143" s="62">
        <v>4.62</v>
      </c>
      <c r="E143" s="63">
        <v>0.0908</v>
      </c>
      <c r="F143" s="64">
        <v>32.25806451612903</v>
      </c>
      <c r="G143" s="64">
        <v>1.5608740894901145</v>
      </c>
      <c r="H143" s="64">
        <v>20.83188400452267</v>
      </c>
      <c r="I143" s="64">
        <v>1.0079943873156132</v>
      </c>
      <c r="J143" s="64">
        <v>0.1419</v>
      </c>
      <c r="K143" s="64">
        <v>0.0039</v>
      </c>
    </row>
    <row r="144" spans="3:11" ht="15.75">
      <c r="C144" s="4" t="s">
        <v>93</v>
      </c>
      <c r="D144" s="62">
        <v>4.28</v>
      </c>
      <c r="E144" s="63">
        <v>0.0773</v>
      </c>
      <c r="F144" s="64">
        <v>33.11258278145695</v>
      </c>
      <c r="G144" s="64">
        <v>1.3157317661506072</v>
      </c>
      <c r="H144" s="64">
        <v>21.38372199139744</v>
      </c>
      <c r="I144" s="64">
        <v>0.8496843175389711</v>
      </c>
      <c r="J144" s="64">
        <v>0.1314</v>
      </c>
      <c r="K144" s="64">
        <v>0.0034</v>
      </c>
    </row>
    <row r="145" spans="3:11" ht="15.75">
      <c r="C145" s="4" t="s">
        <v>94</v>
      </c>
      <c r="D145" s="62">
        <v>4.5</v>
      </c>
      <c r="E145" s="63">
        <v>0.0789</v>
      </c>
      <c r="F145" s="64">
        <v>34.24657534246575</v>
      </c>
      <c r="G145" s="64">
        <v>2.2283730531056483</v>
      </c>
      <c r="H145" s="64">
        <v>22.11604123767818</v>
      </c>
      <c r="I145" s="64">
        <v>1.4390574777941278</v>
      </c>
      <c r="J145" s="64">
        <v>0.1417</v>
      </c>
      <c r="K145" s="64">
        <v>0.0047</v>
      </c>
    </row>
    <row r="146" spans="3:11" ht="15.75">
      <c r="C146" s="4" t="s">
        <v>95</v>
      </c>
      <c r="D146" s="62">
        <v>4.57</v>
      </c>
      <c r="E146" s="63">
        <v>0.0862</v>
      </c>
      <c r="F146" s="64">
        <v>34.96503496503497</v>
      </c>
      <c r="G146" s="64">
        <v>1.8338305051591763</v>
      </c>
      <c r="H146" s="64">
        <v>22.580014130776323</v>
      </c>
      <c r="I146" s="64">
        <v>1.1842664753903664</v>
      </c>
      <c r="J146" s="64">
        <v>0.1395</v>
      </c>
      <c r="K146" s="64">
        <v>0.0041</v>
      </c>
    </row>
    <row r="147" spans="3:11" ht="15.75">
      <c r="C147" s="4" t="s">
        <v>96</v>
      </c>
      <c r="D147" s="62">
        <v>4.65</v>
      </c>
      <c r="E147" s="63">
        <v>0.0796</v>
      </c>
      <c r="F147" s="64">
        <v>35.3356890459364</v>
      </c>
      <c r="G147" s="64">
        <v>2.372360748667108</v>
      </c>
      <c r="H147" s="64">
        <v>22.819378238169712</v>
      </c>
      <c r="I147" s="64">
        <v>1.5320430619265883</v>
      </c>
      <c r="J147" s="64">
        <v>0.138</v>
      </c>
      <c r="K147" s="64">
        <v>0.0042</v>
      </c>
    </row>
    <row r="148" spans="3:11" ht="15.75">
      <c r="C148" s="4" t="s">
        <v>97</v>
      </c>
      <c r="D148" s="62">
        <v>3.54</v>
      </c>
      <c r="E148" s="63">
        <v>0.0245</v>
      </c>
      <c r="F148" s="64">
        <v>37.03703703703704</v>
      </c>
      <c r="G148" s="64">
        <v>2.6063100137174215</v>
      </c>
      <c r="H148" s="64">
        <v>23.918089042229735</v>
      </c>
      <c r="I148" s="64">
        <v>1.6831247844532036</v>
      </c>
      <c r="J148" s="64">
        <v>0.0919</v>
      </c>
      <c r="K148" s="64">
        <v>0.0052</v>
      </c>
    </row>
    <row r="149" spans="3:11" ht="15.75">
      <c r="C149" s="4" t="s">
        <v>98</v>
      </c>
      <c r="D149" s="62">
        <v>3.13</v>
      </c>
      <c r="E149" s="63">
        <v>0.0328</v>
      </c>
      <c r="F149" s="64">
        <v>35.714285714285715</v>
      </c>
      <c r="G149" s="64">
        <v>2.168367346938775</v>
      </c>
      <c r="H149" s="64">
        <v>23.063871576435815</v>
      </c>
      <c r="I149" s="64">
        <v>1.4003064885693168</v>
      </c>
      <c r="J149" s="64">
        <v>0.1049</v>
      </c>
      <c r="K149" s="64">
        <v>0.0037</v>
      </c>
    </row>
    <row r="150" spans="3:11" ht="15.75">
      <c r="C150" s="4" t="s">
        <v>99</v>
      </c>
      <c r="D150" s="62">
        <v>2.54</v>
      </c>
      <c r="E150" s="63">
        <v>0.051</v>
      </c>
      <c r="F150" s="64">
        <v>31.446540880503143</v>
      </c>
      <c r="G150" s="64">
        <v>1.977769866698311</v>
      </c>
      <c r="H150" s="64">
        <v>20.30781145094977</v>
      </c>
      <c r="I150" s="64">
        <v>1.2772208459716838</v>
      </c>
      <c r="J150" s="64">
        <v>0.1409</v>
      </c>
      <c r="K150" s="64">
        <v>0.0067</v>
      </c>
    </row>
    <row r="151" spans="3:11" ht="15.75">
      <c r="C151" s="4" t="s">
        <v>100</v>
      </c>
      <c r="D151" s="62">
        <v>2.32</v>
      </c>
      <c r="E151" s="63">
        <v>0.0511</v>
      </c>
      <c r="F151" s="64">
        <v>33.222591362126245</v>
      </c>
      <c r="G151" s="64">
        <v>2.8697254997185464</v>
      </c>
      <c r="H151" s="64">
        <v>21.454764257149595</v>
      </c>
      <c r="I151" s="64">
        <v>1.8532354507836861</v>
      </c>
      <c r="J151" s="64">
        <v>0.1594</v>
      </c>
      <c r="K151" s="64">
        <v>0.008</v>
      </c>
    </row>
    <row r="152" spans="3:11" ht="15.75">
      <c r="C152" s="4" t="s">
        <v>101</v>
      </c>
      <c r="D152" s="62">
        <v>2.85</v>
      </c>
      <c r="E152" s="63">
        <v>0.0536</v>
      </c>
      <c r="F152" s="64">
        <v>31.25</v>
      </c>
      <c r="G152" s="64">
        <v>2.9296875</v>
      </c>
      <c r="H152" s="64">
        <v>20.18088762938134</v>
      </c>
      <c r="I152" s="64">
        <v>1.8919582152545003</v>
      </c>
      <c r="J152" s="64">
        <v>0.1388</v>
      </c>
      <c r="K152" s="64">
        <v>0.0073</v>
      </c>
    </row>
    <row r="153" spans="3:11" ht="15.75">
      <c r="C153" s="4" t="s">
        <v>102</v>
      </c>
      <c r="D153" s="62">
        <v>2.525</v>
      </c>
      <c r="E153" s="63">
        <v>0.049</v>
      </c>
      <c r="F153" s="64">
        <v>34.48275862068965</v>
      </c>
      <c r="G153" s="64">
        <v>1.5457788347205705</v>
      </c>
      <c r="H153" s="64">
        <v>22.26856566000699</v>
      </c>
      <c r="I153" s="64">
        <v>0.9982460468278995</v>
      </c>
      <c r="J153" s="64">
        <v>0.1465</v>
      </c>
      <c r="K153" s="64">
        <v>0.0071</v>
      </c>
    </row>
    <row r="154" spans="3:11" ht="15.75">
      <c r="C154" s="4" t="s">
        <v>103</v>
      </c>
      <c r="D154" s="62">
        <v>2.86</v>
      </c>
      <c r="E154" s="63">
        <v>0.0606</v>
      </c>
      <c r="F154" s="64">
        <v>33.222591362126245</v>
      </c>
      <c r="G154" s="64">
        <v>1.8763589805852035</v>
      </c>
      <c r="H154" s="64">
        <v>21.454764257149595</v>
      </c>
      <c r="I154" s="64">
        <v>1.2117308716662563</v>
      </c>
      <c r="J154" s="64">
        <v>0.161</v>
      </c>
      <c r="K154" s="64">
        <v>0.011</v>
      </c>
    </row>
    <row r="155" spans="3:11" ht="15.75">
      <c r="C155" s="4" t="s">
        <v>104</v>
      </c>
      <c r="D155" s="62">
        <v>4.63</v>
      </c>
      <c r="E155" s="63">
        <v>0.065</v>
      </c>
      <c r="F155" s="64">
        <v>33.557046979865774</v>
      </c>
      <c r="G155" s="64">
        <v>1.9143281834151613</v>
      </c>
      <c r="H155" s="64">
        <v>21.67075181678533</v>
      </c>
      <c r="I155" s="64">
        <v>1.2362509425682904</v>
      </c>
      <c r="J155" s="64">
        <v>0.134</v>
      </c>
      <c r="K155" s="64">
        <v>0.022</v>
      </c>
    </row>
    <row r="156" spans="3:11" ht="15.75">
      <c r="C156" s="4" t="s">
        <v>105</v>
      </c>
      <c r="D156" s="62">
        <v>4.89</v>
      </c>
      <c r="E156" s="63">
        <v>0.0875</v>
      </c>
      <c r="F156" s="64">
        <v>35.587188612099645</v>
      </c>
      <c r="G156" s="64">
        <v>1.7730271906384163</v>
      </c>
      <c r="H156" s="64">
        <v>22.98179374164423</v>
      </c>
      <c r="I156" s="64">
        <v>1.14500039993957</v>
      </c>
      <c r="J156" s="64">
        <v>0.145</v>
      </c>
      <c r="K156" s="64">
        <v>0.0055</v>
      </c>
    </row>
    <row r="157" spans="3:11" ht="15.75">
      <c r="C157" s="4" t="s">
        <v>106</v>
      </c>
      <c r="D157" s="62">
        <v>4.18</v>
      </c>
      <c r="E157" s="63">
        <v>0.0773</v>
      </c>
      <c r="F157" s="64">
        <v>34.602076124567475</v>
      </c>
      <c r="G157" s="64">
        <v>1.6762251409825075</v>
      </c>
      <c r="H157" s="64">
        <v>22.345619520422243</v>
      </c>
      <c r="I157" s="64">
        <v>1.08248675877478</v>
      </c>
      <c r="J157" s="64">
        <v>0.1459</v>
      </c>
      <c r="K157" s="64">
        <v>0.0044</v>
      </c>
    </row>
    <row r="158" spans="3:11" ht="15.75">
      <c r="C158" s="4" t="s">
        <v>107</v>
      </c>
      <c r="D158" s="62">
        <v>3.98</v>
      </c>
      <c r="E158" s="63">
        <v>0.0728</v>
      </c>
      <c r="F158" s="64">
        <v>34.24657534246575</v>
      </c>
      <c r="G158" s="64">
        <v>1.8765246762994934</v>
      </c>
      <c r="H158" s="64">
        <v>22.11604123767818</v>
      </c>
      <c r="I158" s="64">
        <v>1.2118378760371604</v>
      </c>
      <c r="J158" s="64">
        <v>0.1468</v>
      </c>
      <c r="K158" s="64">
        <v>0.0044</v>
      </c>
    </row>
    <row r="159" spans="3:11" ht="15.75">
      <c r="C159" s="4" t="s">
        <v>108</v>
      </c>
      <c r="D159" s="62">
        <v>3.99</v>
      </c>
      <c r="E159" s="63">
        <v>0.0832</v>
      </c>
      <c r="F159" s="64">
        <v>32.67973856209151</v>
      </c>
      <c r="G159" s="64">
        <v>1.3883549062326457</v>
      </c>
      <c r="H159" s="64">
        <v>21.10419621373212</v>
      </c>
      <c r="I159" s="64">
        <v>0.8965834992762011</v>
      </c>
      <c r="J159" s="64">
        <v>0.1465</v>
      </c>
      <c r="K159" s="64">
        <v>0.0059</v>
      </c>
    </row>
    <row r="160" spans="3:11" ht="15.75">
      <c r="C160" s="4" t="s">
        <v>109</v>
      </c>
      <c r="D160" s="62">
        <v>4.34</v>
      </c>
      <c r="E160" s="63">
        <v>0.0795</v>
      </c>
      <c r="F160" s="64">
        <v>33.44481605351171</v>
      </c>
      <c r="G160" s="64">
        <v>1.6778335812798515</v>
      </c>
      <c r="H160" s="64">
        <v>21.59827438595996</v>
      </c>
      <c r="I160" s="64">
        <v>1.0835254708675566</v>
      </c>
      <c r="J160" s="64">
        <v>0.1423</v>
      </c>
      <c r="K160" s="64">
        <v>0.0051</v>
      </c>
    </row>
    <row r="161" spans="3:11" ht="15.75">
      <c r="C161" s="4" t="s">
        <v>110</v>
      </c>
      <c r="D161" s="62">
        <v>4.34</v>
      </c>
      <c r="E161" s="63">
        <v>0.0734</v>
      </c>
      <c r="F161" s="64">
        <v>36.63003663003663</v>
      </c>
      <c r="G161" s="64">
        <v>2.0126393752767378</v>
      </c>
      <c r="H161" s="64">
        <v>23.655252898908525</v>
      </c>
      <c r="I161" s="64">
        <v>1.2997391702696992</v>
      </c>
      <c r="J161" s="64">
        <v>0.1374</v>
      </c>
      <c r="K161" s="64">
        <v>0.0043</v>
      </c>
    </row>
    <row r="162" spans="3:11" ht="15.75">
      <c r="C162" s="4" t="s">
        <v>111</v>
      </c>
      <c r="D162" s="62">
        <v>4.18</v>
      </c>
      <c r="E162" s="63">
        <v>0.0809</v>
      </c>
      <c r="F162" s="64">
        <v>34.72222222222222</v>
      </c>
      <c r="G162" s="64">
        <v>1.8084490740740742</v>
      </c>
      <c r="H162" s="64">
        <v>22.423208477090373</v>
      </c>
      <c r="I162" s="64">
        <v>1.1678754415151238</v>
      </c>
      <c r="J162" s="64">
        <v>0.1423</v>
      </c>
      <c r="K162" s="64">
        <v>0.0051</v>
      </c>
    </row>
  </sheetData>
  <sheetProtection/>
  <mergeCells count="2">
    <mergeCell ref="D1:E1"/>
    <mergeCell ref="F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2"/>
  <sheetViews>
    <sheetView zoomScale="80" zoomScaleNormal="80" zoomScalePageLayoutView="0" workbookViewId="0" topLeftCell="A1">
      <selection activeCell="L13" sqref="L13"/>
    </sheetView>
  </sheetViews>
  <sheetFormatPr defaultColWidth="11.421875" defaultRowHeight="15"/>
  <cols>
    <col min="1" max="1" width="9.8515625" style="57" bestFit="1" customWidth="1"/>
    <col min="2" max="2" width="10.140625" style="57" bestFit="1" customWidth="1"/>
    <col min="3" max="3" width="12.8515625" style="57" bestFit="1" customWidth="1"/>
    <col min="4" max="7" width="11.421875" style="57" bestFit="1" customWidth="1"/>
    <col min="8" max="8" width="10.7109375" style="57" bestFit="1" customWidth="1"/>
    <col min="9" max="9" width="12.8515625" style="57" bestFit="1" customWidth="1"/>
    <col min="10" max="10" width="6.00390625" style="57" bestFit="1" customWidth="1"/>
    <col min="11" max="16384" width="11.421875" style="57" customWidth="1"/>
  </cols>
  <sheetData>
    <row r="1" spans="4:10" ht="15.75">
      <c r="D1" s="150" t="s">
        <v>182</v>
      </c>
      <c r="E1" s="150"/>
      <c r="F1" s="150"/>
      <c r="G1" s="150"/>
      <c r="H1" s="151"/>
      <c r="I1" s="152" t="s">
        <v>9</v>
      </c>
      <c r="J1" s="154" t="s">
        <v>10</v>
      </c>
    </row>
    <row r="2" spans="1:10" ht="15.75">
      <c r="A2" s="1"/>
      <c r="B2" s="1"/>
      <c r="C2" s="1"/>
      <c r="D2" s="70" t="s">
        <v>11</v>
      </c>
      <c r="E2" s="70" t="s">
        <v>12</v>
      </c>
      <c r="F2" s="70" t="s">
        <v>13</v>
      </c>
      <c r="G2" s="70" t="s">
        <v>14</v>
      </c>
      <c r="H2" s="55" t="s">
        <v>15</v>
      </c>
      <c r="I2" s="153"/>
      <c r="J2" s="155"/>
    </row>
    <row r="3" spans="1:10" ht="15.75">
      <c r="A3" s="2" t="s">
        <v>142</v>
      </c>
      <c r="B3" s="1" t="s">
        <v>4</v>
      </c>
      <c r="C3" s="4" t="s">
        <v>113</v>
      </c>
      <c r="D3" s="56">
        <v>82200</v>
      </c>
      <c r="E3" s="56">
        <v>72300</v>
      </c>
      <c r="F3" s="56">
        <v>176000</v>
      </c>
      <c r="G3" s="56">
        <v>108000</v>
      </c>
      <c r="H3" s="53">
        <v>163300</v>
      </c>
      <c r="I3" s="61">
        <v>0.875</v>
      </c>
      <c r="J3" s="61">
        <v>0.02</v>
      </c>
    </row>
    <row r="4" spans="1:10" ht="15.75">
      <c r="A4" s="94"/>
      <c r="B4" s="1"/>
      <c r="C4" s="4" t="s">
        <v>144</v>
      </c>
      <c r="D4" s="56">
        <v>82700</v>
      </c>
      <c r="E4" s="56">
        <v>72200</v>
      </c>
      <c r="F4" s="56">
        <v>168000</v>
      </c>
      <c r="G4" s="56">
        <v>109200</v>
      </c>
      <c r="H4" s="53">
        <v>164200</v>
      </c>
      <c r="I4" s="61">
        <v>0.861</v>
      </c>
      <c r="J4" s="61">
        <v>0.021</v>
      </c>
    </row>
    <row r="5" spans="1:10" ht="15.75">
      <c r="A5" s="94"/>
      <c r="B5" s="1"/>
      <c r="C5" s="4" t="s">
        <v>145</v>
      </c>
      <c r="D5" s="56">
        <v>77700</v>
      </c>
      <c r="E5" s="56">
        <v>68200</v>
      </c>
      <c r="F5" s="56">
        <v>163000</v>
      </c>
      <c r="G5" s="56">
        <v>99200</v>
      </c>
      <c r="H5" s="53">
        <v>151600</v>
      </c>
      <c r="I5" s="61">
        <v>0.891</v>
      </c>
      <c r="J5" s="61">
        <v>0.025</v>
      </c>
    </row>
    <row r="6" spans="1:10" ht="15.75">
      <c r="A6" s="94"/>
      <c r="B6" s="1"/>
      <c r="C6" s="4" t="s">
        <v>146</v>
      </c>
      <c r="D6" s="56">
        <v>77200</v>
      </c>
      <c r="E6" s="56">
        <v>66200</v>
      </c>
      <c r="F6" s="56">
        <v>164000</v>
      </c>
      <c r="G6" s="56">
        <v>98800</v>
      </c>
      <c r="H6" s="53">
        <v>150000</v>
      </c>
      <c r="I6" s="61">
        <v>0.867</v>
      </c>
      <c r="J6" s="61">
        <v>0.023</v>
      </c>
    </row>
    <row r="7" spans="1:10" ht="15.75">
      <c r="A7" s="94"/>
      <c r="B7" s="1"/>
      <c r="C7" s="4" t="s">
        <v>147</v>
      </c>
      <c r="D7" s="56">
        <v>76500</v>
      </c>
      <c r="E7" s="56">
        <v>68100</v>
      </c>
      <c r="F7" s="56">
        <v>162000</v>
      </c>
      <c r="G7" s="56">
        <v>102300</v>
      </c>
      <c r="H7" s="53">
        <v>148900</v>
      </c>
      <c r="I7" s="61">
        <v>0.894</v>
      </c>
      <c r="J7" s="61">
        <v>0.027</v>
      </c>
    </row>
    <row r="8" spans="1:10" ht="15.75">
      <c r="A8" s="94"/>
      <c r="B8" s="1"/>
      <c r="C8" s="4" t="s">
        <v>148</v>
      </c>
      <c r="D8" s="56">
        <v>77000</v>
      </c>
      <c r="E8" s="56">
        <v>65300</v>
      </c>
      <c r="F8" s="56">
        <v>162000</v>
      </c>
      <c r="G8" s="56">
        <v>98100</v>
      </c>
      <c r="H8" s="53">
        <v>152300</v>
      </c>
      <c r="I8" s="61">
        <v>0.858</v>
      </c>
      <c r="J8" s="61">
        <v>0.013</v>
      </c>
    </row>
    <row r="9" spans="1:10" ht="15.75">
      <c r="A9" s="94"/>
      <c r="B9" s="1"/>
      <c r="C9" s="4" t="s">
        <v>149</v>
      </c>
      <c r="D9" s="56">
        <v>81900</v>
      </c>
      <c r="E9" s="56">
        <v>72600</v>
      </c>
      <c r="F9" s="56">
        <v>177000</v>
      </c>
      <c r="G9" s="56">
        <v>102300</v>
      </c>
      <c r="H9" s="53">
        <v>170400</v>
      </c>
      <c r="I9" s="61">
        <v>0.873</v>
      </c>
      <c r="J9" s="61">
        <v>0.018</v>
      </c>
    </row>
    <row r="10" spans="1:10" ht="15.75">
      <c r="A10" s="94"/>
      <c r="B10" s="1"/>
      <c r="C10" s="4" t="s">
        <v>150</v>
      </c>
      <c r="D10" s="56">
        <v>81100</v>
      </c>
      <c r="E10" s="56">
        <v>69500</v>
      </c>
      <c r="F10" s="56">
        <v>171000</v>
      </c>
      <c r="G10" s="56">
        <v>105200</v>
      </c>
      <c r="H10" s="53">
        <v>160500</v>
      </c>
      <c r="I10" s="61">
        <v>0.873</v>
      </c>
      <c r="J10" s="61">
        <v>0.023</v>
      </c>
    </row>
    <row r="11" spans="1:10" ht="15.75">
      <c r="A11" s="94"/>
      <c r="B11" s="1"/>
      <c r="C11" s="4" t="s">
        <v>151</v>
      </c>
      <c r="D11" s="56">
        <v>80300</v>
      </c>
      <c r="E11" s="56">
        <v>68900</v>
      </c>
      <c r="F11" s="56">
        <v>163000</v>
      </c>
      <c r="G11" s="56">
        <v>106800</v>
      </c>
      <c r="H11" s="53">
        <v>158100</v>
      </c>
      <c r="I11" s="61">
        <v>0.862</v>
      </c>
      <c r="J11" s="61">
        <v>0.025</v>
      </c>
    </row>
    <row r="12" spans="1:10" ht="15.75">
      <c r="A12" s="94"/>
      <c r="B12" s="1"/>
      <c r="C12" s="4" t="s">
        <v>152</v>
      </c>
      <c r="D12" s="56">
        <v>73900</v>
      </c>
      <c r="E12" s="56">
        <v>64900</v>
      </c>
      <c r="F12" s="56">
        <v>158800</v>
      </c>
      <c r="G12" s="56">
        <v>95800</v>
      </c>
      <c r="H12" s="53">
        <v>148300</v>
      </c>
      <c r="I12" s="61">
        <v>0.883</v>
      </c>
      <c r="J12" s="61">
        <v>0.023</v>
      </c>
    </row>
    <row r="13" spans="1:10" ht="15.75">
      <c r="A13" s="94"/>
      <c r="B13" s="1"/>
      <c r="C13" s="4" t="s">
        <v>153</v>
      </c>
      <c r="D13" s="56">
        <v>82700</v>
      </c>
      <c r="E13" s="56">
        <v>73500</v>
      </c>
      <c r="F13" s="56">
        <v>180000</v>
      </c>
      <c r="G13" s="56">
        <v>106700</v>
      </c>
      <c r="H13" s="53">
        <v>164800</v>
      </c>
      <c r="I13" s="61">
        <v>0.887</v>
      </c>
      <c r="J13" s="61">
        <v>0.02</v>
      </c>
    </row>
    <row r="14" spans="1:10" ht="15.75">
      <c r="A14" s="94"/>
      <c r="B14" s="1"/>
      <c r="C14" s="4" t="s">
        <v>154</v>
      </c>
      <c r="D14" s="56">
        <v>80000</v>
      </c>
      <c r="E14" s="56">
        <v>69500</v>
      </c>
      <c r="F14" s="56">
        <v>169000</v>
      </c>
      <c r="G14" s="56">
        <v>103400</v>
      </c>
      <c r="H14" s="53">
        <v>154800</v>
      </c>
      <c r="I14" s="61">
        <v>0.865</v>
      </c>
      <c r="J14" s="61">
        <v>0.024</v>
      </c>
    </row>
    <row r="15" spans="1:10" ht="15.75">
      <c r="A15" s="94"/>
      <c r="B15" s="1"/>
      <c r="C15" s="4" t="s">
        <v>155</v>
      </c>
      <c r="D15" s="56">
        <v>86300</v>
      </c>
      <c r="E15" s="56">
        <v>73700</v>
      </c>
      <c r="F15" s="56">
        <v>180000</v>
      </c>
      <c r="G15" s="56">
        <v>110500</v>
      </c>
      <c r="H15" s="53">
        <v>164400</v>
      </c>
      <c r="I15" s="61">
        <v>0.857</v>
      </c>
      <c r="J15" s="61">
        <v>0.018</v>
      </c>
    </row>
    <row r="16" spans="1:10" ht="15.75">
      <c r="A16" s="94"/>
      <c r="B16" s="1"/>
      <c r="C16" s="4" t="s">
        <v>156</v>
      </c>
      <c r="D16" s="56">
        <v>75700</v>
      </c>
      <c r="E16" s="56">
        <v>64500</v>
      </c>
      <c r="F16" s="56">
        <v>153300</v>
      </c>
      <c r="G16" s="56">
        <v>97300</v>
      </c>
      <c r="H16" s="53">
        <v>152200</v>
      </c>
      <c r="I16" s="61">
        <v>0.871</v>
      </c>
      <c r="J16" s="61">
        <v>0.014</v>
      </c>
    </row>
    <row r="17" spans="1:10" ht="15.75">
      <c r="A17" s="94"/>
      <c r="B17" s="1"/>
      <c r="C17" s="4" t="s">
        <v>157</v>
      </c>
      <c r="D17" s="56">
        <v>79700</v>
      </c>
      <c r="E17" s="56">
        <v>68500</v>
      </c>
      <c r="F17" s="56">
        <v>164000</v>
      </c>
      <c r="G17" s="56">
        <v>101000</v>
      </c>
      <c r="H17" s="53">
        <v>157600</v>
      </c>
      <c r="I17" s="61">
        <v>0.869</v>
      </c>
      <c r="J17" s="61">
        <v>0.017</v>
      </c>
    </row>
    <row r="18" spans="1:10" ht="15.75">
      <c r="A18" s="94"/>
      <c r="B18" s="1"/>
      <c r="C18" s="4" t="s">
        <v>158</v>
      </c>
      <c r="D18" s="56">
        <v>78800</v>
      </c>
      <c r="E18" s="56">
        <v>69100</v>
      </c>
      <c r="F18" s="56">
        <v>168000</v>
      </c>
      <c r="G18" s="56">
        <v>101100</v>
      </c>
      <c r="H18" s="53">
        <v>150600</v>
      </c>
      <c r="I18" s="61">
        <v>0.882</v>
      </c>
      <c r="J18" s="61">
        <v>0.027</v>
      </c>
    </row>
    <row r="19" spans="1:10" ht="15.75">
      <c r="A19" s="94"/>
      <c r="B19" s="1"/>
      <c r="C19" s="4" t="s">
        <v>159</v>
      </c>
      <c r="D19" s="56">
        <v>83200</v>
      </c>
      <c r="E19" s="56">
        <v>71100</v>
      </c>
      <c r="F19" s="56">
        <v>168000</v>
      </c>
      <c r="G19" s="56">
        <v>106600</v>
      </c>
      <c r="H19" s="53">
        <v>153600</v>
      </c>
      <c r="I19" s="61">
        <v>0.868</v>
      </c>
      <c r="J19" s="61">
        <v>0.013</v>
      </c>
    </row>
    <row r="20" spans="1:10" ht="15.75">
      <c r="A20" s="94"/>
      <c r="B20" s="1"/>
      <c r="C20" s="4" t="s">
        <v>160</v>
      </c>
      <c r="D20" s="56">
        <v>78500</v>
      </c>
      <c r="E20" s="56">
        <v>67800</v>
      </c>
      <c r="F20" s="56">
        <v>169000</v>
      </c>
      <c r="G20" s="56">
        <v>101500</v>
      </c>
      <c r="H20" s="53">
        <v>150700</v>
      </c>
      <c r="I20" s="61">
        <v>0.862</v>
      </c>
      <c r="J20" s="61">
        <v>0.015</v>
      </c>
    </row>
    <row r="21" spans="1:10" ht="15.75">
      <c r="A21" s="94"/>
      <c r="B21" s="1"/>
      <c r="C21" s="4" t="s">
        <v>161</v>
      </c>
      <c r="D21" s="56">
        <v>79300</v>
      </c>
      <c r="E21" s="56">
        <v>70600</v>
      </c>
      <c r="F21" s="56">
        <v>157100</v>
      </c>
      <c r="G21" s="56">
        <v>99400</v>
      </c>
      <c r="H21" s="53">
        <v>157200</v>
      </c>
      <c r="I21" s="61">
        <v>0.887</v>
      </c>
      <c r="J21" s="61">
        <v>0.013</v>
      </c>
    </row>
    <row r="22" spans="1:10" ht="15.75">
      <c r="A22" s="94"/>
      <c r="B22" s="1"/>
      <c r="C22" s="4" t="s">
        <v>162</v>
      </c>
      <c r="D22" s="56">
        <v>83900</v>
      </c>
      <c r="E22" s="56">
        <v>73200</v>
      </c>
      <c r="F22" s="56">
        <v>164000</v>
      </c>
      <c r="G22" s="56">
        <v>106600</v>
      </c>
      <c r="H22" s="53">
        <v>160800</v>
      </c>
      <c r="I22" s="61">
        <v>0.875</v>
      </c>
      <c r="J22" s="61">
        <v>0.023</v>
      </c>
    </row>
    <row r="23" spans="1:10" ht="15.75">
      <c r="A23" s="94"/>
      <c r="B23" s="1"/>
      <c r="C23" s="4" t="s">
        <v>163</v>
      </c>
      <c r="D23" s="56">
        <v>84200</v>
      </c>
      <c r="E23" s="56">
        <v>73600</v>
      </c>
      <c r="F23" s="56">
        <v>171000</v>
      </c>
      <c r="G23" s="56">
        <v>102200</v>
      </c>
      <c r="H23" s="53">
        <v>163100</v>
      </c>
      <c r="I23" s="61">
        <v>0.872</v>
      </c>
      <c r="J23" s="61">
        <v>0.015</v>
      </c>
    </row>
    <row r="24" spans="1:10" ht="15.75">
      <c r="A24" s="94"/>
      <c r="B24" s="1"/>
      <c r="C24" s="4" t="s">
        <v>164</v>
      </c>
      <c r="D24" s="56">
        <v>69700</v>
      </c>
      <c r="E24" s="56">
        <v>60300</v>
      </c>
      <c r="F24" s="56">
        <v>136000</v>
      </c>
      <c r="G24" s="56">
        <v>94300</v>
      </c>
      <c r="H24" s="53">
        <v>140000</v>
      </c>
      <c r="I24" s="61">
        <v>0.862</v>
      </c>
      <c r="J24" s="61">
        <v>0.018</v>
      </c>
    </row>
    <row r="25" spans="1:10" ht="15.75">
      <c r="A25" s="94"/>
      <c r="B25" s="1"/>
      <c r="C25" s="4" t="s">
        <v>165</v>
      </c>
      <c r="D25" s="56">
        <v>71000</v>
      </c>
      <c r="E25" s="56">
        <v>61200</v>
      </c>
      <c r="F25" s="56">
        <v>149000</v>
      </c>
      <c r="G25" s="56">
        <v>93100</v>
      </c>
      <c r="H25" s="53">
        <v>145700</v>
      </c>
      <c r="I25" s="61">
        <v>0.865</v>
      </c>
      <c r="J25" s="61">
        <v>0.019</v>
      </c>
    </row>
    <row r="26" spans="1:10" ht="15.75">
      <c r="A26" s="94"/>
      <c r="B26" s="1"/>
      <c r="C26" s="4" t="s">
        <v>166</v>
      </c>
      <c r="D26" s="56">
        <v>75200</v>
      </c>
      <c r="E26" s="56">
        <v>64800</v>
      </c>
      <c r="F26" s="56">
        <v>160000</v>
      </c>
      <c r="G26" s="56">
        <v>100000</v>
      </c>
      <c r="H26" s="53">
        <v>147400</v>
      </c>
      <c r="I26" s="61">
        <v>0.866</v>
      </c>
      <c r="J26" s="61">
        <v>0.022</v>
      </c>
    </row>
    <row r="27" spans="1:10" ht="15.75">
      <c r="A27" s="94"/>
      <c r="B27" s="1"/>
      <c r="C27" s="4" t="s">
        <v>167</v>
      </c>
      <c r="D27" s="56">
        <v>84900</v>
      </c>
      <c r="E27" s="56">
        <v>72000</v>
      </c>
      <c r="F27" s="56">
        <v>176000</v>
      </c>
      <c r="G27" s="56">
        <v>107600</v>
      </c>
      <c r="H27" s="53">
        <v>160800</v>
      </c>
      <c r="I27" s="61">
        <v>0.862</v>
      </c>
      <c r="J27" s="61">
        <v>0.016</v>
      </c>
    </row>
    <row r="28" spans="1:10" ht="15.75">
      <c r="A28" s="94"/>
      <c r="B28" s="1"/>
      <c r="C28" s="4" t="s">
        <v>168</v>
      </c>
      <c r="D28" s="56">
        <v>71100</v>
      </c>
      <c r="E28" s="56">
        <v>61200</v>
      </c>
      <c r="F28" s="56">
        <v>144700</v>
      </c>
      <c r="G28" s="56">
        <v>88700</v>
      </c>
      <c r="H28" s="53">
        <v>144200</v>
      </c>
      <c r="I28" s="61">
        <v>0.872</v>
      </c>
      <c r="J28" s="61">
        <v>0.013</v>
      </c>
    </row>
    <row r="29" spans="1:10" ht="15.75">
      <c r="A29" s="94"/>
      <c r="B29" s="1"/>
      <c r="C29" s="4" t="s">
        <v>169</v>
      </c>
      <c r="D29" s="56">
        <v>74800</v>
      </c>
      <c r="E29" s="56">
        <v>65100</v>
      </c>
      <c r="F29" s="56">
        <v>156000</v>
      </c>
      <c r="G29" s="56">
        <v>95500</v>
      </c>
      <c r="H29" s="53">
        <v>149400</v>
      </c>
      <c r="I29" s="61">
        <v>0.872</v>
      </c>
      <c r="J29" s="61">
        <v>0.019</v>
      </c>
    </row>
    <row r="30" spans="1:10" ht="15.75">
      <c r="A30" s="94"/>
      <c r="B30" s="1"/>
      <c r="C30" s="4" t="s">
        <v>170</v>
      </c>
      <c r="D30" s="56">
        <v>81200</v>
      </c>
      <c r="E30" s="56">
        <v>70600</v>
      </c>
      <c r="F30" s="56">
        <v>165000</v>
      </c>
      <c r="G30" s="56">
        <v>101200</v>
      </c>
      <c r="H30" s="53">
        <v>149400</v>
      </c>
      <c r="I30" s="61">
        <v>0.861</v>
      </c>
      <c r="J30" s="61">
        <v>0.017</v>
      </c>
    </row>
    <row r="31" spans="1:10" ht="15.75">
      <c r="A31" s="94"/>
      <c r="B31" s="1"/>
      <c r="C31" s="4" t="s">
        <v>171</v>
      </c>
      <c r="D31" s="56">
        <v>86000</v>
      </c>
      <c r="E31" s="56">
        <v>74800</v>
      </c>
      <c r="F31" s="56">
        <v>173000</v>
      </c>
      <c r="G31" s="56">
        <v>105900</v>
      </c>
      <c r="H31" s="53">
        <v>161300</v>
      </c>
      <c r="I31" s="61">
        <v>0.873</v>
      </c>
      <c r="J31" s="61">
        <v>0.021</v>
      </c>
    </row>
    <row r="32" spans="1:10" ht="15.75">
      <c r="A32" s="94"/>
      <c r="B32" s="1"/>
      <c r="C32" s="4" t="s">
        <v>172</v>
      </c>
      <c r="D32" s="56">
        <v>73600</v>
      </c>
      <c r="E32" s="56">
        <v>63700</v>
      </c>
      <c r="F32" s="56">
        <v>147000</v>
      </c>
      <c r="G32" s="56">
        <v>92500</v>
      </c>
      <c r="H32" s="53">
        <v>148800</v>
      </c>
      <c r="I32" s="61">
        <v>0.862</v>
      </c>
      <c r="J32" s="61">
        <v>0.022</v>
      </c>
    </row>
    <row r="33" spans="1:10" ht="15.75">
      <c r="A33" s="94"/>
      <c r="B33" s="1"/>
      <c r="C33" s="4" t="s">
        <v>173</v>
      </c>
      <c r="D33" s="56">
        <v>75700</v>
      </c>
      <c r="E33" s="56">
        <v>65900</v>
      </c>
      <c r="F33" s="56">
        <v>156000</v>
      </c>
      <c r="G33" s="56">
        <v>96400</v>
      </c>
      <c r="H33" s="53">
        <v>151000</v>
      </c>
      <c r="I33" s="61">
        <v>0.888</v>
      </c>
      <c r="J33" s="61">
        <v>0.016</v>
      </c>
    </row>
    <row r="34" spans="1:10" ht="15.75">
      <c r="A34" s="94"/>
      <c r="B34" s="1"/>
      <c r="C34" s="4" t="s">
        <v>174</v>
      </c>
      <c r="D34" s="56">
        <v>81000</v>
      </c>
      <c r="E34" s="56">
        <v>68600</v>
      </c>
      <c r="F34" s="56">
        <v>160000</v>
      </c>
      <c r="G34" s="56">
        <v>100100</v>
      </c>
      <c r="H34" s="53">
        <v>149200</v>
      </c>
      <c r="I34" s="61">
        <v>0.859</v>
      </c>
      <c r="J34" s="61">
        <v>0.022</v>
      </c>
    </row>
    <row r="35" spans="1:10" ht="15.75">
      <c r="A35" s="94"/>
      <c r="B35" s="1" t="s">
        <v>2</v>
      </c>
      <c r="C35" s="4" t="s">
        <v>113</v>
      </c>
      <c r="D35" s="56">
        <v>83900</v>
      </c>
      <c r="E35" s="56">
        <v>74200</v>
      </c>
      <c r="F35" s="56">
        <v>170000</v>
      </c>
      <c r="G35" s="56">
        <v>120000</v>
      </c>
      <c r="H35" s="53">
        <v>178000</v>
      </c>
      <c r="I35" s="61">
        <v>0.875</v>
      </c>
      <c r="J35" s="61">
        <v>0.038</v>
      </c>
    </row>
    <row r="36" spans="1:10" ht="15.75">
      <c r="A36" s="94"/>
      <c r="B36" s="1"/>
      <c r="C36" s="4" t="s">
        <v>144</v>
      </c>
      <c r="D36" s="56">
        <v>84500</v>
      </c>
      <c r="E36" s="56">
        <v>75600</v>
      </c>
      <c r="F36" s="56">
        <v>167000</v>
      </c>
      <c r="G36" s="56">
        <v>113000</v>
      </c>
      <c r="H36" s="53">
        <v>177700</v>
      </c>
      <c r="I36" s="61">
        <v>0.903</v>
      </c>
      <c r="J36" s="61">
        <v>0.031</v>
      </c>
    </row>
    <row r="37" spans="1:10" ht="15.75">
      <c r="A37" s="94"/>
      <c r="B37" s="1"/>
      <c r="C37" s="4" t="s">
        <v>145</v>
      </c>
      <c r="D37" s="56">
        <v>92800</v>
      </c>
      <c r="E37" s="56">
        <v>79900</v>
      </c>
      <c r="F37" s="56">
        <v>187000</v>
      </c>
      <c r="G37" s="56">
        <v>130500</v>
      </c>
      <c r="H37" s="53">
        <v>179200</v>
      </c>
      <c r="I37" s="61">
        <v>0.863</v>
      </c>
      <c r="J37" s="61">
        <v>0.035</v>
      </c>
    </row>
    <row r="38" spans="1:10" ht="15.75">
      <c r="A38" s="94"/>
      <c r="B38" s="1"/>
      <c r="C38" s="4" t="s">
        <v>146</v>
      </c>
      <c r="D38" s="56">
        <v>89600</v>
      </c>
      <c r="E38" s="56">
        <v>77500</v>
      </c>
      <c r="F38" s="56">
        <v>183000</v>
      </c>
      <c r="G38" s="56">
        <v>128000</v>
      </c>
      <c r="H38" s="53">
        <v>181000</v>
      </c>
      <c r="I38" s="61">
        <v>0.857</v>
      </c>
      <c r="J38" s="61">
        <v>0.029</v>
      </c>
    </row>
    <row r="39" spans="1:10" ht="15.75">
      <c r="A39" s="94"/>
      <c r="B39" s="1"/>
      <c r="C39" s="4" t="s">
        <v>147</v>
      </c>
      <c r="D39" s="56">
        <v>93800</v>
      </c>
      <c r="E39" s="56">
        <v>83800</v>
      </c>
      <c r="F39" s="56">
        <v>202000</v>
      </c>
      <c r="G39" s="56">
        <v>132100</v>
      </c>
      <c r="H39" s="53">
        <v>189600</v>
      </c>
      <c r="I39" s="61">
        <v>0.878</v>
      </c>
      <c r="J39" s="61">
        <v>0.038</v>
      </c>
    </row>
    <row r="40" spans="1:10" ht="15.75">
      <c r="A40" s="94"/>
      <c r="B40" s="1"/>
      <c r="C40" s="4" t="s">
        <v>148</v>
      </c>
      <c r="D40" s="56">
        <v>95200</v>
      </c>
      <c r="E40" s="56">
        <v>86000</v>
      </c>
      <c r="F40" s="56">
        <v>202000</v>
      </c>
      <c r="G40" s="56">
        <v>140200</v>
      </c>
      <c r="H40" s="53">
        <v>195600</v>
      </c>
      <c r="I40" s="61">
        <v>0.889</v>
      </c>
      <c r="J40" s="61">
        <v>0.036</v>
      </c>
    </row>
    <row r="41" spans="1:10" ht="15.75">
      <c r="A41" s="94"/>
      <c r="B41" s="1"/>
      <c r="C41" s="4" t="s">
        <v>149</v>
      </c>
      <c r="D41" s="56">
        <v>100100</v>
      </c>
      <c r="E41" s="56">
        <v>88300</v>
      </c>
      <c r="F41" s="56">
        <v>216000</v>
      </c>
      <c r="G41" s="56">
        <v>145000</v>
      </c>
      <c r="H41" s="53">
        <v>193800</v>
      </c>
      <c r="I41" s="61">
        <v>0.86</v>
      </c>
      <c r="J41" s="61">
        <v>0.024</v>
      </c>
    </row>
    <row r="42" spans="1:10" ht="15.75">
      <c r="A42" s="94"/>
      <c r="B42" s="1"/>
      <c r="C42" s="4" t="s">
        <v>150</v>
      </c>
      <c r="D42" s="56">
        <v>95600</v>
      </c>
      <c r="E42" s="56">
        <v>83400</v>
      </c>
      <c r="F42" s="56">
        <v>206000</v>
      </c>
      <c r="G42" s="56">
        <v>141300</v>
      </c>
      <c r="H42" s="53">
        <v>200400</v>
      </c>
      <c r="I42" s="61">
        <v>0.857</v>
      </c>
      <c r="J42" s="61">
        <v>0.019</v>
      </c>
    </row>
    <row r="43" spans="1:10" ht="15.75">
      <c r="A43" s="94"/>
      <c r="B43" s="1"/>
      <c r="C43" s="4" t="s">
        <v>151</v>
      </c>
      <c r="D43" s="56">
        <v>99300</v>
      </c>
      <c r="E43" s="56">
        <v>87100</v>
      </c>
      <c r="F43" s="56">
        <v>210000</v>
      </c>
      <c r="G43" s="56">
        <v>146000</v>
      </c>
      <c r="H43" s="53">
        <v>198200</v>
      </c>
      <c r="I43" s="61">
        <v>0.866</v>
      </c>
      <c r="J43" s="61">
        <v>0.02</v>
      </c>
    </row>
    <row r="44" spans="1:10" ht="15.75">
      <c r="A44" s="94"/>
      <c r="B44" s="1"/>
      <c r="C44" s="4" t="s">
        <v>152</v>
      </c>
      <c r="D44" s="56">
        <v>104300</v>
      </c>
      <c r="E44" s="56">
        <v>91100</v>
      </c>
      <c r="F44" s="56">
        <v>217000</v>
      </c>
      <c r="G44" s="56">
        <v>148000</v>
      </c>
      <c r="H44" s="53">
        <v>201200</v>
      </c>
      <c r="I44" s="61">
        <v>0.885</v>
      </c>
      <c r="J44" s="61">
        <v>0.02</v>
      </c>
    </row>
    <row r="45" spans="1:10" ht="15.75">
      <c r="A45" s="94"/>
      <c r="B45" s="1"/>
      <c r="C45" s="4" t="s">
        <v>153</v>
      </c>
      <c r="D45" s="56">
        <v>105700</v>
      </c>
      <c r="E45" s="56">
        <v>92500</v>
      </c>
      <c r="F45" s="56">
        <v>227000</v>
      </c>
      <c r="G45" s="56">
        <v>143900</v>
      </c>
      <c r="H45" s="53">
        <v>195300</v>
      </c>
      <c r="I45" s="61">
        <v>0.858</v>
      </c>
      <c r="J45" s="61">
        <v>0.021</v>
      </c>
    </row>
    <row r="46" spans="1:10" ht="15.75">
      <c r="A46" s="94"/>
      <c r="B46" s="1"/>
      <c r="C46" s="4" t="s">
        <v>154</v>
      </c>
      <c r="D46" s="56">
        <v>102000</v>
      </c>
      <c r="E46" s="56">
        <v>88400</v>
      </c>
      <c r="F46" s="56">
        <v>215000</v>
      </c>
      <c r="G46" s="56">
        <v>144000</v>
      </c>
      <c r="H46" s="53">
        <v>201500</v>
      </c>
      <c r="I46" s="61">
        <v>0.866</v>
      </c>
      <c r="J46" s="61">
        <v>0.02</v>
      </c>
    </row>
    <row r="47" spans="1:10" ht="15.75">
      <c r="A47" s="94"/>
      <c r="B47" s="1"/>
      <c r="C47" s="4" t="s">
        <v>155</v>
      </c>
      <c r="D47" s="56">
        <v>102800</v>
      </c>
      <c r="E47" s="56">
        <v>88300</v>
      </c>
      <c r="F47" s="56">
        <v>211000</v>
      </c>
      <c r="G47" s="56">
        <v>136000</v>
      </c>
      <c r="H47" s="53">
        <v>199900</v>
      </c>
      <c r="I47" s="61">
        <v>0.872</v>
      </c>
      <c r="J47" s="61">
        <v>0.018</v>
      </c>
    </row>
    <row r="48" spans="1:10" ht="15.75">
      <c r="A48" s="94"/>
      <c r="B48" s="1"/>
      <c r="C48" s="4" t="s">
        <v>156</v>
      </c>
      <c r="D48" s="56">
        <v>103800</v>
      </c>
      <c r="E48" s="56">
        <v>91500</v>
      </c>
      <c r="F48" s="56">
        <v>225000</v>
      </c>
      <c r="G48" s="56">
        <v>144000</v>
      </c>
      <c r="H48" s="53">
        <v>197800</v>
      </c>
      <c r="I48" s="61">
        <v>0.875</v>
      </c>
      <c r="J48" s="61">
        <v>0.021</v>
      </c>
    </row>
    <row r="49" spans="1:10" ht="15.75">
      <c r="A49" s="94"/>
      <c r="B49" s="1"/>
      <c r="C49" s="4" t="s">
        <v>157</v>
      </c>
      <c r="D49" s="56">
        <v>106800</v>
      </c>
      <c r="E49" s="56">
        <v>91100</v>
      </c>
      <c r="F49" s="56">
        <v>221000</v>
      </c>
      <c r="G49" s="56">
        <v>140000</v>
      </c>
      <c r="H49" s="53">
        <v>199700</v>
      </c>
      <c r="I49" s="61">
        <v>0.861</v>
      </c>
      <c r="J49" s="61">
        <v>0.022</v>
      </c>
    </row>
    <row r="50" spans="1:10" ht="15.75">
      <c r="A50" s="94"/>
      <c r="B50" s="1"/>
      <c r="C50" s="4" t="s">
        <v>158</v>
      </c>
      <c r="D50" s="56">
        <v>102400</v>
      </c>
      <c r="E50" s="56">
        <v>89300</v>
      </c>
      <c r="F50" s="56">
        <v>206000</v>
      </c>
      <c r="G50" s="56">
        <v>144000</v>
      </c>
      <c r="H50" s="53">
        <v>204000</v>
      </c>
      <c r="I50" s="61">
        <v>0.875</v>
      </c>
      <c r="J50" s="61">
        <v>0.024</v>
      </c>
    </row>
    <row r="51" spans="1:10" ht="15.75">
      <c r="A51" s="94"/>
      <c r="B51" s="1"/>
      <c r="C51" s="4" t="s">
        <v>159</v>
      </c>
      <c r="D51" s="56">
        <v>105700</v>
      </c>
      <c r="E51" s="56">
        <v>92800</v>
      </c>
      <c r="F51" s="56">
        <v>220000</v>
      </c>
      <c r="G51" s="56">
        <v>145000</v>
      </c>
      <c r="H51" s="53">
        <v>196000</v>
      </c>
      <c r="I51" s="61">
        <v>0.87</v>
      </c>
      <c r="J51" s="61">
        <v>0.017</v>
      </c>
    </row>
    <row r="52" spans="1:10" ht="15.75">
      <c r="A52" s="94"/>
      <c r="B52" s="1"/>
      <c r="C52" s="4" t="s">
        <v>160</v>
      </c>
      <c r="D52" s="56">
        <v>103500</v>
      </c>
      <c r="E52" s="56">
        <v>90900</v>
      </c>
      <c r="F52" s="56">
        <v>217000</v>
      </c>
      <c r="G52" s="56">
        <v>142000</v>
      </c>
      <c r="H52" s="53">
        <v>200100</v>
      </c>
      <c r="I52" s="61">
        <v>0.892</v>
      </c>
      <c r="J52" s="61">
        <v>0.019</v>
      </c>
    </row>
    <row r="53" spans="1:10" ht="15.75">
      <c r="A53" s="94"/>
      <c r="B53" s="1"/>
      <c r="C53" s="4" t="s">
        <v>161</v>
      </c>
      <c r="D53" s="56">
        <v>99520</v>
      </c>
      <c r="E53" s="56">
        <v>86200</v>
      </c>
      <c r="F53" s="56">
        <v>197000</v>
      </c>
      <c r="G53" s="56">
        <v>127000</v>
      </c>
      <c r="H53" s="53">
        <v>196400</v>
      </c>
      <c r="I53" s="61">
        <v>0.877</v>
      </c>
      <c r="J53" s="61">
        <v>0.016</v>
      </c>
    </row>
    <row r="54" spans="1:10" ht="15.75">
      <c r="A54" s="94"/>
      <c r="B54" s="1"/>
      <c r="C54" s="4" t="s">
        <v>162</v>
      </c>
      <c r="D54" s="56">
        <v>104700</v>
      </c>
      <c r="E54" s="56">
        <v>90900</v>
      </c>
      <c r="F54" s="56">
        <v>218000</v>
      </c>
      <c r="G54" s="56">
        <v>149000</v>
      </c>
      <c r="H54" s="53">
        <v>199400</v>
      </c>
      <c r="I54" s="61">
        <v>0.871</v>
      </c>
      <c r="J54" s="61">
        <v>0.024</v>
      </c>
    </row>
    <row r="55" spans="1:10" ht="15.75">
      <c r="A55" s="94"/>
      <c r="B55" s="1"/>
      <c r="C55" s="4" t="s">
        <v>163</v>
      </c>
      <c r="D55" s="56">
        <v>105300</v>
      </c>
      <c r="E55" s="56">
        <v>92400</v>
      </c>
      <c r="F55" s="56">
        <v>216000</v>
      </c>
      <c r="G55" s="56">
        <v>140000</v>
      </c>
      <c r="H55" s="53">
        <v>200800</v>
      </c>
      <c r="I55" s="61">
        <v>0.861</v>
      </c>
      <c r="J55" s="61">
        <v>0.018</v>
      </c>
    </row>
    <row r="56" spans="1:10" ht="15.75">
      <c r="A56" s="94"/>
      <c r="B56" s="1"/>
      <c r="C56" s="4" t="s">
        <v>164</v>
      </c>
      <c r="D56" s="56">
        <v>96400</v>
      </c>
      <c r="E56" s="56">
        <v>82500</v>
      </c>
      <c r="F56" s="56">
        <v>204000</v>
      </c>
      <c r="G56" s="56">
        <v>126000</v>
      </c>
      <c r="H56" s="53">
        <v>195200</v>
      </c>
      <c r="I56" s="61">
        <v>0.858</v>
      </c>
      <c r="J56" s="61">
        <v>0.024</v>
      </c>
    </row>
    <row r="57" spans="1:10" ht="15.75">
      <c r="A57" s="94"/>
      <c r="B57" s="1"/>
      <c r="C57" s="4" t="s">
        <v>165</v>
      </c>
      <c r="D57" s="56">
        <v>97100</v>
      </c>
      <c r="E57" s="56">
        <v>84600</v>
      </c>
      <c r="F57" s="56">
        <v>196000</v>
      </c>
      <c r="G57" s="56">
        <v>130500</v>
      </c>
      <c r="H57" s="53">
        <v>196400</v>
      </c>
      <c r="I57" s="61">
        <v>0.876</v>
      </c>
      <c r="J57" s="61">
        <v>0.02</v>
      </c>
    </row>
    <row r="58" spans="1:10" ht="15.75">
      <c r="A58" s="94"/>
      <c r="B58" s="1"/>
      <c r="C58" s="4" t="s">
        <v>166</v>
      </c>
      <c r="D58" s="56">
        <v>102400</v>
      </c>
      <c r="E58" s="56">
        <v>88100</v>
      </c>
      <c r="F58" s="56">
        <v>215000</v>
      </c>
      <c r="G58" s="56">
        <v>151000</v>
      </c>
      <c r="H58" s="53">
        <v>201800</v>
      </c>
      <c r="I58" s="61">
        <v>0.863</v>
      </c>
      <c r="J58" s="61">
        <v>0.036</v>
      </c>
    </row>
    <row r="59" spans="1:10" ht="15.75">
      <c r="A59" s="94"/>
      <c r="B59" s="1"/>
      <c r="C59" s="4" t="s">
        <v>167</v>
      </c>
      <c r="D59" s="56">
        <v>102600</v>
      </c>
      <c r="E59" s="56">
        <v>87900</v>
      </c>
      <c r="F59" s="56">
        <v>216000</v>
      </c>
      <c r="G59" s="56">
        <v>138000</v>
      </c>
      <c r="H59" s="53">
        <v>196100</v>
      </c>
      <c r="I59" s="61">
        <v>0.872</v>
      </c>
      <c r="J59" s="61">
        <v>0.037</v>
      </c>
    </row>
    <row r="60" spans="1:10" ht="15.75">
      <c r="A60" s="94"/>
      <c r="B60" s="1"/>
      <c r="C60" s="4" t="s">
        <v>168</v>
      </c>
      <c r="D60" s="56">
        <v>97100</v>
      </c>
      <c r="E60" s="56">
        <v>84900</v>
      </c>
      <c r="F60" s="56">
        <v>206000</v>
      </c>
      <c r="G60" s="56">
        <v>128400</v>
      </c>
      <c r="H60" s="53">
        <v>196600</v>
      </c>
      <c r="I60" s="61">
        <v>0.881</v>
      </c>
      <c r="J60" s="61">
        <v>0.031</v>
      </c>
    </row>
    <row r="61" spans="1:10" ht="15.75">
      <c r="A61" s="94"/>
      <c r="B61" s="1"/>
      <c r="C61" s="4" t="s">
        <v>169</v>
      </c>
      <c r="D61" s="56">
        <v>104700</v>
      </c>
      <c r="E61" s="56">
        <v>90400</v>
      </c>
      <c r="F61" s="56">
        <v>212000</v>
      </c>
      <c r="G61" s="56">
        <v>141900</v>
      </c>
      <c r="H61" s="53">
        <v>201200</v>
      </c>
      <c r="I61" s="61">
        <v>0.861</v>
      </c>
      <c r="J61" s="61">
        <v>0.027</v>
      </c>
    </row>
    <row r="62" spans="1:10" ht="15.75">
      <c r="A62" s="94"/>
      <c r="B62" s="1"/>
      <c r="C62" s="4" t="s">
        <v>170</v>
      </c>
      <c r="D62" s="56">
        <v>107400</v>
      </c>
      <c r="E62" s="56">
        <v>92000</v>
      </c>
      <c r="F62" s="56">
        <v>216000</v>
      </c>
      <c r="G62" s="56">
        <v>138300</v>
      </c>
      <c r="H62" s="53">
        <v>194000</v>
      </c>
      <c r="I62" s="61">
        <v>0.86</v>
      </c>
      <c r="J62" s="61">
        <v>0.026</v>
      </c>
    </row>
    <row r="63" spans="1:10" ht="15.75">
      <c r="A63" s="94"/>
      <c r="B63" s="1"/>
      <c r="C63" s="4" t="s">
        <v>171</v>
      </c>
      <c r="D63" s="56">
        <v>103200</v>
      </c>
      <c r="E63" s="56">
        <v>87500</v>
      </c>
      <c r="F63" s="56">
        <v>207000</v>
      </c>
      <c r="G63" s="56">
        <v>133800</v>
      </c>
      <c r="H63" s="53">
        <v>189600</v>
      </c>
      <c r="I63" s="61">
        <v>0.847</v>
      </c>
      <c r="J63" s="61">
        <v>0.023</v>
      </c>
    </row>
    <row r="64" spans="1:10" ht="15.75">
      <c r="A64" s="94"/>
      <c r="B64" s="1"/>
      <c r="C64" s="4" t="s">
        <v>172</v>
      </c>
      <c r="D64" s="56">
        <v>95300</v>
      </c>
      <c r="E64" s="56">
        <v>83300</v>
      </c>
      <c r="F64" s="56">
        <v>194000</v>
      </c>
      <c r="G64" s="56">
        <v>137000</v>
      </c>
      <c r="H64" s="53">
        <v>191600</v>
      </c>
      <c r="I64" s="61">
        <v>0.876</v>
      </c>
      <c r="J64" s="61">
        <v>0.025</v>
      </c>
    </row>
    <row r="65" spans="1:10" ht="15.75">
      <c r="A65" s="94"/>
      <c r="B65" s="1"/>
      <c r="C65" s="4" t="s">
        <v>173</v>
      </c>
      <c r="D65" s="56">
        <v>104300</v>
      </c>
      <c r="E65" s="56">
        <v>89100</v>
      </c>
      <c r="F65" s="56">
        <v>214000</v>
      </c>
      <c r="G65" s="56">
        <v>125000</v>
      </c>
      <c r="H65" s="53">
        <v>197500</v>
      </c>
      <c r="I65" s="61">
        <v>0.883</v>
      </c>
      <c r="J65" s="61">
        <v>0.02</v>
      </c>
    </row>
    <row r="66" spans="1:10" ht="15.75">
      <c r="A66" s="94"/>
      <c r="B66" s="1"/>
      <c r="C66" s="4" t="s">
        <v>174</v>
      </c>
      <c r="D66" s="56">
        <v>105900</v>
      </c>
      <c r="E66" s="56">
        <v>92200</v>
      </c>
      <c r="F66" s="56">
        <v>220000</v>
      </c>
      <c r="G66" s="56">
        <v>136200</v>
      </c>
      <c r="H66" s="53">
        <v>197200</v>
      </c>
      <c r="I66" s="61">
        <v>0.875</v>
      </c>
      <c r="J66" s="61">
        <v>0.017</v>
      </c>
    </row>
    <row r="67" spans="1:10" ht="15.75">
      <c r="A67" s="94"/>
      <c r="B67" s="1" t="s">
        <v>0</v>
      </c>
      <c r="C67" s="4" t="s">
        <v>113</v>
      </c>
      <c r="D67" s="56">
        <v>82800</v>
      </c>
      <c r="E67" s="56">
        <v>72100</v>
      </c>
      <c r="F67" s="56">
        <v>166000</v>
      </c>
      <c r="G67" s="56">
        <v>116000</v>
      </c>
      <c r="H67" s="53">
        <v>168900</v>
      </c>
      <c r="I67" s="61">
        <v>0.878</v>
      </c>
      <c r="J67" s="61">
        <v>0.025</v>
      </c>
    </row>
    <row r="68" spans="1:10" ht="15.75">
      <c r="A68" s="94"/>
      <c r="B68" s="1"/>
      <c r="C68" s="4" t="s">
        <v>144</v>
      </c>
      <c r="D68" s="56">
        <v>86500</v>
      </c>
      <c r="E68" s="56">
        <v>74500</v>
      </c>
      <c r="F68" s="56">
        <v>174000</v>
      </c>
      <c r="G68" s="56">
        <v>118200</v>
      </c>
      <c r="H68" s="53">
        <v>171900</v>
      </c>
      <c r="I68" s="61">
        <v>0.878</v>
      </c>
      <c r="J68" s="61">
        <v>0.019</v>
      </c>
    </row>
    <row r="69" spans="1:10" ht="15.75">
      <c r="A69" s="94"/>
      <c r="B69" s="1"/>
      <c r="C69" s="4" t="s">
        <v>145</v>
      </c>
      <c r="D69" s="56">
        <v>87700</v>
      </c>
      <c r="E69" s="56">
        <v>75500</v>
      </c>
      <c r="F69" s="56">
        <v>174000</v>
      </c>
      <c r="G69" s="56">
        <v>113300</v>
      </c>
      <c r="H69" s="53">
        <v>172300</v>
      </c>
      <c r="I69" s="61">
        <v>0.867</v>
      </c>
      <c r="J69" s="61">
        <v>0.026</v>
      </c>
    </row>
    <row r="70" spans="1:10" ht="15.75">
      <c r="A70" s="94"/>
      <c r="B70" s="1"/>
      <c r="C70" s="4" t="s">
        <v>146</v>
      </c>
      <c r="D70" s="56">
        <v>82800</v>
      </c>
      <c r="E70" s="56">
        <v>70700</v>
      </c>
      <c r="F70" s="56">
        <v>172000</v>
      </c>
      <c r="G70" s="56">
        <v>105300</v>
      </c>
      <c r="H70" s="53">
        <v>177000</v>
      </c>
      <c r="I70" s="61">
        <v>0.864</v>
      </c>
      <c r="J70" s="61">
        <v>0.022</v>
      </c>
    </row>
    <row r="71" spans="1:10" ht="15.75">
      <c r="A71" s="94"/>
      <c r="B71" s="1"/>
      <c r="C71" s="4" t="s">
        <v>147</v>
      </c>
      <c r="D71" s="56">
        <v>80100</v>
      </c>
      <c r="E71" s="56">
        <v>70900</v>
      </c>
      <c r="F71" s="56">
        <v>173700</v>
      </c>
      <c r="G71" s="56">
        <v>108000</v>
      </c>
      <c r="H71" s="53">
        <v>168800</v>
      </c>
      <c r="I71" s="61">
        <v>0.882</v>
      </c>
      <c r="J71" s="61">
        <v>0.032</v>
      </c>
    </row>
    <row r="72" spans="1:10" ht="15.75">
      <c r="A72" s="94"/>
      <c r="B72" s="1"/>
      <c r="C72" s="4" t="s">
        <v>148</v>
      </c>
      <c r="D72" s="56">
        <v>85600</v>
      </c>
      <c r="E72" s="56">
        <v>72000</v>
      </c>
      <c r="F72" s="56">
        <v>173000</v>
      </c>
      <c r="G72" s="56">
        <v>112500</v>
      </c>
      <c r="H72" s="53">
        <v>168100</v>
      </c>
      <c r="I72" s="61">
        <v>0.854</v>
      </c>
      <c r="J72" s="61">
        <v>0.023</v>
      </c>
    </row>
    <row r="73" spans="1:10" ht="15.75">
      <c r="A73" s="94"/>
      <c r="B73" s="1"/>
      <c r="C73" s="4" t="s">
        <v>149</v>
      </c>
      <c r="D73" s="56">
        <v>82700</v>
      </c>
      <c r="E73" s="56">
        <v>71400</v>
      </c>
      <c r="F73" s="56">
        <v>175000</v>
      </c>
      <c r="G73" s="56">
        <v>103700</v>
      </c>
      <c r="H73" s="53">
        <v>176400</v>
      </c>
      <c r="I73" s="61">
        <v>0.886</v>
      </c>
      <c r="J73" s="61">
        <v>0.023</v>
      </c>
    </row>
    <row r="74" spans="1:10" ht="15.75">
      <c r="A74" s="94"/>
      <c r="B74" s="1"/>
      <c r="C74" s="4" t="s">
        <v>150</v>
      </c>
      <c r="D74" s="56">
        <v>86700</v>
      </c>
      <c r="E74" s="56">
        <v>75600</v>
      </c>
      <c r="F74" s="56">
        <v>182000</v>
      </c>
      <c r="G74" s="56">
        <v>111300</v>
      </c>
      <c r="H74" s="53">
        <v>178400</v>
      </c>
      <c r="I74" s="61">
        <v>0.884</v>
      </c>
      <c r="J74" s="61">
        <v>0.026</v>
      </c>
    </row>
    <row r="75" spans="1:10" ht="15.75">
      <c r="A75" s="94"/>
      <c r="B75" s="1"/>
      <c r="C75" s="4" t="s">
        <v>151</v>
      </c>
      <c r="D75" s="56">
        <v>85500</v>
      </c>
      <c r="E75" s="56">
        <v>74800</v>
      </c>
      <c r="F75" s="56">
        <v>177000</v>
      </c>
      <c r="G75" s="56">
        <v>115100</v>
      </c>
      <c r="H75" s="53">
        <v>179000</v>
      </c>
      <c r="I75" s="61">
        <v>0.868</v>
      </c>
      <c r="J75" s="61">
        <v>0.038</v>
      </c>
    </row>
    <row r="76" spans="1:10" ht="15.75">
      <c r="A76" s="94"/>
      <c r="B76" s="1"/>
      <c r="C76" s="4" t="s">
        <v>152</v>
      </c>
      <c r="D76" s="56">
        <v>79700</v>
      </c>
      <c r="E76" s="56">
        <v>69900</v>
      </c>
      <c r="F76" s="56">
        <v>166000</v>
      </c>
      <c r="G76" s="56">
        <v>111000</v>
      </c>
      <c r="H76" s="53">
        <v>173100</v>
      </c>
      <c r="I76" s="61">
        <v>0.86</v>
      </c>
      <c r="J76" s="61">
        <v>0.03</v>
      </c>
    </row>
    <row r="77" spans="1:10" ht="15.75">
      <c r="A77" s="94"/>
      <c r="B77" s="1"/>
      <c r="C77" s="4" t="s">
        <v>153</v>
      </c>
      <c r="D77" s="56">
        <v>86500</v>
      </c>
      <c r="E77" s="56">
        <v>73700</v>
      </c>
      <c r="F77" s="56">
        <v>170000</v>
      </c>
      <c r="G77" s="56">
        <v>106500</v>
      </c>
      <c r="H77" s="53">
        <v>173800</v>
      </c>
      <c r="I77" s="61">
        <v>0.847</v>
      </c>
      <c r="J77" s="61">
        <v>0.016</v>
      </c>
    </row>
    <row r="78" spans="1:10" ht="15.75">
      <c r="A78" s="94"/>
      <c r="B78" s="1"/>
      <c r="C78" s="4" t="s">
        <v>154</v>
      </c>
      <c r="D78" s="56">
        <v>86300</v>
      </c>
      <c r="E78" s="56">
        <v>77100</v>
      </c>
      <c r="F78" s="56">
        <v>171000</v>
      </c>
      <c r="G78" s="56">
        <v>116800</v>
      </c>
      <c r="H78" s="53">
        <v>176200</v>
      </c>
      <c r="I78" s="61">
        <v>0.885</v>
      </c>
      <c r="J78" s="61">
        <v>0.03</v>
      </c>
    </row>
    <row r="79" spans="1:10" ht="15.75">
      <c r="A79" s="94"/>
      <c r="B79" s="1"/>
      <c r="C79" s="4" t="s">
        <v>155</v>
      </c>
      <c r="D79" s="56">
        <v>85700</v>
      </c>
      <c r="E79" s="56">
        <v>76500</v>
      </c>
      <c r="F79" s="56">
        <v>173000</v>
      </c>
      <c r="G79" s="56">
        <v>114800</v>
      </c>
      <c r="H79" s="53">
        <v>174900</v>
      </c>
      <c r="I79" s="61">
        <v>0.886</v>
      </c>
      <c r="J79" s="61">
        <v>0.024</v>
      </c>
    </row>
    <row r="80" spans="1:10" ht="15.75">
      <c r="A80" s="94"/>
      <c r="B80" s="1"/>
      <c r="C80" s="4" t="s">
        <v>156</v>
      </c>
      <c r="D80" s="56">
        <v>90900</v>
      </c>
      <c r="E80" s="56">
        <v>80700</v>
      </c>
      <c r="F80" s="56">
        <v>191000</v>
      </c>
      <c r="G80" s="56">
        <v>122500</v>
      </c>
      <c r="H80" s="53">
        <v>182200</v>
      </c>
      <c r="I80" s="61">
        <v>0.882</v>
      </c>
      <c r="J80" s="61">
        <v>0.028</v>
      </c>
    </row>
    <row r="81" spans="1:10" ht="15.75">
      <c r="A81" s="94"/>
      <c r="B81" s="1"/>
      <c r="C81" s="4" t="s">
        <v>157</v>
      </c>
      <c r="D81" s="56">
        <v>86300</v>
      </c>
      <c r="E81" s="56">
        <v>74200</v>
      </c>
      <c r="F81" s="56">
        <v>178000</v>
      </c>
      <c r="G81" s="56">
        <v>106000</v>
      </c>
      <c r="H81" s="53">
        <v>183500</v>
      </c>
      <c r="I81" s="61">
        <v>0.866</v>
      </c>
      <c r="J81" s="61">
        <v>0.024</v>
      </c>
    </row>
    <row r="82" spans="1:10" ht="15.75">
      <c r="A82" s="94"/>
      <c r="B82" s="1"/>
      <c r="C82" s="4" t="s">
        <v>158</v>
      </c>
      <c r="D82" s="56">
        <v>88200</v>
      </c>
      <c r="E82" s="56">
        <v>76000</v>
      </c>
      <c r="F82" s="56">
        <v>176000</v>
      </c>
      <c r="G82" s="56">
        <v>115900</v>
      </c>
      <c r="H82" s="53">
        <v>178100</v>
      </c>
      <c r="I82" s="61">
        <v>0.869</v>
      </c>
      <c r="J82" s="61">
        <v>0.015</v>
      </c>
    </row>
    <row r="83" spans="1:10" ht="15.75">
      <c r="A83" s="94"/>
      <c r="B83" s="1"/>
      <c r="C83" s="4" t="s">
        <v>159</v>
      </c>
      <c r="D83" s="56">
        <v>83400</v>
      </c>
      <c r="E83" s="56">
        <v>72600</v>
      </c>
      <c r="F83" s="56">
        <v>173000</v>
      </c>
      <c r="G83" s="56">
        <v>112600</v>
      </c>
      <c r="H83" s="53">
        <v>174300</v>
      </c>
      <c r="I83" s="61">
        <v>0.886</v>
      </c>
      <c r="J83" s="61">
        <v>0.029</v>
      </c>
    </row>
    <row r="84" spans="1:10" ht="15.75">
      <c r="A84" s="94"/>
      <c r="B84" s="1"/>
      <c r="C84" s="4" t="s">
        <v>160</v>
      </c>
      <c r="D84" s="56">
        <v>79400</v>
      </c>
      <c r="E84" s="56">
        <v>69300</v>
      </c>
      <c r="F84" s="56">
        <v>162000</v>
      </c>
      <c r="G84" s="56">
        <v>106300</v>
      </c>
      <c r="H84" s="53">
        <v>166500</v>
      </c>
      <c r="I84" s="61">
        <v>0.869</v>
      </c>
      <c r="J84" s="61">
        <v>0.027</v>
      </c>
    </row>
    <row r="85" spans="1:10" ht="15.75">
      <c r="A85" s="94"/>
      <c r="B85" s="1"/>
      <c r="C85" s="4" t="s">
        <v>161</v>
      </c>
      <c r="D85" s="56">
        <v>86400</v>
      </c>
      <c r="E85" s="56">
        <v>74300</v>
      </c>
      <c r="F85" s="56">
        <v>184000</v>
      </c>
      <c r="G85" s="56">
        <v>118500</v>
      </c>
      <c r="H85" s="53">
        <v>180700</v>
      </c>
      <c r="I85" s="61">
        <v>0.873</v>
      </c>
      <c r="J85" s="61">
        <v>0.019</v>
      </c>
    </row>
    <row r="86" spans="1:10" ht="15.75">
      <c r="A86" s="94"/>
      <c r="B86" s="1"/>
      <c r="C86" s="4" t="s">
        <v>162</v>
      </c>
      <c r="D86" s="56">
        <v>81400</v>
      </c>
      <c r="E86" s="56">
        <v>70900</v>
      </c>
      <c r="F86" s="56">
        <v>176000</v>
      </c>
      <c r="G86" s="56">
        <v>110300</v>
      </c>
      <c r="H86" s="53">
        <v>176000</v>
      </c>
      <c r="I86" s="61">
        <v>0.855</v>
      </c>
      <c r="J86" s="61">
        <v>0.031</v>
      </c>
    </row>
    <row r="87" spans="1:10" ht="15.75">
      <c r="A87" s="94"/>
      <c r="B87" s="1"/>
      <c r="C87" s="4" t="s">
        <v>163</v>
      </c>
      <c r="D87" s="56">
        <v>81800</v>
      </c>
      <c r="E87" s="56">
        <v>71900</v>
      </c>
      <c r="F87" s="56">
        <v>173000</v>
      </c>
      <c r="G87" s="56">
        <v>107700</v>
      </c>
      <c r="H87" s="53">
        <v>177000</v>
      </c>
      <c r="I87" s="61">
        <v>0.876</v>
      </c>
      <c r="J87" s="61">
        <v>0.032</v>
      </c>
    </row>
    <row r="88" spans="1:10" ht="15.75">
      <c r="A88" s="94"/>
      <c r="B88" s="1"/>
      <c r="C88" s="4" t="s">
        <v>164</v>
      </c>
      <c r="D88" s="56">
        <v>86000</v>
      </c>
      <c r="E88" s="56">
        <v>70700</v>
      </c>
      <c r="F88" s="56">
        <v>166000</v>
      </c>
      <c r="G88" s="56">
        <v>112000</v>
      </c>
      <c r="H88" s="53">
        <v>171500</v>
      </c>
      <c r="I88" s="61">
        <v>0.835</v>
      </c>
      <c r="J88" s="61">
        <v>0.025</v>
      </c>
    </row>
    <row r="89" spans="1:10" ht="15.75">
      <c r="A89" s="94"/>
      <c r="B89" s="1"/>
      <c r="C89" s="4" t="s">
        <v>165</v>
      </c>
      <c r="D89" s="56">
        <v>79300</v>
      </c>
      <c r="E89" s="56">
        <v>70700</v>
      </c>
      <c r="F89" s="56">
        <v>164000</v>
      </c>
      <c r="G89" s="56">
        <v>107000</v>
      </c>
      <c r="H89" s="53">
        <v>173300</v>
      </c>
      <c r="I89" s="61">
        <v>0.894</v>
      </c>
      <c r="J89" s="61">
        <v>0.03</v>
      </c>
    </row>
    <row r="90" spans="1:10" ht="15.75">
      <c r="A90" s="94"/>
      <c r="B90" s="1"/>
      <c r="C90" s="4" t="s">
        <v>166</v>
      </c>
      <c r="D90" s="56">
        <v>85500</v>
      </c>
      <c r="E90" s="56">
        <v>74100</v>
      </c>
      <c r="F90" s="56">
        <v>171000</v>
      </c>
      <c r="G90" s="56">
        <v>113400</v>
      </c>
      <c r="H90" s="53">
        <v>179000</v>
      </c>
      <c r="I90" s="61">
        <v>0.874</v>
      </c>
      <c r="J90" s="61">
        <v>0.032</v>
      </c>
    </row>
    <row r="91" spans="1:10" ht="15.75">
      <c r="A91" s="94"/>
      <c r="B91" s="1"/>
      <c r="C91" s="4" t="s">
        <v>167</v>
      </c>
      <c r="D91" s="56">
        <v>82300</v>
      </c>
      <c r="E91" s="56">
        <v>70700</v>
      </c>
      <c r="F91" s="56">
        <v>170000</v>
      </c>
      <c r="G91" s="56">
        <v>115000</v>
      </c>
      <c r="H91" s="53">
        <v>181000</v>
      </c>
      <c r="I91" s="61">
        <v>0.872</v>
      </c>
      <c r="J91" s="61">
        <v>0.022</v>
      </c>
    </row>
    <row r="92" spans="1:10" ht="15.75">
      <c r="A92" s="94"/>
      <c r="B92" s="1"/>
      <c r="C92" s="4" t="s">
        <v>168</v>
      </c>
      <c r="D92" s="56">
        <v>84400</v>
      </c>
      <c r="E92" s="56">
        <v>70300</v>
      </c>
      <c r="F92" s="56">
        <v>172000</v>
      </c>
      <c r="G92" s="56">
        <v>108000</v>
      </c>
      <c r="H92" s="53">
        <v>176000</v>
      </c>
      <c r="I92" s="61">
        <v>0.849</v>
      </c>
      <c r="J92" s="61">
        <v>0.031</v>
      </c>
    </row>
    <row r="93" spans="1:10" ht="15.75">
      <c r="A93" s="94"/>
      <c r="B93" s="1"/>
      <c r="C93" s="4" t="s">
        <v>169</v>
      </c>
      <c r="D93" s="56">
        <v>88900</v>
      </c>
      <c r="E93" s="56">
        <v>80000</v>
      </c>
      <c r="F93" s="56">
        <v>191000</v>
      </c>
      <c r="G93" s="56">
        <v>117000</v>
      </c>
      <c r="H93" s="53">
        <v>181100</v>
      </c>
      <c r="I93" s="61">
        <v>0.895</v>
      </c>
      <c r="J93" s="61">
        <v>0.023</v>
      </c>
    </row>
    <row r="94" spans="1:10" ht="15.75">
      <c r="A94" s="94"/>
      <c r="B94" s="1"/>
      <c r="C94" s="4" t="s">
        <v>170</v>
      </c>
      <c r="D94" s="56">
        <v>88900</v>
      </c>
      <c r="E94" s="56">
        <v>78600</v>
      </c>
      <c r="F94" s="56">
        <v>175000</v>
      </c>
      <c r="G94" s="56">
        <v>118700</v>
      </c>
      <c r="H94" s="53">
        <v>176700</v>
      </c>
      <c r="I94" s="61">
        <v>0.867</v>
      </c>
      <c r="J94" s="61">
        <v>0.026</v>
      </c>
    </row>
    <row r="95" spans="1:10" ht="15.75">
      <c r="A95" s="94"/>
      <c r="B95" s="1"/>
      <c r="C95" s="4" t="s">
        <v>171</v>
      </c>
      <c r="D95" s="56">
        <v>88100</v>
      </c>
      <c r="E95" s="56">
        <v>76800</v>
      </c>
      <c r="F95" s="56">
        <v>190000</v>
      </c>
      <c r="G95" s="56">
        <v>110400</v>
      </c>
      <c r="H95" s="53">
        <v>176000</v>
      </c>
      <c r="I95" s="61">
        <v>0.882</v>
      </c>
      <c r="J95" s="61">
        <v>0.024</v>
      </c>
    </row>
    <row r="96" spans="1:10" ht="15.75">
      <c r="A96" s="94"/>
      <c r="B96" s="1"/>
      <c r="C96" s="4" t="s">
        <v>172</v>
      </c>
      <c r="D96" s="56">
        <v>87900</v>
      </c>
      <c r="E96" s="56">
        <v>79600</v>
      </c>
      <c r="F96" s="56">
        <v>191000</v>
      </c>
      <c r="G96" s="56">
        <v>119000</v>
      </c>
      <c r="H96" s="53">
        <v>180000</v>
      </c>
      <c r="I96" s="61">
        <v>0.898</v>
      </c>
      <c r="J96" s="61">
        <v>0.035</v>
      </c>
    </row>
    <row r="97" spans="1:10" ht="15.75">
      <c r="A97" s="94"/>
      <c r="B97" s="1"/>
      <c r="C97" s="4" t="s">
        <v>173</v>
      </c>
      <c r="D97" s="56">
        <v>87500</v>
      </c>
      <c r="E97" s="56">
        <v>76300</v>
      </c>
      <c r="F97" s="56">
        <v>191000</v>
      </c>
      <c r="G97" s="56">
        <v>108100</v>
      </c>
      <c r="H97" s="53">
        <v>182000</v>
      </c>
      <c r="I97" s="61">
        <v>0.862</v>
      </c>
      <c r="J97" s="61">
        <v>0.014</v>
      </c>
    </row>
    <row r="98" spans="1:10" ht="15.75">
      <c r="A98" s="94"/>
      <c r="B98" s="1"/>
      <c r="C98" s="4" t="s">
        <v>174</v>
      </c>
      <c r="D98" s="56">
        <v>87600</v>
      </c>
      <c r="E98" s="56">
        <v>73900</v>
      </c>
      <c r="F98" s="56">
        <v>173000</v>
      </c>
      <c r="G98" s="56">
        <v>105600</v>
      </c>
      <c r="H98" s="53">
        <v>179900</v>
      </c>
      <c r="I98" s="61">
        <v>0.87</v>
      </c>
      <c r="J98" s="61">
        <v>0.024</v>
      </c>
    </row>
    <row r="99" spans="1:10" ht="15.75">
      <c r="A99" s="94"/>
      <c r="B99" s="1" t="s">
        <v>1</v>
      </c>
      <c r="C99" s="4" t="s">
        <v>113</v>
      </c>
      <c r="D99" s="56">
        <v>67200</v>
      </c>
      <c r="E99" s="56">
        <v>57800</v>
      </c>
      <c r="F99" s="56">
        <v>148000</v>
      </c>
      <c r="G99" s="56">
        <v>87500</v>
      </c>
      <c r="H99" s="53">
        <v>143700</v>
      </c>
      <c r="I99" s="61">
        <v>0.869</v>
      </c>
      <c r="J99" s="61">
        <v>0.023</v>
      </c>
    </row>
    <row r="100" spans="1:10" ht="15.75">
      <c r="A100" s="94"/>
      <c r="B100" s="1"/>
      <c r="C100" s="4" t="s">
        <v>144</v>
      </c>
      <c r="D100" s="56">
        <v>67300</v>
      </c>
      <c r="E100" s="56">
        <v>58400</v>
      </c>
      <c r="F100" s="56">
        <v>132500</v>
      </c>
      <c r="G100" s="56">
        <v>84700</v>
      </c>
      <c r="H100" s="53">
        <v>146200</v>
      </c>
      <c r="I100" s="61">
        <v>0.869</v>
      </c>
      <c r="J100" s="61">
        <v>0.015</v>
      </c>
    </row>
    <row r="101" spans="1:10" ht="15.75">
      <c r="A101" s="94"/>
      <c r="B101" s="1"/>
      <c r="C101" s="4" t="s">
        <v>145</v>
      </c>
      <c r="D101" s="56">
        <v>68300</v>
      </c>
      <c r="E101" s="56">
        <v>59600</v>
      </c>
      <c r="F101" s="56">
        <v>138000</v>
      </c>
      <c r="G101" s="56">
        <v>80700</v>
      </c>
      <c r="H101" s="53">
        <v>150400</v>
      </c>
      <c r="I101" s="61">
        <v>0.872</v>
      </c>
      <c r="J101" s="61">
        <v>0.025</v>
      </c>
    </row>
    <row r="102" spans="1:10" ht="15.75">
      <c r="A102" s="94"/>
      <c r="B102" s="1"/>
      <c r="C102" s="4" t="s">
        <v>146</v>
      </c>
      <c r="D102" s="56">
        <v>68500</v>
      </c>
      <c r="E102" s="56">
        <v>60400</v>
      </c>
      <c r="F102" s="56">
        <v>132000</v>
      </c>
      <c r="G102" s="56">
        <v>83100</v>
      </c>
      <c r="H102" s="53">
        <v>148100</v>
      </c>
      <c r="I102" s="61">
        <v>0.876</v>
      </c>
      <c r="J102" s="61">
        <v>0.024</v>
      </c>
    </row>
    <row r="103" spans="1:10" ht="15.75">
      <c r="A103" s="94"/>
      <c r="B103" s="1"/>
      <c r="C103" s="4" t="s">
        <v>147</v>
      </c>
      <c r="D103" s="56">
        <v>68800</v>
      </c>
      <c r="E103" s="56">
        <v>60000</v>
      </c>
      <c r="F103" s="56">
        <v>140000</v>
      </c>
      <c r="G103" s="56">
        <v>83900</v>
      </c>
      <c r="H103" s="53">
        <v>143500</v>
      </c>
      <c r="I103" s="61">
        <v>0.873</v>
      </c>
      <c r="J103" s="61">
        <v>0.021</v>
      </c>
    </row>
    <row r="104" spans="1:10" ht="15.75">
      <c r="A104" s="94"/>
      <c r="B104" s="1"/>
      <c r="C104" s="4" t="s">
        <v>148</v>
      </c>
      <c r="D104" s="56">
        <v>67500</v>
      </c>
      <c r="E104" s="56">
        <v>58800</v>
      </c>
      <c r="F104" s="56">
        <v>145000</v>
      </c>
      <c r="G104" s="56">
        <v>74000</v>
      </c>
      <c r="H104" s="53">
        <v>142200</v>
      </c>
      <c r="I104" s="61">
        <v>0.868</v>
      </c>
      <c r="J104" s="61">
        <v>0.026</v>
      </c>
    </row>
    <row r="105" spans="1:10" ht="15.75">
      <c r="A105" s="94"/>
      <c r="B105" s="1"/>
      <c r="C105" s="4" t="s">
        <v>149</v>
      </c>
      <c r="D105" s="56">
        <v>66600</v>
      </c>
      <c r="E105" s="56">
        <v>57900</v>
      </c>
      <c r="F105" s="56">
        <v>137000</v>
      </c>
      <c r="G105" s="56">
        <v>77400</v>
      </c>
      <c r="H105" s="53">
        <v>143800</v>
      </c>
      <c r="I105" s="61">
        <v>0.867</v>
      </c>
      <c r="J105" s="61">
        <v>0.022</v>
      </c>
    </row>
    <row r="106" spans="1:10" ht="15.75">
      <c r="A106" s="94"/>
      <c r="B106" s="1"/>
      <c r="C106" s="4" t="s">
        <v>150</v>
      </c>
      <c r="D106" s="56">
        <v>65700</v>
      </c>
      <c r="E106" s="56">
        <v>57300</v>
      </c>
      <c r="F106" s="56">
        <v>139000</v>
      </c>
      <c r="G106" s="56">
        <v>80600</v>
      </c>
      <c r="H106" s="53">
        <v>141900</v>
      </c>
      <c r="I106" s="61">
        <v>0.871</v>
      </c>
      <c r="J106" s="61">
        <v>0.028</v>
      </c>
    </row>
    <row r="107" spans="1:10" ht="15.75">
      <c r="A107" s="94"/>
      <c r="B107" s="1"/>
      <c r="C107" s="4" t="s">
        <v>151</v>
      </c>
      <c r="D107" s="56">
        <v>65300</v>
      </c>
      <c r="E107" s="56">
        <v>56800</v>
      </c>
      <c r="F107" s="56">
        <v>129000</v>
      </c>
      <c r="G107" s="56">
        <v>81300</v>
      </c>
      <c r="H107" s="53">
        <v>143000</v>
      </c>
      <c r="I107" s="61">
        <v>0.866</v>
      </c>
      <c r="J107" s="61">
        <v>0.024</v>
      </c>
    </row>
    <row r="108" spans="1:10" ht="15.75">
      <c r="A108" s="94"/>
      <c r="B108" s="1"/>
      <c r="C108" s="4" t="s">
        <v>152</v>
      </c>
      <c r="D108" s="56">
        <v>63400</v>
      </c>
      <c r="E108" s="56">
        <v>54500</v>
      </c>
      <c r="F108" s="56">
        <v>125600</v>
      </c>
      <c r="G108" s="56">
        <v>77300</v>
      </c>
      <c r="H108" s="53">
        <v>138900</v>
      </c>
      <c r="I108" s="61">
        <v>0.864</v>
      </c>
      <c r="J108" s="61">
        <v>0.025</v>
      </c>
    </row>
    <row r="109" spans="1:10" ht="15.75">
      <c r="A109" s="94"/>
      <c r="B109" s="1"/>
      <c r="C109" s="4" t="s">
        <v>153</v>
      </c>
      <c r="D109" s="56">
        <v>62000</v>
      </c>
      <c r="E109" s="56">
        <v>54500</v>
      </c>
      <c r="F109" s="56">
        <v>127700</v>
      </c>
      <c r="G109" s="56">
        <v>74100</v>
      </c>
      <c r="H109" s="53">
        <v>137000</v>
      </c>
      <c r="I109" s="61">
        <v>0.874</v>
      </c>
      <c r="J109" s="61">
        <v>0.024</v>
      </c>
    </row>
    <row r="110" spans="1:10" ht="15.75">
      <c r="A110" s="94"/>
      <c r="B110" s="1"/>
      <c r="C110" s="4" t="s">
        <v>154</v>
      </c>
      <c r="D110" s="56">
        <v>61400</v>
      </c>
      <c r="E110" s="56">
        <v>53400</v>
      </c>
      <c r="F110" s="56">
        <v>123000</v>
      </c>
      <c r="G110" s="56">
        <v>74400</v>
      </c>
      <c r="H110" s="53">
        <v>135200</v>
      </c>
      <c r="I110" s="61">
        <v>0.884</v>
      </c>
      <c r="J110" s="61">
        <v>0.02</v>
      </c>
    </row>
    <row r="111" spans="1:10" ht="15.75">
      <c r="A111" s="94"/>
      <c r="B111" s="1"/>
      <c r="C111" s="4" t="s">
        <v>155</v>
      </c>
      <c r="D111" s="56">
        <v>63200</v>
      </c>
      <c r="E111" s="56">
        <v>54600</v>
      </c>
      <c r="F111" s="56">
        <v>125000</v>
      </c>
      <c r="G111" s="56">
        <v>78600</v>
      </c>
      <c r="H111" s="53">
        <v>135800</v>
      </c>
      <c r="I111" s="61">
        <v>0.873</v>
      </c>
      <c r="J111" s="61">
        <v>0.018</v>
      </c>
    </row>
    <row r="112" spans="1:10" ht="15.75">
      <c r="A112" s="94"/>
      <c r="B112" s="1"/>
      <c r="C112" s="4" t="s">
        <v>156</v>
      </c>
      <c r="D112" s="56">
        <v>63000</v>
      </c>
      <c r="E112" s="56">
        <v>55000</v>
      </c>
      <c r="F112" s="56">
        <v>132000</v>
      </c>
      <c r="G112" s="56">
        <v>78600</v>
      </c>
      <c r="H112" s="53">
        <v>136400</v>
      </c>
      <c r="I112" s="61">
        <v>0.87</v>
      </c>
      <c r="J112" s="61">
        <v>0.013</v>
      </c>
    </row>
    <row r="113" spans="1:10" ht="15.75">
      <c r="A113" s="94"/>
      <c r="B113" s="1"/>
      <c r="C113" s="4" t="s">
        <v>157</v>
      </c>
      <c r="D113" s="56">
        <v>62200</v>
      </c>
      <c r="E113" s="56">
        <v>54000</v>
      </c>
      <c r="F113" s="56">
        <v>132000</v>
      </c>
      <c r="G113" s="56">
        <v>75400</v>
      </c>
      <c r="H113" s="53">
        <v>135600</v>
      </c>
      <c r="I113" s="61">
        <v>0.859</v>
      </c>
      <c r="J113" s="61">
        <v>0.013</v>
      </c>
    </row>
    <row r="114" spans="1:10" ht="15.75">
      <c r="A114" s="94"/>
      <c r="B114" s="1"/>
      <c r="C114" s="4" t="s">
        <v>158</v>
      </c>
      <c r="D114" s="56">
        <v>61900</v>
      </c>
      <c r="E114" s="56">
        <v>53600</v>
      </c>
      <c r="F114" s="56">
        <v>124000</v>
      </c>
      <c r="G114" s="56">
        <v>75700</v>
      </c>
      <c r="H114" s="53">
        <v>130900</v>
      </c>
      <c r="I114" s="61">
        <v>0.866</v>
      </c>
      <c r="J114" s="61">
        <v>0.024</v>
      </c>
    </row>
    <row r="115" spans="1:10" ht="15.75">
      <c r="A115" s="94"/>
      <c r="B115" s="1"/>
      <c r="C115" s="4" t="s">
        <v>159</v>
      </c>
      <c r="D115" s="56">
        <v>62100</v>
      </c>
      <c r="E115" s="56">
        <v>54800</v>
      </c>
      <c r="F115" s="56">
        <v>128000</v>
      </c>
      <c r="G115" s="56">
        <v>77400</v>
      </c>
      <c r="H115" s="53">
        <v>130700</v>
      </c>
      <c r="I115" s="61">
        <v>0.889</v>
      </c>
      <c r="J115" s="61">
        <v>0.015</v>
      </c>
    </row>
    <row r="116" spans="1:10" ht="15.75">
      <c r="A116" s="94"/>
      <c r="B116" s="1"/>
      <c r="C116" s="4" t="s">
        <v>160</v>
      </c>
      <c r="D116" s="56">
        <v>63500</v>
      </c>
      <c r="E116" s="56">
        <v>55000</v>
      </c>
      <c r="F116" s="56">
        <v>131000</v>
      </c>
      <c r="G116" s="56">
        <v>79000</v>
      </c>
      <c r="H116" s="53">
        <v>133100</v>
      </c>
      <c r="I116" s="61">
        <v>0.861</v>
      </c>
      <c r="J116" s="61">
        <v>0.021</v>
      </c>
    </row>
    <row r="117" spans="1:10" ht="15.75">
      <c r="A117" s="94"/>
      <c r="B117" s="1"/>
      <c r="C117" s="4" t="s">
        <v>161</v>
      </c>
      <c r="D117" s="56">
        <v>62600</v>
      </c>
      <c r="E117" s="56">
        <v>55600</v>
      </c>
      <c r="F117" s="56">
        <v>126800</v>
      </c>
      <c r="G117" s="56">
        <v>73700</v>
      </c>
      <c r="H117" s="53">
        <v>135900</v>
      </c>
      <c r="I117" s="61">
        <v>0.877</v>
      </c>
      <c r="J117" s="61">
        <v>0.017</v>
      </c>
    </row>
    <row r="118" spans="1:10" ht="15.75">
      <c r="A118" s="94"/>
      <c r="B118" s="1"/>
      <c r="C118" s="4" t="s">
        <v>162</v>
      </c>
      <c r="D118" s="56">
        <v>60700</v>
      </c>
      <c r="E118" s="56">
        <v>53200</v>
      </c>
      <c r="F118" s="56">
        <v>129000</v>
      </c>
      <c r="G118" s="56">
        <v>74400</v>
      </c>
      <c r="H118" s="53">
        <v>134800</v>
      </c>
      <c r="I118" s="61">
        <v>0.863</v>
      </c>
      <c r="J118" s="61">
        <v>0.019</v>
      </c>
    </row>
    <row r="119" spans="1:10" ht="15.75">
      <c r="A119" s="94"/>
      <c r="B119" s="1"/>
      <c r="C119" s="4" t="s">
        <v>163</v>
      </c>
      <c r="D119" s="56">
        <v>63400</v>
      </c>
      <c r="E119" s="56">
        <v>53700</v>
      </c>
      <c r="F119" s="56">
        <v>131000</v>
      </c>
      <c r="G119" s="56">
        <v>72000</v>
      </c>
      <c r="H119" s="53">
        <v>129500</v>
      </c>
      <c r="I119" s="61">
        <v>0.871</v>
      </c>
      <c r="J119" s="61">
        <v>0.025</v>
      </c>
    </row>
    <row r="120" spans="1:10" ht="15.75">
      <c r="A120" s="94"/>
      <c r="B120" s="1"/>
      <c r="C120" s="4" t="s">
        <v>164</v>
      </c>
      <c r="D120" s="56">
        <v>60200</v>
      </c>
      <c r="E120" s="56">
        <v>51900</v>
      </c>
      <c r="F120" s="56">
        <v>128000</v>
      </c>
      <c r="G120" s="56">
        <v>72900</v>
      </c>
      <c r="H120" s="53">
        <v>127700</v>
      </c>
      <c r="I120" s="61">
        <v>0.863</v>
      </c>
      <c r="J120" s="61">
        <v>0.017</v>
      </c>
    </row>
    <row r="121" spans="1:10" ht="15.75">
      <c r="A121" s="94"/>
      <c r="B121" s="1"/>
      <c r="C121" s="4" t="s">
        <v>165</v>
      </c>
      <c r="D121" s="56">
        <v>61900</v>
      </c>
      <c r="E121" s="56">
        <v>54000</v>
      </c>
      <c r="F121" s="56">
        <v>127000</v>
      </c>
      <c r="G121" s="56">
        <v>74800</v>
      </c>
      <c r="H121" s="53">
        <v>130100</v>
      </c>
      <c r="I121" s="61">
        <v>0.883</v>
      </c>
      <c r="J121" s="61">
        <v>0.021</v>
      </c>
    </row>
    <row r="122" spans="1:10" ht="15.75">
      <c r="A122" s="94"/>
      <c r="B122" s="1"/>
      <c r="C122" s="4" t="s">
        <v>166</v>
      </c>
      <c r="D122" s="56">
        <v>60000</v>
      </c>
      <c r="E122" s="56">
        <v>51000</v>
      </c>
      <c r="F122" s="56">
        <v>123000</v>
      </c>
      <c r="G122" s="56">
        <v>69000</v>
      </c>
      <c r="H122" s="53">
        <v>129200</v>
      </c>
      <c r="I122" s="61">
        <v>0.866</v>
      </c>
      <c r="J122" s="61">
        <v>0.019</v>
      </c>
    </row>
    <row r="123" spans="1:10" ht="15.75">
      <c r="A123" s="94"/>
      <c r="B123" s="1"/>
      <c r="C123" s="4" t="s">
        <v>167</v>
      </c>
      <c r="D123" s="56">
        <v>62600</v>
      </c>
      <c r="E123" s="56">
        <v>52600</v>
      </c>
      <c r="F123" s="56">
        <v>132000</v>
      </c>
      <c r="G123" s="56">
        <v>78300</v>
      </c>
      <c r="H123" s="53">
        <v>132600</v>
      </c>
      <c r="I123" s="61">
        <v>0.867</v>
      </c>
      <c r="J123" s="61">
        <v>0.027</v>
      </c>
    </row>
    <row r="124" spans="1:10" ht="15.75">
      <c r="A124" s="94"/>
      <c r="B124" s="1"/>
      <c r="C124" s="4" t="s">
        <v>168</v>
      </c>
      <c r="D124" s="56">
        <v>61200</v>
      </c>
      <c r="E124" s="56">
        <v>52900</v>
      </c>
      <c r="F124" s="56">
        <v>120200</v>
      </c>
      <c r="G124" s="56">
        <v>74500</v>
      </c>
      <c r="H124" s="53">
        <v>135000</v>
      </c>
      <c r="I124" s="61">
        <v>0.877</v>
      </c>
      <c r="J124" s="61">
        <v>0.017</v>
      </c>
    </row>
    <row r="125" spans="1:10" ht="15.75">
      <c r="A125" s="94"/>
      <c r="B125" s="1"/>
      <c r="C125" s="4" t="s">
        <v>169</v>
      </c>
      <c r="D125" s="56">
        <v>58300</v>
      </c>
      <c r="E125" s="56">
        <v>49800</v>
      </c>
      <c r="F125" s="56">
        <v>116000</v>
      </c>
      <c r="G125" s="56">
        <v>71600</v>
      </c>
      <c r="H125" s="53">
        <v>126900</v>
      </c>
      <c r="I125" s="61">
        <v>0.856</v>
      </c>
      <c r="J125" s="61">
        <v>0.023</v>
      </c>
    </row>
    <row r="126" spans="1:10" ht="15.75">
      <c r="A126" s="94"/>
      <c r="B126" s="1"/>
      <c r="C126" s="4" t="s">
        <v>170</v>
      </c>
      <c r="D126" s="56">
        <v>59800</v>
      </c>
      <c r="E126" s="56">
        <v>51200</v>
      </c>
      <c r="F126" s="56">
        <v>128800</v>
      </c>
      <c r="G126" s="56">
        <v>72300</v>
      </c>
      <c r="H126" s="53">
        <v>128400</v>
      </c>
      <c r="I126" s="61">
        <v>0.848</v>
      </c>
      <c r="J126" s="61">
        <v>0.021</v>
      </c>
    </row>
    <row r="127" spans="1:10" ht="15.75">
      <c r="A127" s="94"/>
      <c r="B127" s="1"/>
      <c r="C127" s="4" t="s">
        <v>171</v>
      </c>
      <c r="D127" s="56">
        <v>59400</v>
      </c>
      <c r="E127" s="56">
        <v>51500</v>
      </c>
      <c r="F127" s="56">
        <v>122000</v>
      </c>
      <c r="G127" s="56">
        <v>70700</v>
      </c>
      <c r="H127" s="53">
        <v>129500</v>
      </c>
      <c r="I127" s="61">
        <v>0.888</v>
      </c>
      <c r="J127" s="61">
        <v>0.015</v>
      </c>
    </row>
    <row r="128" spans="1:10" ht="15.75">
      <c r="A128" s="94"/>
      <c r="B128" s="1"/>
      <c r="C128" s="4" t="s">
        <v>172</v>
      </c>
      <c r="D128" s="56">
        <v>59100</v>
      </c>
      <c r="E128" s="56">
        <v>50900</v>
      </c>
      <c r="F128" s="56">
        <v>127000</v>
      </c>
      <c r="G128" s="56">
        <v>74500</v>
      </c>
      <c r="H128" s="53">
        <v>125500</v>
      </c>
      <c r="I128" s="61">
        <v>0.849</v>
      </c>
      <c r="J128" s="61">
        <v>0.025</v>
      </c>
    </row>
    <row r="129" spans="2:10" ht="15.75">
      <c r="B129" s="1" t="s">
        <v>3</v>
      </c>
      <c r="C129" s="4" t="s">
        <v>113</v>
      </c>
      <c r="D129" s="74">
        <v>79000</v>
      </c>
      <c r="E129" s="74">
        <v>67800</v>
      </c>
      <c r="F129" s="74">
        <v>165700</v>
      </c>
      <c r="G129" s="74">
        <v>100600</v>
      </c>
      <c r="H129" s="74">
        <v>162400</v>
      </c>
      <c r="I129" s="62">
        <v>0.871</v>
      </c>
      <c r="J129" s="64">
        <v>0.015</v>
      </c>
    </row>
    <row r="130" spans="3:10" ht="15.75">
      <c r="C130" s="4" t="s">
        <v>144</v>
      </c>
      <c r="D130" s="74">
        <v>78500</v>
      </c>
      <c r="E130" s="74">
        <v>67600</v>
      </c>
      <c r="F130" s="74">
        <v>165100</v>
      </c>
      <c r="G130" s="74">
        <v>99300</v>
      </c>
      <c r="H130" s="74">
        <v>157400</v>
      </c>
      <c r="I130" s="62">
        <v>0.875</v>
      </c>
      <c r="J130" s="64">
        <v>0.016</v>
      </c>
    </row>
    <row r="131" spans="3:10" ht="15.75">
      <c r="C131" s="4" t="s">
        <v>145</v>
      </c>
      <c r="D131" s="74">
        <v>83700</v>
      </c>
      <c r="E131" s="74">
        <v>70900</v>
      </c>
      <c r="F131" s="74">
        <v>173700</v>
      </c>
      <c r="G131" s="74">
        <v>105300</v>
      </c>
      <c r="H131" s="74">
        <v>167100</v>
      </c>
      <c r="I131" s="62">
        <v>0.853</v>
      </c>
      <c r="J131" s="64">
        <v>0.012</v>
      </c>
    </row>
    <row r="132" spans="3:10" ht="15.75">
      <c r="C132" s="4" t="s">
        <v>146</v>
      </c>
      <c r="D132" s="74">
        <v>81600</v>
      </c>
      <c r="E132" s="74">
        <v>70400</v>
      </c>
      <c r="F132" s="74">
        <v>169300</v>
      </c>
      <c r="G132" s="74">
        <v>103700</v>
      </c>
      <c r="H132" s="74">
        <v>165900</v>
      </c>
      <c r="I132" s="62">
        <v>0.877</v>
      </c>
      <c r="J132" s="64">
        <v>0.023</v>
      </c>
    </row>
    <row r="133" spans="3:10" ht="15.75">
      <c r="C133" s="4" t="s">
        <v>147</v>
      </c>
      <c r="D133" s="74">
        <v>85400</v>
      </c>
      <c r="E133" s="74">
        <v>75900</v>
      </c>
      <c r="F133" s="74">
        <v>182000</v>
      </c>
      <c r="G133" s="74">
        <v>108100</v>
      </c>
      <c r="H133" s="74">
        <v>173900</v>
      </c>
      <c r="I133" s="62">
        <v>0.877</v>
      </c>
      <c r="J133" s="64">
        <v>0.016</v>
      </c>
    </row>
    <row r="134" spans="3:10" ht="15.75">
      <c r="C134" s="4" t="s">
        <v>148</v>
      </c>
      <c r="D134" s="74">
        <v>87700</v>
      </c>
      <c r="E134" s="74">
        <v>75400</v>
      </c>
      <c r="F134" s="74">
        <v>180000</v>
      </c>
      <c r="G134" s="74">
        <v>103600</v>
      </c>
      <c r="H134" s="74">
        <v>169200</v>
      </c>
      <c r="I134" s="62">
        <v>0.886</v>
      </c>
      <c r="J134" s="64">
        <v>0.02</v>
      </c>
    </row>
    <row r="135" spans="3:10" ht="15.75">
      <c r="C135" s="4" t="s">
        <v>149</v>
      </c>
      <c r="D135" s="74">
        <v>95600</v>
      </c>
      <c r="E135" s="74">
        <v>84400</v>
      </c>
      <c r="F135" s="74">
        <v>201000</v>
      </c>
      <c r="G135" s="74">
        <v>116400</v>
      </c>
      <c r="H135" s="74">
        <v>185000</v>
      </c>
      <c r="I135" s="62">
        <v>0.862</v>
      </c>
      <c r="J135" s="64">
        <v>0.02</v>
      </c>
    </row>
    <row r="136" spans="3:10" ht="15.75">
      <c r="C136" s="4" t="s">
        <v>150</v>
      </c>
      <c r="D136" s="74">
        <v>84100</v>
      </c>
      <c r="E136" s="74">
        <v>73800</v>
      </c>
      <c r="F136" s="74">
        <v>178000</v>
      </c>
      <c r="G136" s="74">
        <v>107000</v>
      </c>
      <c r="H136" s="74">
        <v>174900</v>
      </c>
      <c r="I136" s="62">
        <v>0.877</v>
      </c>
      <c r="J136" s="64">
        <v>0.02</v>
      </c>
    </row>
    <row r="137" spans="3:10" ht="15.75">
      <c r="C137" s="4" t="s">
        <v>151</v>
      </c>
      <c r="D137" s="74">
        <v>91700</v>
      </c>
      <c r="E137" s="74">
        <v>82600</v>
      </c>
      <c r="F137" s="74">
        <v>200100</v>
      </c>
      <c r="G137" s="74">
        <v>119000</v>
      </c>
      <c r="H137" s="74">
        <v>185900</v>
      </c>
      <c r="I137" s="62">
        <v>0.893</v>
      </c>
      <c r="J137" s="64">
        <v>0.019</v>
      </c>
    </row>
    <row r="138" spans="3:10" ht="15.75">
      <c r="C138" s="4" t="s">
        <v>152</v>
      </c>
      <c r="D138" s="74">
        <v>93800</v>
      </c>
      <c r="E138" s="74">
        <v>82100</v>
      </c>
      <c r="F138" s="74">
        <v>199000</v>
      </c>
      <c r="G138" s="74">
        <v>111900</v>
      </c>
      <c r="H138" s="74">
        <v>178200</v>
      </c>
      <c r="I138" s="62">
        <v>0.877</v>
      </c>
      <c r="J138" s="64">
        <v>0.027</v>
      </c>
    </row>
    <row r="139" spans="3:10" ht="15.75">
      <c r="C139" s="4" t="s">
        <v>153</v>
      </c>
      <c r="D139" s="74">
        <v>89800</v>
      </c>
      <c r="E139" s="74">
        <v>76600</v>
      </c>
      <c r="F139" s="74">
        <v>185500</v>
      </c>
      <c r="G139" s="74">
        <v>111900</v>
      </c>
      <c r="H139" s="74">
        <v>186000</v>
      </c>
      <c r="I139" s="62">
        <v>0.869</v>
      </c>
      <c r="J139" s="64">
        <v>0.031</v>
      </c>
    </row>
    <row r="140" spans="3:10" ht="15.75">
      <c r="C140" s="4" t="s">
        <v>154</v>
      </c>
      <c r="D140" s="74">
        <v>94400</v>
      </c>
      <c r="E140" s="74">
        <v>81100</v>
      </c>
      <c r="F140" s="74">
        <v>201000</v>
      </c>
      <c r="G140" s="74">
        <v>115500</v>
      </c>
      <c r="H140" s="74">
        <v>185800</v>
      </c>
      <c r="I140" s="62">
        <v>0.866</v>
      </c>
      <c r="J140" s="64">
        <v>0.017</v>
      </c>
    </row>
    <row r="141" spans="3:10" ht="15.75">
      <c r="C141" s="4" t="s">
        <v>155</v>
      </c>
      <c r="D141" s="74">
        <v>93600</v>
      </c>
      <c r="E141" s="74">
        <v>79100</v>
      </c>
      <c r="F141" s="74">
        <v>188300</v>
      </c>
      <c r="G141" s="74">
        <v>109800</v>
      </c>
      <c r="H141" s="74">
        <v>180500</v>
      </c>
      <c r="I141" s="62">
        <v>0.863</v>
      </c>
      <c r="J141" s="64">
        <v>0.025</v>
      </c>
    </row>
    <row r="142" spans="3:10" ht="15.75">
      <c r="C142" s="4" t="s">
        <v>156</v>
      </c>
      <c r="D142" s="74">
        <v>94100</v>
      </c>
      <c r="E142" s="74">
        <v>83900</v>
      </c>
      <c r="F142" s="74">
        <v>202000</v>
      </c>
      <c r="G142" s="74">
        <v>117600</v>
      </c>
      <c r="H142" s="74">
        <v>185000</v>
      </c>
      <c r="I142" s="62">
        <v>0.883</v>
      </c>
      <c r="J142" s="64">
        <v>0.022</v>
      </c>
    </row>
    <row r="143" spans="3:10" ht="15.75">
      <c r="C143" s="4" t="s">
        <v>157</v>
      </c>
      <c r="D143" s="74">
        <v>92500</v>
      </c>
      <c r="E143" s="74">
        <v>79500</v>
      </c>
      <c r="F143" s="74">
        <v>195000</v>
      </c>
      <c r="G143" s="74">
        <v>115900</v>
      </c>
      <c r="H143" s="74">
        <v>185000</v>
      </c>
      <c r="I143" s="62">
        <v>0.876</v>
      </c>
      <c r="J143" s="64">
        <v>0.025</v>
      </c>
    </row>
    <row r="144" spans="3:10" ht="15.75">
      <c r="C144" s="4" t="s">
        <v>158</v>
      </c>
      <c r="D144" s="74">
        <v>95400</v>
      </c>
      <c r="E144" s="74">
        <v>82200</v>
      </c>
      <c r="F144" s="74">
        <v>200000</v>
      </c>
      <c r="G144" s="74">
        <v>110500</v>
      </c>
      <c r="H144" s="74">
        <v>185500</v>
      </c>
      <c r="I144" s="62">
        <v>0.858</v>
      </c>
      <c r="J144" s="64">
        <v>0.012</v>
      </c>
    </row>
    <row r="145" spans="3:10" ht="15.75">
      <c r="C145" s="4" t="s">
        <v>159</v>
      </c>
      <c r="D145" s="74">
        <v>97600</v>
      </c>
      <c r="E145" s="74">
        <v>83700</v>
      </c>
      <c r="F145" s="74">
        <v>205000</v>
      </c>
      <c r="G145" s="74">
        <v>118300</v>
      </c>
      <c r="H145" s="74">
        <v>186100</v>
      </c>
      <c r="I145" s="62">
        <v>0.871</v>
      </c>
      <c r="J145" s="64">
        <v>0.015</v>
      </c>
    </row>
    <row r="146" spans="3:10" ht="15.75">
      <c r="C146" s="4" t="s">
        <v>160</v>
      </c>
      <c r="D146" s="74">
        <v>91400</v>
      </c>
      <c r="E146" s="74">
        <v>80600</v>
      </c>
      <c r="F146" s="74">
        <v>190000</v>
      </c>
      <c r="G146" s="74">
        <v>110300</v>
      </c>
      <c r="H146" s="74">
        <v>179500</v>
      </c>
      <c r="I146" s="62">
        <v>0.862</v>
      </c>
      <c r="J146" s="64">
        <v>0.018</v>
      </c>
    </row>
    <row r="147" spans="3:10" ht="15.75">
      <c r="C147" s="4" t="s">
        <v>161</v>
      </c>
      <c r="D147" s="74">
        <v>91000</v>
      </c>
      <c r="E147" s="74">
        <v>81800</v>
      </c>
      <c r="F147" s="74">
        <v>192300</v>
      </c>
      <c r="G147" s="74">
        <v>110400</v>
      </c>
      <c r="H147" s="74">
        <v>189200</v>
      </c>
      <c r="I147" s="62">
        <v>0.897</v>
      </c>
      <c r="J147" s="64">
        <v>0.02</v>
      </c>
    </row>
    <row r="148" spans="3:10" ht="15.75">
      <c r="C148" s="4" t="s">
        <v>162</v>
      </c>
      <c r="D148" s="74">
        <v>88300</v>
      </c>
      <c r="E148" s="74">
        <v>79100</v>
      </c>
      <c r="F148" s="74">
        <v>186900</v>
      </c>
      <c r="G148" s="74">
        <v>109900</v>
      </c>
      <c r="H148" s="74">
        <v>187700</v>
      </c>
      <c r="I148" s="62">
        <v>0.878</v>
      </c>
      <c r="J148" s="64">
        <v>0.025</v>
      </c>
    </row>
    <row r="149" spans="3:10" ht="15.75">
      <c r="C149" s="4" t="s">
        <v>163</v>
      </c>
      <c r="D149" s="74">
        <v>94900</v>
      </c>
      <c r="E149" s="74">
        <v>81000</v>
      </c>
      <c r="F149" s="74">
        <v>200000</v>
      </c>
      <c r="G149" s="74">
        <v>115600</v>
      </c>
      <c r="H149" s="74">
        <v>189100</v>
      </c>
      <c r="I149" s="62">
        <v>0.876</v>
      </c>
      <c r="J149" s="64">
        <v>0.023</v>
      </c>
    </row>
    <row r="150" spans="3:10" ht="15.75">
      <c r="C150" s="4" t="s">
        <v>164</v>
      </c>
      <c r="D150" s="74">
        <v>93600</v>
      </c>
      <c r="E150" s="74">
        <v>81600</v>
      </c>
      <c r="F150" s="74">
        <v>197300</v>
      </c>
      <c r="G150" s="74">
        <v>112800</v>
      </c>
      <c r="H150" s="74">
        <v>182900</v>
      </c>
      <c r="I150" s="62">
        <v>0.877</v>
      </c>
      <c r="J150" s="64">
        <v>0.016</v>
      </c>
    </row>
    <row r="151" spans="3:10" ht="15.75">
      <c r="C151" s="4" t="s">
        <v>165</v>
      </c>
      <c r="D151" s="74">
        <v>92000</v>
      </c>
      <c r="E151" s="74">
        <v>79600</v>
      </c>
      <c r="F151" s="74">
        <v>186000</v>
      </c>
      <c r="G151" s="74">
        <v>110300</v>
      </c>
      <c r="H151" s="74">
        <v>188000</v>
      </c>
      <c r="I151" s="62">
        <v>0.884</v>
      </c>
      <c r="J151" s="64">
        <v>0.019</v>
      </c>
    </row>
    <row r="152" spans="3:10" ht="15.75">
      <c r="C152" s="4" t="s">
        <v>166</v>
      </c>
      <c r="D152" s="74">
        <v>94300</v>
      </c>
      <c r="E152" s="74">
        <v>82100</v>
      </c>
      <c r="F152" s="74">
        <v>196000</v>
      </c>
      <c r="G152" s="74">
        <v>110800</v>
      </c>
      <c r="H152" s="74">
        <v>177000</v>
      </c>
      <c r="I152" s="62">
        <v>0.862</v>
      </c>
      <c r="J152" s="64">
        <v>0.018</v>
      </c>
    </row>
    <row r="153" spans="3:10" ht="15.75">
      <c r="C153" s="4" t="s">
        <v>167</v>
      </c>
      <c r="D153" s="74">
        <v>93200</v>
      </c>
      <c r="E153" s="74">
        <v>80200</v>
      </c>
      <c r="F153" s="74">
        <v>193000</v>
      </c>
      <c r="G153" s="74">
        <v>103300</v>
      </c>
      <c r="H153" s="74">
        <v>186700</v>
      </c>
      <c r="I153" s="62">
        <v>0.867</v>
      </c>
      <c r="J153" s="64">
        <v>0.014</v>
      </c>
    </row>
    <row r="154" spans="3:10" ht="15.75">
      <c r="C154" s="4" t="s">
        <v>168</v>
      </c>
      <c r="D154" s="74">
        <v>95300</v>
      </c>
      <c r="E154" s="74">
        <v>81700</v>
      </c>
      <c r="F154" s="74">
        <v>196000</v>
      </c>
      <c r="G154" s="74">
        <v>107600</v>
      </c>
      <c r="H154" s="74">
        <v>178000</v>
      </c>
      <c r="I154" s="62">
        <v>0.862</v>
      </c>
      <c r="J154" s="64">
        <v>0.017</v>
      </c>
    </row>
    <row r="155" spans="3:10" ht="15.75">
      <c r="C155" s="4" t="s">
        <v>169</v>
      </c>
      <c r="D155" s="74">
        <v>96700</v>
      </c>
      <c r="E155" s="74">
        <v>82700</v>
      </c>
      <c r="F155" s="74">
        <v>199000</v>
      </c>
      <c r="G155" s="74">
        <v>114500</v>
      </c>
      <c r="H155" s="74">
        <v>182600</v>
      </c>
      <c r="I155" s="62">
        <v>0.8624</v>
      </c>
      <c r="J155" s="64">
        <v>0.0093</v>
      </c>
    </row>
    <row r="156" spans="3:10" ht="15.75">
      <c r="C156" s="4" t="s">
        <v>170</v>
      </c>
      <c r="D156" s="74">
        <v>91100</v>
      </c>
      <c r="E156" s="74">
        <v>78800</v>
      </c>
      <c r="F156" s="74">
        <v>187900</v>
      </c>
      <c r="G156" s="74">
        <v>105200</v>
      </c>
      <c r="H156" s="74">
        <v>183000</v>
      </c>
      <c r="I156" s="62">
        <v>0.883</v>
      </c>
      <c r="J156" s="64">
        <v>0.022</v>
      </c>
    </row>
    <row r="157" spans="3:10" ht="15.75">
      <c r="C157" s="4" t="s">
        <v>171</v>
      </c>
      <c r="D157" s="74">
        <v>90300</v>
      </c>
      <c r="E157" s="74">
        <v>77200</v>
      </c>
      <c r="F157" s="74">
        <v>188000</v>
      </c>
      <c r="G157" s="74">
        <v>101900</v>
      </c>
      <c r="H157" s="74">
        <v>180200</v>
      </c>
      <c r="I157" s="62">
        <v>0.877</v>
      </c>
      <c r="J157" s="64">
        <v>0.017</v>
      </c>
    </row>
    <row r="158" spans="3:10" ht="15.75">
      <c r="C158" s="4" t="s">
        <v>172</v>
      </c>
      <c r="D158" s="74">
        <v>86700</v>
      </c>
      <c r="E158" s="74">
        <v>74800</v>
      </c>
      <c r="F158" s="74">
        <v>178800</v>
      </c>
      <c r="G158" s="74">
        <v>102400</v>
      </c>
      <c r="H158" s="74">
        <v>177800</v>
      </c>
      <c r="I158" s="62">
        <v>0.869</v>
      </c>
      <c r="J158" s="64">
        <v>0.013</v>
      </c>
    </row>
    <row r="159" spans="3:10" ht="15.75">
      <c r="C159" s="4" t="s">
        <v>173</v>
      </c>
      <c r="D159" s="74">
        <v>90400</v>
      </c>
      <c r="E159" s="74">
        <v>77500</v>
      </c>
      <c r="F159" s="74">
        <v>187000</v>
      </c>
      <c r="G159" s="74">
        <v>102400</v>
      </c>
      <c r="H159" s="74">
        <v>178400</v>
      </c>
      <c r="I159" s="62">
        <v>0.858</v>
      </c>
      <c r="J159" s="64">
        <v>0.02</v>
      </c>
    </row>
    <row r="160" spans="3:10" ht="15.75">
      <c r="C160" s="4" t="s">
        <v>174</v>
      </c>
      <c r="D160" s="74">
        <v>89900</v>
      </c>
      <c r="E160" s="74">
        <v>77300</v>
      </c>
      <c r="F160" s="74">
        <v>185000</v>
      </c>
      <c r="G160" s="74">
        <v>103700</v>
      </c>
      <c r="H160" s="74">
        <v>175800</v>
      </c>
      <c r="I160" s="62">
        <v>0.869</v>
      </c>
      <c r="J160" s="64">
        <v>0.011</v>
      </c>
    </row>
    <row r="161" spans="3:10" ht="15.75">
      <c r="C161" s="4" t="s">
        <v>175</v>
      </c>
      <c r="D161" s="74">
        <v>89900</v>
      </c>
      <c r="E161" s="74">
        <v>77100</v>
      </c>
      <c r="F161" s="74">
        <v>185600</v>
      </c>
      <c r="G161" s="74">
        <v>106500</v>
      </c>
      <c r="H161" s="74">
        <v>181500</v>
      </c>
      <c r="I161" s="62">
        <v>0.86</v>
      </c>
      <c r="J161" s="64">
        <v>0.012</v>
      </c>
    </row>
    <row r="162" spans="3:10" ht="15.75">
      <c r="C162" s="4" t="s">
        <v>176</v>
      </c>
      <c r="D162" s="74">
        <v>87000</v>
      </c>
      <c r="E162" s="74">
        <v>75800</v>
      </c>
      <c r="F162" s="74">
        <v>182000</v>
      </c>
      <c r="G162" s="74">
        <v>100600</v>
      </c>
      <c r="H162" s="74">
        <v>171000</v>
      </c>
      <c r="I162" s="62">
        <v>0.884</v>
      </c>
      <c r="J162" s="64">
        <v>0.0098</v>
      </c>
    </row>
  </sheetData>
  <sheetProtection/>
  <mergeCells count="3">
    <mergeCell ref="D1:H1"/>
    <mergeCell ref="I1:I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BOUYGUES-CONSTRUCTION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oriane parizot</dc:creator>
  <cp:keywords/>
  <dc:description/>
  <cp:lastModifiedBy>oriane parizot</cp:lastModifiedBy>
  <dcterms:created xsi:type="dcterms:W3CDTF">2020-06-04T11:34:47Z</dcterms:created>
  <dcterms:modified xsi:type="dcterms:W3CDTF">2022-02-09T12:48:07Z</dcterms:modified>
  <cp:category/>
  <cp:version/>
  <cp:contentType/>
  <cp:contentStatus/>
</cp:coreProperties>
</file>