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S:\Antiquity\Antiquity WORKING FILES\Current Production\PPE\Kingwell-Banham AQY-RE-17-188.R1\In Copy-Edit\FINAL Files\"/>
    </mc:Choice>
  </mc:AlternateContent>
  <bookViews>
    <workbookView xWindow="0" yWindow="0" windowWidth="28800" windowHeight="12300"/>
  </bookViews>
  <sheets>
    <sheet name="S1_ Radiocarbon dates" sheetId="1" r:id="rId1"/>
    <sheet name="S2_ Macrobotanical remains" sheetId="2" r:id="rId2"/>
    <sheet name="S3_ Phytolith results " sheetId="3" r:id="rId3"/>
  </sheets>
  <calcPr calcId="162913"/>
</workbook>
</file>

<file path=xl/calcChain.xml><?xml version="1.0" encoding="utf-8"?>
<calcChain xmlns="http://schemas.openxmlformats.org/spreadsheetml/2006/main">
  <c r="B80" i="2" l="1"/>
  <c r="AN73" i="2"/>
  <c r="AM73" i="2"/>
  <c r="AL73" i="2"/>
  <c r="AK73" i="2"/>
  <c r="AJ73" i="2"/>
  <c r="AH73" i="2"/>
  <c r="AG73" i="2"/>
  <c r="AF73" i="2"/>
  <c r="AE73" i="2"/>
  <c r="AD73" i="2"/>
  <c r="AC73" i="2"/>
  <c r="AB73" i="2"/>
  <c r="AA73" i="2"/>
  <c r="Z73" i="2"/>
  <c r="X73" i="2"/>
  <c r="W73" i="2"/>
  <c r="V73" i="2"/>
  <c r="T73" i="2"/>
  <c r="S73" i="2"/>
  <c r="R73" i="2"/>
  <c r="Q73" i="2"/>
  <c r="P73" i="2"/>
  <c r="O73" i="2"/>
  <c r="N73" i="2"/>
  <c r="L73" i="2"/>
  <c r="K73" i="2"/>
  <c r="J73" i="2"/>
  <c r="I73" i="2"/>
  <c r="H73" i="2"/>
  <c r="F73" i="2"/>
  <c r="E73" i="2"/>
  <c r="D73" i="2"/>
  <c r="C73" i="2"/>
  <c r="AI13" i="2"/>
  <c r="AI73" i="2" s="1"/>
  <c r="Z13" i="2"/>
  <c r="Y13" i="2"/>
  <c r="Y73" i="2" s="1"/>
  <c r="V13" i="2"/>
  <c r="U13" i="2"/>
  <c r="U73" i="2" s="1"/>
  <c r="M13" i="2"/>
  <c r="M73" i="2" s="1"/>
  <c r="G13" i="2"/>
  <c r="G73" i="2" s="1"/>
</calcChain>
</file>

<file path=xl/sharedStrings.xml><?xml version="1.0" encoding="utf-8"?>
<sst xmlns="http://schemas.openxmlformats.org/spreadsheetml/2006/main" count="403" uniqueCount="317">
  <si>
    <t>SUERC AMS Publication code</t>
  </si>
  <si>
    <t>Sample identifier</t>
  </si>
  <si>
    <t>Context</t>
  </si>
  <si>
    <t>Period</t>
  </si>
  <si>
    <t>Broad cultural period</t>
  </si>
  <si>
    <t>Associations</t>
  </si>
  <si>
    <t>Species dated</t>
  </si>
  <si>
    <t>Date BP</t>
  </si>
  <si>
    <r>
      <rPr>
        <b/>
        <sz val="11"/>
        <color indexed="8"/>
        <rFont val="Arial"/>
      </rPr>
      <t>Calibrated date to 2</t>
    </r>
    <r>
      <rPr>
        <sz val="11"/>
        <color indexed="8"/>
        <rFont val="Arial"/>
      </rPr>
      <t>𝝈</t>
    </r>
    <r>
      <rPr>
        <b/>
        <sz val="11"/>
        <color indexed="8"/>
        <rFont val="Arial"/>
      </rPr>
      <t>- OxCal</t>
    </r>
  </si>
  <si>
    <t>Excavators suggested phase date</t>
  </si>
  <si>
    <t>SUERC-33151</t>
  </si>
  <si>
    <t>SL/MA/09-02</t>
  </si>
  <si>
    <t>Late Mesolithic/Neolithic</t>
  </si>
  <si>
    <t>Domesticated goat/microliths/bone tools</t>
  </si>
  <si>
    <t>Marine mollusc shell</t>
  </si>
  <si>
    <t>3326±38</t>
  </si>
  <si>
    <t>1691–1509 BC</t>
  </si>
  <si>
    <r>
      <rPr>
        <i/>
        <sz val="11"/>
        <color indexed="8"/>
        <rFont val="Arial"/>
      </rPr>
      <t>c</t>
    </r>
    <r>
      <rPr>
        <sz val="11"/>
        <color indexed="8"/>
        <rFont val="Arial"/>
      </rPr>
      <t>. 1600 BC</t>
    </r>
  </si>
  <si>
    <t>SUERC-31732</t>
  </si>
  <si>
    <t>SL/MA/09-03</t>
  </si>
  <si>
    <t>53L</t>
  </si>
  <si>
    <t>Mid-Early Historic</t>
  </si>
  <si>
    <r>
      <rPr>
        <i/>
        <sz val="11"/>
        <color indexed="8"/>
        <rFont val="Arial"/>
      </rPr>
      <t xml:space="preserve">Oryza sativa </t>
    </r>
    <r>
      <rPr>
        <sz val="11"/>
        <color indexed="8"/>
        <rFont val="Arial"/>
      </rPr>
      <t>grain fragments x2</t>
    </r>
  </si>
  <si>
    <t>1313±37</t>
  </si>
  <si>
    <t>652–770 AD</t>
  </si>
  <si>
    <t>100 BC–100 AD</t>
  </si>
  <si>
    <t>SUERC-32109</t>
  </si>
  <si>
    <t>SL/MA/09-04</t>
  </si>
  <si>
    <r>
      <rPr>
        <i/>
        <sz val="11"/>
        <color indexed="8"/>
        <rFont val="Arial"/>
      </rPr>
      <t xml:space="preserve">Vigna </t>
    </r>
    <r>
      <rPr>
        <sz val="11"/>
        <color indexed="8"/>
        <rFont val="Arial"/>
      </rPr>
      <t xml:space="preserve">cf. </t>
    </r>
    <r>
      <rPr>
        <i/>
        <sz val="11"/>
        <color indexed="8"/>
        <rFont val="Arial"/>
      </rPr>
      <t>radiata</t>
    </r>
  </si>
  <si>
    <t>2056±73</t>
  </si>
  <si>
    <t>354 BC–85 AD</t>
  </si>
  <si>
    <t>SUERC-31733</t>
  </si>
  <si>
    <t>SL/MA/09-05</t>
  </si>
  <si>
    <t>53U</t>
  </si>
  <si>
    <r>
      <rPr>
        <sz val="11"/>
        <color indexed="8"/>
        <rFont val="Arial"/>
      </rPr>
      <t xml:space="preserve">cf. </t>
    </r>
    <r>
      <rPr>
        <i/>
        <sz val="11"/>
        <color indexed="8"/>
        <rFont val="Arial"/>
      </rPr>
      <t xml:space="preserve">Canarium </t>
    </r>
    <r>
      <rPr>
        <sz val="11"/>
        <color indexed="8"/>
        <rFont val="Arial"/>
      </rPr>
      <t>sp.</t>
    </r>
  </si>
  <si>
    <t>1993±37</t>
  </si>
  <si>
    <t>92 BC–83 AD</t>
  </si>
  <si>
    <t>SUERC-31734</t>
  </si>
  <si>
    <t>SL/MA/09-06</t>
  </si>
  <si>
    <t>Upper-Early Historic</t>
  </si>
  <si>
    <t>Painted Grey Ware, Rouletted Ware (200BC-200AD)</t>
  </si>
  <si>
    <r>
      <rPr>
        <i/>
        <sz val="11"/>
        <color indexed="8"/>
        <rFont val="Arial"/>
      </rPr>
      <t xml:space="preserve">Oryza sativa </t>
    </r>
    <r>
      <rPr>
        <sz val="11"/>
        <color indexed="8"/>
        <rFont val="Arial"/>
      </rPr>
      <t xml:space="preserve">cf. </t>
    </r>
    <r>
      <rPr>
        <i/>
        <sz val="11"/>
        <color indexed="8"/>
        <rFont val="Arial"/>
      </rPr>
      <t>japonica</t>
    </r>
  </si>
  <si>
    <t>1854±37</t>
  </si>
  <si>
    <t>74–241 AD</t>
  </si>
  <si>
    <t>100 AD–220 AD</t>
  </si>
  <si>
    <t>SUERC-32491</t>
  </si>
  <si>
    <t>SL/MA/09-07</t>
  </si>
  <si>
    <r>
      <rPr>
        <i/>
        <sz val="11"/>
        <color indexed="8"/>
        <rFont val="Arial"/>
      </rPr>
      <t xml:space="preserve">Vigna </t>
    </r>
    <r>
      <rPr>
        <sz val="11"/>
        <color indexed="8"/>
        <rFont val="Arial"/>
      </rPr>
      <t>sp. fragments x3</t>
    </r>
  </si>
  <si>
    <t>1725±35</t>
  </si>
  <si>
    <t>239–395 AD</t>
  </si>
  <si>
    <t>SUERC-31735</t>
  </si>
  <si>
    <t>SL/MA/09-08</t>
  </si>
  <si>
    <t>Lens culinaris</t>
  </si>
  <si>
    <t>1955±37</t>
  </si>
  <si>
    <t>40 BC–125 AD</t>
  </si>
  <si>
    <t>SUERC-31736</t>
  </si>
  <si>
    <t>SL/MA/09-09</t>
  </si>
  <si>
    <t>Middle Historic</t>
  </si>
  <si>
    <t>Late Roman coins (300/400-600AD), Middle and Far Eastern ceramics</t>
  </si>
  <si>
    <t>1510±37</t>
  </si>
  <si>
    <t>428–635 AD</t>
  </si>
  <si>
    <t>460AD–600 AD</t>
  </si>
  <si>
    <t>SUERC-32110</t>
  </si>
  <si>
    <t>SL/MA/09-10</t>
  </si>
  <si>
    <r>
      <rPr>
        <i/>
        <sz val="11"/>
        <color indexed="8"/>
        <rFont val="Arial"/>
      </rPr>
      <t xml:space="preserve">Vigna </t>
    </r>
    <r>
      <rPr>
        <sz val="11"/>
        <color indexed="8"/>
        <rFont val="Arial"/>
      </rPr>
      <t>sp.</t>
    </r>
  </si>
  <si>
    <t>1886±65</t>
  </si>
  <si>
    <t>39 BC–320 AD</t>
  </si>
  <si>
    <t>SUERC-31738</t>
  </si>
  <si>
    <t>SL/MA/09-11</t>
  </si>
  <si>
    <t>Wheat, pepper, Middle and Far Eastern and Indian ceramics</t>
  </si>
  <si>
    <t>1471±37</t>
  </si>
  <si>
    <t>474–654 AD</t>
  </si>
  <si>
    <t>610 AD–715 AD</t>
  </si>
  <si>
    <t>SUERC-31739</t>
  </si>
  <si>
    <t>SL/MA/09-12</t>
  </si>
  <si>
    <r>
      <rPr>
        <i/>
        <sz val="11"/>
        <color indexed="8"/>
        <rFont val="Arial"/>
      </rPr>
      <t xml:space="preserve">Vigna </t>
    </r>
    <r>
      <rPr>
        <sz val="11"/>
        <color indexed="8"/>
        <rFont val="Arial"/>
      </rPr>
      <t xml:space="preserve">cf. </t>
    </r>
    <r>
      <rPr>
        <i/>
        <sz val="11"/>
        <color indexed="8"/>
        <rFont val="Arial"/>
      </rPr>
      <t>aconitifolia</t>
    </r>
  </si>
  <si>
    <t>1319±35</t>
  </si>
  <si>
    <t>650–770 AD</t>
  </si>
  <si>
    <t>SUERC-31742</t>
  </si>
  <si>
    <t>SL/MA/09-13</t>
  </si>
  <si>
    <t>Triticum aestivum/durum</t>
  </si>
  <si>
    <t>1368±35</t>
  </si>
  <si>
    <t>603–764 AD</t>
  </si>
  <si>
    <t>SUERC-31743</t>
  </si>
  <si>
    <t>SL/MA/09-14</t>
  </si>
  <si>
    <r>
      <rPr>
        <i/>
        <sz val="11"/>
        <color indexed="8"/>
        <rFont val="Arial"/>
      </rPr>
      <t xml:space="preserve">Vigna </t>
    </r>
    <r>
      <rPr>
        <sz val="11"/>
        <color indexed="8"/>
        <rFont val="Arial"/>
      </rPr>
      <t xml:space="preserve">cf. </t>
    </r>
    <r>
      <rPr>
        <i/>
        <sz val="11"/>
        <color indexed="8"/>
        <rFont val="Arial"/>
      </rPr>
      <t>urad</t>
    </r>
  </si>
  <si>
    <t>1336±37</t>
  </si>
  <si>
    <t>641–769 AD</t>
  </si>
  <si>
    <t>SUERC-31744</t>
  </si>
  <si>
    <t>SL/MA/09-15</t>
  </si>
  <si>
    <t>1223±37</t>
  </si>
  <si>
    <t>687–889 AD</t>
  </si>
  <si>
    <t>SUERC-31745</t>
  </si>
  <si>
    <t>SL/MA/09-16</t>
  </si>
  <si>
    <r>
      <rPr>
        <i/>
        <sz val="11"/>
        <color indexed="8"/>
        <rFont val="Arial"/>
      </rPr>
      <t xml:space="preserve">Piper </t>
    </r>
    <r>
      <rPr>
        <sz val="11"/>
        <color indexed="8"/>
        <rFont val="Arial"/>
      </rPr>
      <t xml:space="preserve">cf. </t>
    </r>
    <r>
      <rPr>
        <i/>
        <sz val="11"/>
        <color indexed="8"/>
        <rFont val="Arial"/>
      </rPr>
      <t xml:space="preserve">nigrum </t>
    </r>
    <r>
      <rPr>
        <sz val="11"/>
        <color indexed="8"/>
        <rFont val="Arial"/>
      </rPr>
      <t>x2 grains</t>
    </r>
  </si>
  <si>
    <t>1232±37</t>
  </si>
  <si>
    <t>685–885 AD</t>
  </si>
  <si>
    <t>SUERC-31746</t>
  </si>
  <si>
    <t>SL/MA/09-17</t>
  </si>
  <si>
    <t>Mid-Middle Historic</t>
  </si>
  <si>
    <t>Middle Eastern, Far Eastern and Indian ceramics</t>
  </si>
  <si>
    <t>1217±37</t>
  </si>
  <si>
    <t>688–891 AD</t>
  </si>
  <si>
    <r>
      <rPr>
        <sz val="11"/>
        <color indexed="8"/>
        <rFont val="Arial"/>
      </rPr>
      <t>Post 715 AD–</t>
    </r>
    <r>
      <rPr>
        <i/>
        <sz val="11"/>
        <color indexed="8"/>
        <rFont val="Arial"/>
      </rPr>
      <t>c</t>
    </r>
    <r>
      <rPr>
        <sz val="11"/>
        <color indexed="8"/>
        <rFont val="Arial"/>
      </rPr>
      <t>. 900 AD</t>
    </r>
  </si>
  <si>
    <t>SUERC-32111</t>
  </si>
  <si>
    <t>SL/MA/09-18</t>
  </si>
  <si>
    <r>
      <rPr>
        <i/>
        <sz val="11"/>
        <color indexed="8"/>
        <rFont val="Arial"/>
      </rPr>
      <t xml:space="preserve">Lens culinaris </t>
    </r>
    <r>
      <rPr>
        <sz val="11"/>
        <color indexed="8"/>
        <rFont val="Arial"/>
      </rPr>
      <t>fragments x2</t>
    </r>
  </si>
  <si>
    <t>1272±60</t>
  </si>
  <si>
    <t>665–885 AD</t>
  </si>
  <si>
    <t>SUERC-31748</t>
  </si>
  <si>
    <t>SL/MA/09-19</t>
  </si>
  <si>
    <t>Late-Middle Historic</t>
  </si>
  <si>
    <t>Disturbed phases and mixed material</t>
  </si>
  <si>
    <t>1319±37</t>
  </si>
  <si>
    <r>
      <rPr>
        <sz val="11"/>
        <color indexed="8"/>
        <rFont val="Arial"/>
      </rPr>
      <t xml:space="preserve">Mixed deposits, </t>
    </r>
    <r>
      <rPr>
        <i/>
        <sz val="11"/>
        <color indexed="8"/>
        <rFont val="Arial"/>
      </rPr>
      <t>c</t>
    </r>
    <r>
      <rPr>
        <sz val="11"/>
        <color indexed="8"/>
        <rFont val="Arial"/>
      </rPr>
      <t>. 900 AD–13000/1400 AD</t>
    </r>
  </si>
  <si>
    <t>SUERC-31749</t>
  </si>
  <si>
    <t>SL/MA/09-20</t>
  </si>
  <si>
    <t>1187±37</t>
  </si>
  <si>
    <t>715–967 AD</t>
  </si>
  <si>
    <t>SUERC-31752</t>
  </si>
  <si>
    <t>SL/MA/09-21</t>
  </si>
  <si>
    <t>1341±37</t>
  </si>
  <si>
    <t>637–769 AD</t>
  </si>
  <si>
    <t>SUERC-31753</t>
  </si>
  <si>
    <t>SL/MA/09-22</t>
  </si>
  <si>
    <t>1323±35</t>
  </si>
  <si>
    <t>650–769 AD</t>
  </si>
  <si>
    <t>SUERC-31754</t>
  </si>
  <si>
    <t>SL/MA/09-23</t>
  </si>
  <si>
    <t>1477±35</t>
  </si>
  <si>
    <t>474–651 AD</t>
  </si>
  <si>
    <t>SUERC-31755</t>
  </si>
  <si>
    <t>SL/MA/09-24</t>
  </si>
  <si>
    <t>1322±37</t>
  </si>
  <si>
    <t>648–770 AD</t>
  </si>
  <si>
    <t>SUERC-31756</t>
  </si>
  <si>
    <t>SL/MA/09-25</t>
  </si>
  <si>
    <t>1399±37</t>
  </si>
  <si>
    <t>580–675 AD</t>
  </si>
  <si>
    <r>
      <rPr>
        <sz val="10"/>
        <color indexed="8"/>
        <rFont val="Helvetica"/>
      </rPr>
      <t>Note: Calibrations were calculated using OXCAL v.4.3.2 and the IntCal13 atmospheric curve (Bronk Ramsey 2009; Reimer</t>
    </r>
    <r>
      <rPr>
        <i/>
        <sz val="10"/>
        <color indexed="8"/>
        <rFont val="Helvetica"/>
      </rPr>
      <t xml:space="preserve"> et al.</t>
    </r>
    <r>
      <rPr>
        <sz val="10"/>
        <color indexed="8"/>
        <rFont val="Helvetica"/>
      </rPr>
      <t xml:space="preserve"> 2013).  The Marine 13 curve was used to correct for the marine reservoir effect. (𝚫R = 36, standard deviation = 8 (Dutta</t>
    </r>
    <r>
      <rPr>
        <i/>
        <sz val="10"/>
        <color indexed="8"/>
        <rFont val="Helvetica"/>
      </rPr>
      <t xml:space="preserve"> et al.</t>
    </r>
    <r>
      <rPr>
        <sz val="10"/>
        <color indexed="8"/>
        <rFont val="Helvetica"/>
      </rPr>
      <t xml:space="preserve"> 2001)).</t>
    </r>
  </si>
  <si>
    <t>Site code: SL/MA/09</t>
  </si>
  <si>
    <t>52L</t>
  </si>
  <si>
    <t>50M</t>
  </si>
  <si>
    <t>49L</t>
  </si>
  <si>
    <t>49M</t>
  </si>
  <si>
    <t>31=36</t>
  </si>
  <si>
    <t>TOTAL</t>
  </si>
  <si>
    <t>ID’s by EKB, DQF</t>
  </si>
  <si>
    <t>Lt</t>
  </si>
  <si>
    <t>677 litres</t>
  </si>
  <si>
    <t>8 7</t>
  </si>
  <si>
    <t>Species</t>
  </si>
  <si>
    <t>Description/common name</t>
  </si>
  <si>
    <t>Cereal indet</t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</si>
  <si>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Oryza</t>
    </r>
    <r>
      <rPr>
        <sz val="10"/>
        <color indexed="8"/>
        <rFont val="Arial"/>
      </rPr>
      <t xml:space="preserve"> spp.</t>
    </r>
  </si>
  <si>
    <t>cf. Rice fragment</t>
  </si>
  <si>
    <r>
      <rPr>
        <i/>
        <sz val="10"/>
        <color indexed="8"/>
        <rFont val="Arial"/>
      </rPr>
      <t>Oryza</t>
    </r>
    <r>
      <rPr>
        <sz val="10"/>
        <color indexed="8"/>
        <rFont val="Arial"/>
      </rPr>
      <t xml:space="preserve"> spp.</t>
    </r>
  </si>
  <si>
    <t>Rice grain/fragment with embryo</t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</si>
  <si>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Triticum</t>
    </r>
    <r>
      <rPr>
        <sz val="10"/>
        <color indexed="8"/>
        <rFont val="Arial"/>
      </rPr>
      <t xml:space="preserve"> spp.</t>
    </r>
  </si>
  <si>
    <t>cf. Wheat fragment</t>
  </si>
  <si>
    <r>
      <rPr>
        <i/>
        <sz val="10"/>
        <color indexed="8"/>
        <rFont val="Arial"/>
      </rPr>
      <t>Triticum</t>
    </r>
    <r>
      <rPr>
        <sz val="10"/>
        <color indexed="8"/>
        <rFont val="Arial"/>
      </rPr>
      <t xml:space="preserve"> spp.</t>
    </r>
  </si>
  <si>
    <t>Wheat grain/fragment with embryo</t>
  </si>
  <si>
    <r>
      <rPr>
        <i/>
        <sz val="10"/>
        <color indexed="8"/>
        <rFont val="Arial"/>
      </rPr>
      <t>Triticum</t>
    </r>
    <r>
      <rPr>
        <sz val="10"/>
        <color indexed="8"/>
        <rFont val="Arial"/>
      </rPr>
      <t xml:space="preserve"> cf. </t>
    </r>
    <r>
      <rPr>
        <i/>
        <sz val="10"/>
        <color indexed="8"/>
        <rFont val="Arial"/>
      </rPr>
      <t>aestivum.durum</t>
    </r>
  </si>
  <si>
    <t>cf. Naked wheat grain</t>
  </si>
  <si>
    <t>Naked wheat grain</t>
  </si>
  <si>
    <r>
      <rPr>
        <i/>
        <sz val="10"/>
        <color indexed="8"/>
        <rFont val="Arial"/>
      </rPr>
      <t>Oryza sp</t>
    </r>
    <r>
      <rPr>
        <sz val="10"/>
        <color indexed="8"/>
        <rFont val="Arial"/>
      </rPr>
      <t>p. spikelet bases</t>
    </r>
  </si>
  <si>
    <t>Rice spikelet bases</t>
  </si>
  <si>
    <r>
      <rPr>
        <i/>
        <sz val="10"/>
        <color indexed="8"/>
        <rFont val="Arial"/>
      </rPr>
      <t xml:space="preserve">Triticum </t>
    </r>
    <r>
      <rPr>
        <sz val="10"/>
        <color indexed="8"/>
        <rFont val="Arial"/>
      </rPr>
      <t>sp. rachis</t>
    </r>
  </si>
  <si>
    <t>Wheat rachis</t>
  </si>
  <si>
    <t>Legume indet</t>
  </si>
  <si>
    <r>
      <rPr>
        <sz val="10"/>
        <color indexed="8"/>
        <rFont val="Arial"/>
      </rPr>
      <t>cf.</t>
    </r>
    <r>
      <rPr>
        <i/>
        <sz val="10"/>
        <color indexed="8"/>
        <rFont val="Arial"/>
      </rPr>
      <t xml:space="preserve"> Vigna </t>
    </r>
    <r>
      <rPr>
        <sz val="10"/>
        <color indexed="8"/>
        <rFont val="Arial"/>
      </rPr>
      <t>spp</t>
    </r>
    <r>
      <rPr>
        <i/>
        <sz val="10"/>
        <color indexed="8"/>
        <rFont val="Arial"/>
      </rPr>
      <t>.</t>
    </r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</si>
  <si>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Vigna</t>
    </r>
    <r>
      <rPr>
        <sz val="10"/>
        <color indexed="8"/>
        <rFont val="Arial"/>
      </rPr>
      <t xml:space="preserve"> bean fragment</t>
    </r>
  </si>
  <si>
    <r>
      <rPr>
        <i/>
        <sz val="10"/>
        <color indexed="8"/>
        <rFont val="Arial"/>
      </rPr>
      <t xml:space="preserve">Vigna </t>
    </r>
    <r>
      <rPr>
        <sz val="10"/>
        <color indexed="8"/>
        <rFont val="Arial"/>
      </rPr>
      <t>spp.</t>
    </r>
  </si>
  <si>
    <r>
      <rPr>
        <i/>
        <sz val="10"/>
        <color indexed="8"/>
        <rFont val="Arial"/>
      </rPr>
      <t>Vigna</t>
    </r>
    <r>
      <rPr>
        <sz val="10"/>
        <color indexed="8"/>
        <rFont val="Arial"/>
      </rPr>
      <t xml:space="preserve"> bean/fragment</t>
    </r>
  </si>
  <si>
    <r>
      <rPr>
        <i/>
        <sz val="10"/>
        <color indexed="8"/>
        <rFont val="Arial"/>
      </rPr>
      <t xml:space="preserve">Vigna </t>
    </r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radiata</t>
    </r>
  </si>
  <si>
    <t>cf. Mung bean/fragment</t>
  </si>
  <si>
    <r>
      <rPr>
        <i/>
        <sz val="10"/>
        <color indexed="8"/>
        <rFont val="Arial"/>
      </rPr>
      <t xml:space="preserve">Vigna </t>
    </r>
    <r>
      <rPr>
        <sz val="10"/>
        <color indexed="8"/>
        <rFont val="Arial"/>
      </rPr>
      <t>cf.</t>
    </r>
    <r>
      <rPr>
        <i/>
        <sz val="10"/>
        <color indexed="8"/>
        <rFont val="Arial"/>
      </rPr>
      <t xml:space="preserve"> urad</t>
    </r>
  </si>
  <si>
    <t>cf. Urd bean/fragment</t>
  </si>
  <si>
    <t>Vigna aconitifolia</t>
  </si>
  <si>
    <t>Moth bean/fragment</t>
  </si>
  <si>
    <t>Lentil bean/fragment</t>
  </si>
  <si>
    <t>Small millet indet.</t>
  </si>
  <si>
    <r>
      <rPr>
        <i/>
        <sz val="10"/>
        <color indexed="8"/>
        <rFont val="Arial"/>
      </rPr>
      <t xml:space="preserve">Setaria </t>
    </r>
    <r>
      <rPr>
        <sz val="10"/>
        <color indexed="8"/>
        <rFont val="Arial"/>
      </rPr>
      <t>spp.</t>
    </r>
  </si>
  <si>
    <t>Setaria grain/fragment</t>
  </si>
  <si>
    <t>Setaria verticillata</t>
  </si>
  <si>
    <t>Brisley foxtail grain</t>
  </si>
  <si>
    <r>
      <rPr>
        <sz val="10"/>
        <color indexed="8"/>
        <rFont val="Arial"/>
      </rPr>
      <t>cf.</t>
    </r>
    <r>
      <rPr>
        <i/>
        <sz val="10"/>
        <color indexed="8"/>
        <rFont val="Arial"/>
      </rPr>
      <t xml:space="preserve"> Setaria/Bracharia</t>
    </r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</si>
  <si>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 xml:space="preserve">Setaria/Brachiaria </t>
    </r>
    <r>
      <rPr>
        <sz val="10"/>
        <color indexed="8"/>
        <rFont val="Arial"/>
      </rPr>
      <t>grain/fragment</t>
    </r>
  </si>
  <si>
    <t>Setaria/Brachiaria</t>
  </si>
  <si>
    <r>
      <rPr>
        <i/>
        <sz val="10"/>
        <color indexed="8"/>
        <rFont val="Arial"/>
      </rPr>
      <t xml:space="preserve">Setaria/Brachiaria </t>
    </r>
    <r>
      <rPr>
        <sz val="10"/>
        <color indexed="8"/>
        <rFont val="Arial"/>
      </rPr>
      <t>grain/fragment</t>
    </r>
  </si>
  <si>
    <r>
      <rPr>
        <i/>
        <sz val="10"/>
        <color indexed="8"/>
        <rFont val="Arial"/>
      </rPr>
      <t xml:space="preserve">Piper </t>
    </r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nigrum</t>
    </r>
  </si>
  <si>
    <t>cf. Black pepper</t>
  </si>
  <si>
    <t>Piper nigrum</t>
  </si>
  <si>
    <t>Black pepper</t>
  </si>
  <si>
    <t>Syzygiun aromaticum</t>
  </si>
  <si>
    <t>Clove</t>
  </si>
  <si>
    <r>
      <rPr>
        <i/>
        <sz val="10"/>
        <color indexed="8"/>
        <rFont val="Arial"/>
      </rPr>
      <t>Vitis vinifera</t>
    </r>
    <r>
      <rPr>
        <sz val="10"/>
        <color indexed="8"/>
        <rFont val="Arial"/>
      </rPr>
      <t xml:space="preserve"> sp.</t>
    </r>
  </si>
  <si>
    <t>Grape seed</t>
  </si>
  <si>
    <t>Seed indet</t>
  </si>
  <si>
    <t>Unidentified weed-type seeds</t>
  </si>
  <si>
    <t>“Small acorn” indet</t>
  </si>
  <si>
    <r>
      <rPr>
        <i/>
        <sz val="10"/>
        <color indexed="8"/>
        <rFont val="Arial"/>
      </rPr>
      <t xml:space="preserve">“Amaranthus” </t>
    </r>
    <r>
      <rPr>
        <sz val="10"/>
        <color indexed="8"/>
        <rFont val="Arial"/>
      </rPr>
      <t>type</t>
    </r>
  </si>
  <si>
    <t>Amaranthaceae</t>
  </si>
  <si>
    <t>Asteraceae</t>
  </si>
  <si>
    <t>Bulbostylis barbata</t>
  </si>
  <si>
    <t>Watergrass</t>
  </si>
  <si>
    <t>Chenopodioideae</t>
  </si>
  <si>
    <r>
      <rPr>
        <i/>
        <sz val="10"/>
        <color indexed="8"/>
        <rFont val="Arial"/>
      </rPr>
      <t>Chenopodium</t>
    </r>
    <r>
      <rPr>
        <sz val="10"/>
        <color indexed="8"/>
        <rFont val="Arial"/>
      </rPr>
      <t xml:space="preserve"> sp.</t>
    </r>
  </si>
  <si>
    <r>
      <rPr>
        <i/>
        <sz val="10"/>
        <color indexed="8"/>
        <rFont val="Arial"/>
      </rPr>
      <t xml:space="preserve">Coix </t>
    </r>
    <r>
      <rPr>
        <sz val="10"/>
        <color indexed="8"/>
        <rFont val="Arial"/>
      </rPr>
      <t>sp.</t>
    </r>
  </si>
  <si>
    <t>Cyperaceae</t>
  </si>
  <si>
    <r>
      <rPr>
        <i/>
        <sz val="10"/>
        <color indexed="8"/>
        <rFont val="Arial"/>
      </rPr>
      <t xml:space="preserve">Cyperus </t>
    </r>
    <r>
      <rPr>
        <sz val="10"/>
        <color indexed="8"/>
        <rFont val="Arial"/>
      </rPr>
      <t>sp. rounded</t>
    </r>
  </si>
  <si>
    <r>
      <rPr>
        <i/>
        <sz val="10"/>
        <color indexed="8"/>
        <rFont val="Arial"/>
      </rPr>
      <t>Cyperus</t>
    </r>
    <r>
      <rPr>
        <sz val="10"/>
        <color indexed="8"/>
        <rFont val="Arial"/>
      </rPr>
      <t xml:space="preserve"> sp. flat</t>
    </r>
  </si>
  <si>
    <t>Cyperus digitatus</t>
  </si>
  <si>
    <t>Finger flatsedge</t>
  </si>
  <si>
    <t>Cyperus halpan</t>
  </si>
  <si>
    <r>
      <rPr>
        <i/>
        <sz val="10"/>
        <color indexed="8"/>
        <rFont val="Arial"/>
      </rPr>
      <t xml:space="preserve">Cyperus </t>
    </r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Iria</t>
    </r>
  </si>
  <si>
    <t>Cyperus cf. pumilis</t>
  </si>
  <si>
    <t>cf. Eleocharis</t>
  </si>
  <si>
    <r>
      <rPr>
        <i/>
        <sz val="10"/>
        <color indexed="8"/>
        <rFont val="Arial"/>
      </rPr>
      <t xml:space="preserve">Echinochloa </t>
    </r>
    <r>
      <rPr>
        <sz val="10"/>
        <color indexed="8"/>
        <rFont val="Arial"/>
      </rPr>
      <t>sp</t>
    </r>
    <r>
      <rPr>
        <i/>
        <sz val="10"/>
        <color indexed="8"/>
        <rFont val="Arial"/>
      </rPr>
      <t>.</t>
    </r>
  </si>
  <si>
    <t>Euphorbia esula</t>
  </si>
  <si>
    <t>Green spurge</t>
  </si>
  <si>
    <t>Fimbristylis milliacea</t>
  </si>
  <si>
    <t>Grasslike fimbry</t>
  </si>
  <si>
    <r>
      <rPr>
        <i/>
        <sz val="10"/>
        <color indexed="8"/>
        <rFont val="Arial"/>
      </rPr>
      <t>Galium</t>
    </r>
    <r>
      <rPr>
        <sz val="10"/>
        <color indexed="8"/>
        <rFont val="Arial"/>
      </rPr>
      <t xml:space="preserve"> sp.</t>
    </r>
  </si>
  <si>
    <r>
      <rPr>
        <i/>
        <sz val="10"/>
        <color indexed="8"/>
        <rFont val="Arial"/>
      </rPr>
      <t xml:space="preserve">Limnophila </t>
    </r>
    <r>
      <rPr>
        <sz val="10"/>
        <color indexed="8"/>
        <rFont val="Arial"/>
      </rPr>
      <t>sp.</t>
    </r>
  </si>
  <si>
    <t>Poaceae/Graminae</t>
  </si>
  <si>
    <t>Poaceae/Graminae small</t>
  </si>
  <si>
    <t>Rubiaceae/scrofulariaceae</t>
  </si>
  <si>
    <r>
      <rPr>
        <i/>
        <sz val="10"/>
        <color indexed="8"/>
        <rFont val="Arial"/>
      </rPr>
      <t>Rubus</t>
    </r>
    <r>
      <rPr>
        <sz val="10"/>
        <color indexed="8"/>
        <rFont val="Arial"/>
      </rPr>
      <t xml:space="preserve"> sp.</t>
    </r>
  </si>
  <si>
    <t>Scleria type</t>
  </si>
  <si>
    <t>Stellaria sp.</t>
  </si>
  <si>
    <t>Stellaria media</t>
  </si>
  <si>
    <t>Chickweed</t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</si>
  <si>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Solanum</t>
    </r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</si>
  <si>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Solinaceae</t>
    </r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</si>
  <si>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Trianthema triquetra</t>
    </r>
  </si>
  <si>
    <t>cf. Fruit peel</t>
  </si>
  <si>
    <r>
      <rPr>
        <i/>
        <sz val="10"/>
        <color indexed="8"/>
        <rFont val="Arial"/>
      </rPr>
      <t>Canarium</t>
    </r>
    <r>
      <rPr>
        <sz val="10"/>
        <color indexed="8"/>
        <rFont val="Arial"/>
      </rPr>
      <t xml:space="preserve"> sp.</t>
    </r>
  </si>
  <si>
    <t>Canarium nut shell fragment</t>
  </si>
  <si>
    <r>
      <rPr>
        <sz val="10"/>
        <color indexed="8"/>
        <rFont val="Arial"/>
      </rPr>
      <t xml:space="preserve">cf. </t>
    </r>
    <r>
      <rPr>
        <i/>
        <sz val="10"/>
        <color indexed="8"/>
        <rFont val="Arial"/>
      </rPr>
      <t>Canarium</t>
    </r>
  </si>
  <si>
    <t>Nut shell indet.</t>
  </si>
  <si>
    <r>
      <rPr>
        <i/>
        <sz val="11"/>
        <color indexed="8"/>
        <rFont val="Helvetica Neue"/>
      </rPr>
      <t xml:space="preserve">Oryza </t>
    </r>
    <r>
      <rPr>
        <sz val="11"/>
        <color indexed="8"/>
        <rFont val="Helvetica Neue"/>
      </rPr>
      <t xml:space="preserve">sp. spikelet bases </t>
    </r>
  </si>
  <si>
    <t>Count</t>
  </si>
  <si>
    <t>Wild type</t>
  </si>
  <si>
    <t>Immature type</t>
  </si>
  <si>
    <t>Domesticated type</t>
  </si>
  <si>
    <t xml:space="preserve">Indet type </t>
  </si>
  <si>
    <t>Total</t>
  </si>
  <si>
    <t>Absolute data</t>
  </si>
  <si>
    <t>Relative data</t>
  </si>
  <si>
    <t>Sample number</t>
  </si>
  <si>
    <t>16A</t>
  </si>
  <si>
    <t>20 Lower Pit</t>
  </si>
  <si>
    <t>Elongate Psilate</t>
  </si>
  <si>
    <t>Elongate Sinuate</t>
  </si>
  <si>
    <t>Elongate Rods</t>
  </si>
  <si>
    <t>Elongate Dendritic</t>
  </si>
  <si>
    <t>Elongate Echinate</t>
  </si>
  <si>
    <t>Stomata</t>
  </si>
  <si>
    <t>Hairs</t>
  </si>
  <si>
    <t>Papillae</t>
  </si>
  <si>
    <t>Trichomes</t>
  </si>
  <si>
    <t>Prickle</t>
  </si>
  <si>
    <t>Ovals</t>
  </si>
  <si>
    <t>Bulliform</t>
  </si>
  <si>
    <t>Cuneiform bulliform</t>
  </si>
  <si>
    <r>
      <rPr>
        <i/>
        <sz val="10"/>
        <color indexed="8"/>
        <rFont val="Helvetica"/>
      </rPr>
      <t>Oryza</t>
    </r>
    <r>
      <rPr>
        <sz val="10"/>
        <color indexed="8"/>
        <rFont val="Helvetica"/>
      </rPr>
      <t xml:space="preserve"> type bulliform</t>
    </r>
  </si>
  <si>
    <r>
      <rPr>
        <i/>
        <sz val="10"/>
        <color indexed="8"/>
        <rFont val="Helvetica"/>
      </rPr>
      <t xml:space="preserve">Oryza </t>
    </r>
    <r>
      <rPr>
        <sz val="10"/>
        <color indexed="8"/>
        <rFont val="Helvetica"/>
      </rPr>
      <t>type bulliform</t>
    </r>
  </si>
  <si>
    <t>Crenates</t>
  </si>
  <si>
    <t>Bilobes</t>
  </si>
  <si>
    <r>
      <rPr>
        <sz val="10"/>
        <color indexed="8"/>
        <rFont val="Helvetica"/>
      </rPr>
      <t xml:space="preserve">cf </t>
    </r>
    <r>
      <rPr>
        <i/>
        <sz val="10"/>
        <color indexed="8"/>
        <rFont val="Helvetica"/>
      </rPr>
      <t>Seteria</t>
    </r>
    <r>
      <rPr>
        <sz val="10"/>
        <color indexed="8"/>
        <rFont val="Helvetica"/>
      </rPr>
      <t xml:space="preserve"> type bilobe</t>
    </r>
  </si>
  <si>
    <r>
      <rPr>
        <sz val="10"/>
        <color indexed="8"/>
        <rFont val="Helvetica"/>
      </rPr>
      <t xml:space="preserve">cf </t>
    </r>
    <r>
      <rPr>
        <i/>
        <sz val="10"/>
        <color indexed="8"/>
        <rFont val="Helvetica"/>
      </rPr>
      <t>Oryza</t>
    </r>
    <r>
      <rPr>
        <sz val="10"/>
        <color indexed="8"/>
        <rFont val="Helvetica"/>
      </rPr>
      <t xml:space="preserve"> type bilobe</t>
    </r>
  </si>
  <si>
    <t>1/2 Bilobe</t>
  </si>
  <si>
    <t>Cross</t>
  </si>
  <si>
    <t>Polylobes</t>
  </si>
  <si>
    <t>Rondels</t>
  </si>
  <si>
    <t>Saddles</t>
  </si>
  <si>
    <t>Collapsed Saddle</t>
  </si>
  <si>
    <t>Conical</t>
  </si>
  <si>
    <t>Cones</t>
  </si>
  <si>
    <t>Sedge Achene cells</t>
  </si>
  <si>
    <t>Echinate Spheroid</t>
  </si>
  <si>
    <t>Smooth Spheroid</t>
  </si>
  <si>
    <t>Crescent</t>
  </si>
  <si>
    <t>Elongate</t>
  </si>
  <si>
    <t>Tracheids</t>
  </si>
  <si>
    <r>
      <rPr>
        <sz val="10"/>
        <color indexed="8"/>
        <rFont val="Helvetica"/>
      </rPr>
      <t xml:space="preserve">cf. </t>
    </r>
    <r>
      <rPr>
        <i/>
        <sz val="10"/>
        <color indexed="8"/>
        <rFont val="Helvetica"/>
      </rPr>
      <t>Commelina</t>
    </r>
    <r>
      <rPr>
        <sz val="10"/>
        <color indexed="8"/>
        <rFont val="Helvetica"/>
      </rPr>
      <t xml:space="preserve"> sp.</t>
    </r>
  </si>
  <si>
    <t>Trapeziform</t>
  </si>
  <si>
    <t>Blocks</t>
  </si>
  <si>
    <t>Echinate Blocks</t>
  </si>
  <si>
    <t>Platey</t>
  </si>
  <si>
    <t>Sheet</t>
  </si>
  <si>
    <t>Perforated Sheet</t>
  </si>
  <si>
    <t>Single Polyhedron</t>
  </si>
  <si>
    <t>Scalloped</t>
  </si>
  <si>
    <t>Multi-lobate irregular</t>
  </si>
  <si>
    <t>Leaf/culm indet</t>
  </si>
  <si>
    <t>Leaf/culm rondels</t>
  </si>
  <si>
    <t>Leaf/culm bilobe</t>
  </si>
  <si>
    <t>Leaf/culm saddle</t>
  </si>
  <si>
    <t>Leaf/culm cross</t>
  </si>
  <si>
    <r>
      <rPr>
        <sz val="10"/>
        <color indexed="8"/>
        <rFont val="Helvetica"/>
      </rPr>
      <t xml:space="preserve">Leaf/culm </t>
    </r>
    <r>
      <rPr>
        <i/>
        <sz val="10"/>
        <color indexed="8"/>
        <rFont val="Helvetica"/>
      </rPr>
      <t>Oryza</t>
    </r>
  </si>
  <si>
    <t>Leaf/culm long cells</t>
  </si>
  <si>
    <t xml:space="preserve">Leaf/culm rugulose spheroid </t>
  </si>
  <si>
    <t>Leaf/culm Reed</t>
  </si>
  <si>
    <t>Square cell Leaf/Stem</t>
  </si>
  <si>
    <t>Indet. husk</t>
  </si>
  <si>
    <r>
      <rPr>
        <sz val="10"/>
        <color indexed="8"/>
        <rFont val="Helvetica"/>
      </rPr>
      <t xml:space="preserve">cf. </t>
    </r>
    <r>
      <rPr>
        <i/>
        <sz val="10"/>
        <color indexed="8"/>
        <rFont val="Helvetica"/>
      </rPr>
      <t xml:space="preserve">Setaria </t>
    </r>
    <r>
      <rPr>
        <sz val="10"/>
        <color indexed="8"/>
        <rFont val="Helvetica"/>
      </rPr>
      <t>husk</t>
    </r>
  </si>
  <si>
    <r>
      <rPr>
        <sz val="10"/>
        <color indexed="8"/>
        <rFont val="Helvetica"/>
      </rPr>
      <t xml:space="preserve">cf. </t>
    </r>
    <r>
      <rPr>
        <i/>
        <sz val="10"/>
        <color indexed="8"/>
        <rFont val="Helvetica"/>
      </rPr>
      <t xml:space="preserve">Panicum </t>
    </r>
    <r>
      <rPr>
        <sz val="10"/>
        <color indexed="8"/>
        <rFont val="Helvetica"/>
      </rPr>
      <t>husk</t>
    </r>
  </si>
  <si>
    <r>
      <rPr>
        <sz val="10"/>
        <color indexed="8"/>
        <rFont val="Helvetica"/>
      </rPr>
      <t xml:space="preserve">cf. </t>
    </r>
    <r>
      <rPr>
        <i/>
        <sz val="10"/>
        <color indexed="8"/>
        <rFont val="Helvetica"/>
      </rPr>
      <t>Oryza</t>
    </r>
    <r>
      <rPr>
        <sz val="10"/>
        <color indexed="8"/>
        <rFont val="Helvetica"/>
      </rPr>
      <t xml:space="preserve"> Husk</t>
    </r>
  </si>
  <si>
    <r>
      <rPr>
        <sz val="10"/>
        <color indexed="8"/>
        <rFont val="Helvetica"/>
      </rPr>
      <t xml:space="preserve">cf. </t>
    </r>
    <r>
      <rPr>
        <i/>
        <sz val="10"/>
        <color indexed="8"/>
        <rFont val="Helvetica"/>
      </rPr>
      <t xml:space="preserve">Oryza </t>
    </r>
    <r>
      <rPr>
        <sz val="10"/>
        <color indexed="8"/>
        <rFont val="Helvetica"/>
      </rPr>
      <t>Husk</t>
    </r>
  </si>
  <si>
    <t>Mesophyll</t>
  </si>
  <si>
    <t xml:space="preserve">Indet. Dicotyledon </t>
  </si>
  <si>
    <t>Indet. Multicell panel</t>
  </si>
  <si>
    <t xml:space="preserve">Indet. Phytoliths </t>
  </si>
  <si>
    <t>Diatoms</t>
  </si>
  <si>
    <t>Sponge Spicules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</si>
</sst>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indexed="8"/>
      <name val="Helvetica"/>
    </font>
    <font>
      <b/>
      <sz val="11"/>
      <color indexed="8"/>
      <name val="Arial"/>
    </font>
    <font>
      <sz val="11"/>
      <color indexed="8"/>
      <name val="Helvetica Neue"/>
    </font>
    <font>
      <sz val="11"/>
      <color indexed="8"/>
      <name val="Arial"/>
    </font>
    <font>
      <i/>
      <sz val="11"/>
      <color indexed="8"/>
      <name val="Arial"/>
    </font>
    <font>
      <i/>
      <sz val="10"/>
      <color indexed="8"/>
      <name val="Helvetica"/>
    </font>
    <font>
      <sz val="10"/>
      <color indexed="8"/>
      <name val="Arial"/>
    </font>
    <font>
      <i/>
      <sz val="10"/>
      <color indexed="8"/>
      <name val="Arial"/>
    </font>
    <font>
      <i/>
      <sz val="11"/>
      <color indexed="8"/>
      <name val="Helvetica Neue"/>
    </font>
    <font>
      <b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8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2"/>
      </right>
      <top style="thin">
        <color indexed="10"/>
      </top>
      <bottom style="thin">
        <color indexed="13"/>
      </bottom>
      <diagonal/>
    </border>
    <border>
      <left style="thin">
        <color indexed="12"/>
      </left>
      <right style="thin">
        <color indexed="11"/>
      </right>
      <top style="thin">
        <color indexed="10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5"/>
      </right>
      <top style="thin">
        <color indexed="13"/>
      </top>
      <bottom/>
      <diagonal/>
    </border>
    <border>
      <left style="thin">
        <color indexed="15"/>
      </left>
      <right/>
      <top/>
      <bottom/>
      <diagonal/>
    </border>
    <border>
      <left/>
      <right/>
      <top/>
      <bottom/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 style="thin">
        <color indexed="16"/>
      </left>
      <right style="thin">
        <color indexed="8"/>
      </right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16"/>
      </right>
      <top style="thin">
        <color indexed="18"/>
      </top>
      <bottom style="thin">
        <color indexed="18"/>
      </bottom>
      <diagonal/>
    </border>
    <border>
      <left style="thin">
        <color indexed="16"/>
      </left>
      <right style="thin">
        <color indexed="16"/>
      </right>
      <top style="thin">
        <color indexed="18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6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6"/>
      </right>
      <top style="thin">
        <color indexed="1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6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6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6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8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5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20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 style="thin">
        <color indexed="20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0"/>
      </left>
      <right style="thin">
        <color indexed="18"/>
      </right>
      <top style="thin">
        <color indexed="18"/>
      </top>
      <bottom style="thin">
        <color indexed="20"/>
      </bottom>
      <diagonal/>
    </border>
    <border>
      <left style="thin">
        <color indexed="18"/>
      </left>
      <right style="thin">
        <color indexed="20"/>
      </right>
      <top style="thin">
        <color indexed="18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18"/>
      </top>
      <bottom style="thin">
        <color indexed="20"/>
      </bottom>
      <diagonal/>
    </border>
    <border>
      <left style="thin">
        <color indexed="20"/>
      </left>
      <right style="thin">
        <color indexed="18"/>
      </right>
      <top style="thin">
        <color indexed="20"/>
      </top>
      <bottom style="thin">
        <color indexed="20"/>
      </bottom>
      <diagonal/>
    </border>
    <border>
      <left style="thin">
        <color indexed="18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49" fontId="0" fillId="2" borderId="22" xfId="0" applyNumberFormat="1" applyFont="1" applyFill="1" applyBorder="1" applyAlignment="1">
      <alignment vertical="top"/>
    </xf>
    <xf numFmtId="0" fontId="0" fillId="2" borderId="23" xfId="0" applyFont="1" applyFill="1" applyBorder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25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2" borderId="27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6" fillId="2" borderId="28" xfId="0" applyNumberFormat="1" applyFont="1" applyFill="1" applyBorder="1" applyAlignment="1">
      <alignment horizontal="left" vertical="top" wrapText="1"/>
    </xf>
    <xf numFmtId="49" fontId="6" fillId="3" borderId="29" xfId="0" applyNumberFormat="1" applyFont="1" applyFill="1" applyBorder="1" applyAlignment="1">
      <alignment horizontal="left" vertical="top" wrapText="1"/>
    </xf>
    <xf numFmtId="0" fontId="6" fillId="3" borderId="30" xfId="0" applyNumberFormat="1" applyFont="1" applyFill="1" applyBorder="1" applyAlignment="1">
      <alignment horizontal="center" vertical="top" wrapText="1"/>
    </xf>
    <xf numFmtId="0" fontId="6" fillId="3" borderId="31" xfId="0" applyNumberFormat="1" applyFont="1" applyFill="1" applyBorder="1" applyAlignment="1">
      <alignment horizontal="center" vertical="top" wrapText="1"/>
    </xf>
    <xf numFmtId="49" fontId="6" fillId="3" borderId="31" xfId="0" applyNumberFormat="1" applyFont="1" applyFill="1" applyBorder="1" applyAlignment="1">
      <alignment horizontal="center" vertical="top" wrapText="1"/>
    </xf>
    <xf numFmtId="0" fontId="6" fillId="3" borderId="32" xfId="0" applyNumberFormat="1" applyFont="1" applyFill="1" applyBorder="1" applyAlignment="1">
      <alignment horizontal="center" vertical="top" wrapText="1"/>
    </xf>
    <xf numFmtId="49" fontId="6" fillId="3" borderId="33" xfId="0" applyNumberFormat="1" applyFont="1" applyFill="1" applyBorder="1" applyAlignment="1">
      <alignment horizontal="center" vertical="top" wrapText="1"/>
    </xf>
    <xf numFmtId="49" fontId="6" fillId="2" borderId="34" xfId="0" applyNumberFormat="1" applyFont="1" applyFill="1" applyBorder="1" applyAlignment="1">
      <alignment horizontal="left" vertical="top" wrapText="1"/>
    </xf>
    <xf numFmtId="0" fontId="6" fillId="3" borderId="35" xfId="0" applyNumberFormat="1" applyFont="1" applyFill="1" applyBorder="1" applyAlignment="1">
      <alignment horizontal="center" vertical="top" wrapText="1"/>
    </xf>
    <xf numFmtId="0" fontId="6" fillId="3" borderId="36" xfId="0" applyNumberFormat="1" applyFont="1" applyFill="1" applyBorder="1" applyAlignment="1">
      <alignment horizontal="center" vertical="top" wrapText="1"/>
    </xf>
    <xf numFmtId="0" fontId="6" fillId="3" borderId="37" xfId="0" applyNumberFormat="1" applyFont="1" applyFill="1" applyBorder="1" applyAlignment="1">
      <alignment horizontal="center" vertical="top" wrapText="1"/>
    </xf>
    <xf numFmtId="49" fontId="6" fillId="3" borderId="38" xfId="0" applyNumberFormat="1" applyFont="1" applyFill="1" applyBorder="1" applyAlignment="1">
      <alignment horizontal="center" vertical="top" wrapText="1"/>
    </xf>
    <xf numFmtId="0" fontId="6" fillId="3" borderId="39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0" fontId="6" fillId="3" borderId="41" xfId="0" applyFont="1" applyFill="1" applyBorder="1" applyAlignment="1">
      <alignment horizontal="center" vertical="top" wrapText="1"/>
    </xf>
    <xf numFmtId="0" fontId="6" fillId="3" borderId="42" xfId="0" applyNumberFormat="1" applyFont="1" applyFill="1" applyBorder="1" applyAlignment="1">
      <alignment horizontal="center" vertical="top" wrapText="1"/>
    </xf>
    <xf numFmtId="0" fontId="6" fillId="3" borderId="42" xfId="0" applyFont="1" applyFill="1" applyBorder="1" applyAlignment="1">
      <alignment horizontal="center" vertical="top" wrapText="1"/>
    </xf>
    <xf numFmtId="49" fontId="6" fillId="3" borderId="42" xfId="0" applyNumberFormat="1" applyFont="1" applyFill="1" applyBorder="1" applyAlignment="1">
      <alignment horizontal="center" vertical="top" wrapText="1"/>
    </xf>
    <xf numFmtId="0" fontId="6" fillId="3" borderId="43" xfId="0" applyNumberFormat="1" applyFont="1" applyFill="1" applyBorder="1" applyAlignment="1">
      <alignment horizontal="center" vertical="top" wrapText="1"/>
    </xf>
    <xf numFmtId="0" fontId="6" fillId="3" borderId="44" xfId="0" applyFont="1" applyFill="1" applyBorder="1" applyAlignment="1">
      <alignment horizontal="center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43" xfId="0" applyNumberFormat="1" applyFont="1" applyFill="1" applyBorder="1" applyAlignment="1">
      <alignment horizontal="left" vertical="top"/>
    </xf>
    <xf numFmtId="0" fontId="6" fillId="3" borderId="41" xfId="0" applyFont="1" applyFill="1" applyBorder="1" applyAlignment="1">
      <alignment horizontal="center" vertical="top"/>
    </xf>
    <xf numFmtId="0" fontId="6" fillId="3" borderId="42" xfId="0" applyFont="1" applyFill="1" applyBorder="1" applyAlignment="1">
      <alignment horizontal="center" vertical="top"/>
    </xf>
    <xf numFmtId="0" fontId="6" fillId="3" borderId="43" xfId="0" applyFont="1" applyFill="1" applyBorder="1" applyAlignment="1">
      <alignment horizontal="center" vertical="top"/>
    </xf>
    <xf numFmtId="49" fontId="6" fillId="3" borderId="45" xfId="0" applyNumberFormat="1" applyFont="1" applyFill="1" applyBorder="1" applyAlignment="1">
      <alignment horizontal="left" vertical="top" wrapText="1"/>
    </xf>
    <xf numFmtId="49" fontId="6" fillId="3" borderId="46" xfId="0" applyNumberFormat="1" applyFont="1" applyFill="1" applyBorder="1" applyAlignment="1">
      <alignment horizontal="left" vertical="top"/>
    </xf>
    <xf numFmtId="0" fontId="6" fillId="3" borderId="47" xfId="0" applyNumberFormat="1" applyFont="1" applyFill="1" applyBorder="1" applyAlignment="1">
      <alignment horizontal="center" vertical="top"/>
    </xf>
    <xf numFmtId="0" fontId="6" fillId="3" borderId="48" xfId="0" applyNumberFormat="1" applyFont="1" applyFill="1" applyBorder="1" applyAlignment="1">
      <alignment horizontal="center" vertical="top"/>
    </xf>
    <xf numFmtId="0" fontId="6" fillId="3" borderId="48" xfId="0" applyFont="1" applyFill="1" applyBorder="1" applyAlignment="1">
      <alignment horizontal="center" vertical="top"/>
    </xf>
    <xf numFmtId="0" fontId="6" fillId="3" borderId="49" xfId="0" applyNumberFormat="1" applyFont="1" applyFill="1" applyBorder="1" applyAlignment="1">
      <alignment horizontal="center" vertical="top"/>
    </xf>
    <xf numFmtId="0" fontId="6" fillId="3" borderId="50" xfId="0" applyNumberFormat="1" applyFont="1" applyFill="1" applyBorder="1" applyAlignment="1">
      <alignment horizontal="center" vertical="top" wrapText="1"/>
    </xf>
    <xf numFmtId="49" fontId="6" fillId="3" borderId="51" xfId="0" applyNumberFormat="1" applyFont="1" applyFill="1" applyBorder="1" applyAlignment="1">
      <alignment horizontal="left" vertical="top" wrapText="1"/>
    </xf>
    <xf numFmtId="49" fontId="6" fillId="3" borderId="52" xfId="0" applyNumberFormat="1" applyFont="1" applyFill="1" applyBorder="1" applyAlignment="1">
      <alignment horizontal="left" vertical="top"/>
    </xf>
    <xf numFmtId="0" fontId="6" fillId="3" borderId="53" xfId="0" applyFont="1" applyFill="1" applyBorder="1" applyAlignment="1">
      <alignment horizontal="center" vertical="top"/>
    </xf>
    <xf numFmtId="0" fontId="6" fillId="3" borderId="54" xfId="0" applyNumberFormat="1" applyFont="1" applyFill="1" applyBorder="1" applyAlignment="1">
      <alignment horizontal="center" vertical="top"/>
    </xf>
    <xf numFmtId="0" fontId="6" fillId="3" borderId="54" xfId="0" applyFont="1" applyFill="1" applyBorder="1" applyAlignment="1">
      <alignment horizontal="center" vertical="top"/>
    </xf>
    <xf numFmtId="0" fontId="6" fillId="3" borderId="55" xfId="0" applyFont="1" applyFill="1" applyBorder="1" applyAlignment="1">
      <alignment horizontal="center" vertical="top"/>
    </xf>
    <xf numFmtId="0" fontId="6" fillId="3" borderId="56" xfId="0" applyNumberFormat="1" applyFont="1" applyFill="1" applyBorder="1" applyAlignment="1">
      <alignment horizontal="center" vertical="top" wrapText="1"/>
    </xf>
    <xf numFmtId="49" fontId="7" fillId="3" borderId="54" xfId="0" applyNumberFormat="1" applyFont="1" applyFill="1" applyBorder="1" applyAlignment="1">
      <alignment horizontal="left" vertical="top" wrapText="1"/>
    </xf>
    <xf numFmtId="49" fontId="6" fillId="3" borderId="55" xfId="0" applyNumberFormat="1" applyFont="1" applyFill="1" applyBorder="1" applyAlignment="1">
      <alignment horizontal="left" vertical="top"/>
    </xf>
    <xf numFmtId="0" fontId="6" fillId="3" borderId="53" xfId="0" applyNumberFormat="1" applyFont="1" applyFill="1" applyBorder="1" applyAlignment="1">
      <alignment horizontal="center" vertical="top"/>
    </xf>
    <xf numFmtId="0" fontId="6" fillId="3" borderId="55" xfId="0" applyNumberFormat="1" applyFont="1" applyFill="1" applyBorder="1" applyAlignment="1">
      <alignment horizontal="center" vertical="top"/>
    </xf>
    <xf numFmtId="49" fontId="6" fillId="3" borderId="54" xfId="0" applyNumberFormat="1" applyFont="1" applyFill="1" applyBorder="1" applyAlignment="1">
      <alignment horizontal="left" vertical="top" wrapText="1"/>
    </xf>
    <xf numFmtId="0" fontId="6" fillId="3" borderId="54" xfId="0" applyFont="1" applyFill="1" applyBorder="1" applyAlignment="1">
      <alignment horizontal="left" vertical="top" wrapText="1"/>
    </xf>
    <xf numFmtId="0" fontId="6" fillId="3" borderId="55" xfId="0" applyFont="1" applyFill="1" applyBorder="1" applyAlignment="1">
      <alignment horizontal="left" vertical="top"/>
    </xf>
    <xf numFmtId="0" fontId="6" fillId="3" borderId="56" xfId="0" applyFont="1" applyFill="1" applyBorder="1" applyAlignment="1">
      <alignment horizontal="center" vertical="top" wrapText="1"/>
    </xf>
    <xf numFmtId="49" fontId="7" fillId="3" borderId="55" xfId="0" applyNumberFormat="1" applyFont="1" applyFill="1" applyBorder="1" applyAlignment="1">
      <alignment horizontal="left" vertical="top"/>
    </xf>
    <xf numFmtId="49" fontId="6" fillId="2" borderId="55" xfId="0" applyNumberFormat="1" applyFont="1" applyFill="1" applyBorder="1" applyAlignment="1">
      <alignment horizontal="left" vertical="top"/>
    </xf>
    <xf numFmtId="0" fontId="6" fillId="2" borderId="53" xfId="0" applyFont="1" applyFill="1" applyBorder="1" applyAlignment="1">
      <alignment horizontal="center" vertical="top"/>
    </xf>
    <xf numFmtId="0" fontId="6" fillId="2" borderId="54" xfId="0" applyFont="1" applyFill="1" applyBorder="1" applyAlignment="1">
      <alignment horizontal="center" vertical="top"/>
    </xf>
    <xf numFmtId="0" fontId="6" fillId="2" borderId="54" xfId="0" applyNumberFormat="1" applyFont="1" applyFill="1" applyBorder="1" applyAlignment="1">
      <alignment horizontal="center" vertical="top"/>
    </xf>
    <xf numFmtId="0" fontId="6" fillId="2" borderId="55" xfId="0" applyFont="1" applyFill="1" applyBorder="1" applyAlignment="1">
      <alignment horizontal="center" vertical="top"/>
    </xf>
    <xf numFmtId="0" fontId="6" fillId="2" borderId="55" xfId="0" applyFont="1" applyFill="1" applyBorder="1" applyAlignment="1">
      <alignment horizontal="left" vertical="top"/>
    </xf>
    <xf numFmtId="0" fontId="6" fillId="3" borderId="57" xfId="0" applyFont="1" applyFill="1" applyBorder="1" applyAlignment="1">
      <alignment horizontal="left" vertical="top" wrapText="1"/>
    </xf>
    <xf numFmtId="0" fontId="6" fillId="3" borderId="58" xfId="0" applyFont="1" applyFill="1" applyBorder="1" applyAlignment="1">
      <alignment horizontal="left" vertical="top"/>
    </xf>
    <xf numFmtId="0" fontId="6" fillId="3" borderId="59" xfId="0" applyFont="1" applyFill="1" applyBorder="1" applyAlignment="1">
      <alignment horizontal="center" vertical="top"/>
    </xf>
    <xf numFmtId="0" fontId="6" fillId="3" borderId="57" xfId="0" applyFont="1" applyFill="1" applyBorder="1" applyAlignment="1">
      <alignment horizontal="center" vertical="top"/>
    </xf>
    <xf numFmtId="0" fontId="6" fillId="3" borderId="58" xfId="0" applyFont="1" applyFill="1" applyBorder="1" applyAlignment="1">
      <alignment horizontal="center" vertical="top"/>
    </xf>
    <xf numFmtId="0" fontId="6" fillId="3" borderId="60" xfId="0" applyFont="1" applyFill="1" applyBorder="1" applyAlignment="1">
      <alignment horizontal="center" vertical="top" wrapText="1"/>
    </xf>
    <xf numFmtId="49" fontId="6" fillId="3" borderId="61" xfId="0" applyNumberFormat="1" applyFont="1" applyFill="1" applyBorder="1" applyAlignment="1">
      <alignment horizontal="left" vertical="top" wrapText="1"/>
    </xf>
    <xf numFmtId="0" fontId="6" fillId="3" borderId="62" xfId="0" applyFont="1" applyFill="1" applyBorder="1" applyAlignment="1">
      <alignment horizontal="left" vertical="top"/>
    </xf>
    <xf numFmtId="0" fontId="6" fillId="3" borderId="61" xfId="0" applyNumberFormat="1" applyFont="1" applyFill="1" applyBorder="1" applyAlignment="1">
      <alignment horizontal="center" vertical="top"/>
    </xf>
    <xf numFmtId="0" fontId="6" fillId="3" borderId="63" xfId="0" applyNumberFormat="1" applyFont="1" applyFill="1" applyBorder="1" applyAlignment="1">
      <alignment horizontal="center" vertical="top"/>
    </xf>
    <xf numFmtId="0" fontId="6" fillId="3" borderId="62" xfId="0" applyNumberFormat="1" applyFont="1" applyFill="1" applyBorder="1" applyAlignment="1">
      <alignment horizontal="center" vertical="top" wrapText="1"/>
    </xf>
    <xf numFmtId="0" fontId="0" fillId="2" borderId="64" xfId="0" applyFont="1" applyFill="1" applyBorder="1" applyAlignment="1">
      <alignment vertical="top"/>
    </xf>
    <xf numFmtId="0" fontId="0" fillId="2" borderId="65" xfId="0" applyFont="1" applyFill="1" applyBorder="1" applyAlignment="1">
      <alignment vertical="top"/>
    </xf>
    <xf numFmtId="0" fontId="0" fillId="2" borderId="66" xfId="0" applyFont="1" applyFill="1" applyBorder="1" applyAlignment="1">
      <alignment vertical="top"/>
    </xf>
    <xf numFmtId="0" fontId="0" fillId="2" borderId="67" xfId="0" applyFont="1" applyFill="1" applyBorder="1" applyAlignment="1">
      <alignment vertical="top"/>
    </xf>
    <xf numFmtId="49" fontId="0" fillId="2" borderId="68" xfId="0" applyNumberFormat="1" applyFont="1" applyFill="1" applyBorder="1" applyAlignment="1">
      <alignment vertical="top"/>
    </xf>
    <xf numFmtId="49" fontId="2" fillId="2" borderId="68" xfId="0" applyNumberFormat="1" applyFont="1" applyFill="1" applyBorder="1" applyAlignment="1">
      <alignment horizontal="left" vertical="top"/>
    </xf>
    <xf numFmtId="0" fontId="0" fillId="2" borderId="69" xfId="0" applyFont="1" applyFill="1" applyBorder="1" applyAlignment="1">
      <alignment vertical="top"/>
    </xf>
    <xf numFmtId="0" fontId="0" fillId="2" borderId="23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49" fontId="0" fillId="2" borderId="70" xfId="0" applyNumberFormat="1" applyFont="1" applyFill="1" applyBorder="1" applyAlignment="1">
      <alignment vertical="top"/>
    </xf>
    <xf numFmtId="0" fontId="0" fillId="2" borderId="70" xfId="0" applyNumberFormat="1" applyFont="1" applyFill="1" applyBorder="1" applyAlignment="1">
      <alignment vertical="top"/>
    </xf>
    <xf numFmtId="49" fontId="0" fillId="2" borderId="71" xfId="0" applyNumberFormat="1" applyFont="1" applyFill="1" applyBorder="1" applyAlignment="1">
      <alignment vertical="top"/>
    </xf>
    <xf numFmtId="0" fontId="0" fillId="2" borderId="71" xfId="0" applyNumberFormat="1" applyFont="1" applyFill="1" applyBorder="1" applyAlignment="1">
      <alignment vertical="top"/>
    </xf>
    <xf numFmtId="49" fontId="0" fillId="2" borderId="72" xfId="0" applyNumberFormat="1" applyFont="1" applyFill="1" applyBorder="1" applyAlignment="1">
      <alignment vertical="top"/>
    </xf>
    <xf numFmtId="0" fontId="0" fillId="2" borderId="72" xfId="0" applyNumberFormat="1" applyFont="1" applyFill="1" applyBorder="1" applyAlignment="1">
      <alignment vertical="top"/>
    </xf>
    <xf numFmtId="0" fontId="0" fillId="2" borderId="68" xfId="0" applyNumberFormat="1" applyFont="1" applyFill="1" applyBorder="1" applyAlignment="1">
      <alignment vertical="top"/>
    </xf>
    <xf numFmtId="0" fontId="0" fillId="2" borderId="73" xfId="0" applyFont="1" applyFill="1" applyBorder="1" applyAlignment="1">
      <alignment vertical="top"/>
    </xf>
    <xf numFmtId="0" fontId="0" fillId="2" borderId="26" xfId="0" applyFont="1" applyFill="1" applyBorder="1" applyAlignment="1">
      <alignment vertical="top"/>
    </xf>
    <xf numFmtId="0" fontId="0" fillId="2" borderId="27" xfId="0" applyFont="1" applyFill="1" applyBorder="1" applyAlignment="1">
      <alignment vertical="top"/>
    </xf>
    <xf numFmtId="0" fontId="0" fillId="0" borderId="0" xfId="0" applyNumberFormat="1" applyFont="1" applyAlignment="1">
      <alignment vertical="top" wrapText="1"/>
    </xf>
    <xf numFmtId="49" fontId="9" fillId="4" borderId="74" xfId="0" applyNumberFormat="1" applyFont="1" applyFill="1" applyBorder="1" applyAlignment="1">
      <alignment vertical="top" wrapText="1"/>
    </xf>
    <xf numFmtId="0" fontId="0" fillId="2" borderId="75" xfId="0" applyFont="1" applyFill="1" applyBorder="1" applyAlignment="1">
      <alignment horizontal="center" vertical="top" wrapText="1"/>
    </xf>
    <xf numFmtId="0" fontId="0" fillId="2" borderId="76" xfId="0" applyFont="1" applyFill="1" applyBorder="1" applyAlignment="1">
      <alignment horizontal="center" vertical="top" wrapText="1"/>
    </xf>
    <xf numFmtId="49" fontId="0" fillId="2" borderId="76" xfId="0" applyNumberFormat="1" applyFont="1" applyFill="1" applyBorder="1" applyAlignment="1">
      <alignment horizontal="center" vertical="top" wrapText="1"/>
    </xf>
    <xf numFmtId="0" fontId="0" fillId="2" borderId="77" xfId="0" applyFont="1" applyFill="1" applyBorder="1" applyAlignment="1">
      <alignment horizontal="center" vertical="top" wrapText="1"/>
    </xf>
    <xf numFmtId="49" fontId="9" fillId="4" borderId="74" xfId="0" applyNumberFormat="1" applyFont="1" applyFill="1" applyBorder="1" applyAlignment="1">
      <alignment horizontal="left" vertical="top" wrapText="1"/>
    </xf>
    <xf numFmtId="0" fontId="9" fillId="2" borderId="75" xfId="0" applyNumberFormat="1" applyFont="1" applyFill="1" applyBorder="1" applyAlignment="1">
      <alignment horizontal="center" vertical="top" wrapText="1"/>
    </xf>
    <xf numFmtId="0" fontId="9" fillId="2" borderId="76" xfId="0" applyNumberFormat="1" applyFont="1" applyFill="1" applyBorder="1" applyAlignment="1">
      <alignment horizontal="center" vertical="top" wrapText="1"/>
    </xf>
    <xf numFmtId="49" fontId="9" fillId="2" borderId="76" xfId="0" applyNumberFormat="1" applyFont="1" applyFill="1" applyBorder="1" applyAlignment="1">
      <alignment horizontal="center" vertical="top" wrapText="1"/>
    </xf>
    <xf numFmtId="0" fontId="9" fillId="2" borderId="77" xfId="0" applyNumberFormat="1" applyFont="1" applyFill="1" applyBorder="1" applyAlignment="1">
      <alignment horizontal="center" vertical="top" wrapText="1"/>
    </xf>
    <xf numFmtId="49" fontId="0" fillId="4" borderId="78" xfId="0" applyNumberFormat="1" applyFont="1" applyFill="1" applyBorder="1" applyAlignment="1">
      <alignment vertical="top" wrapText="1"/>
    </xf>
    <xf numFmtId="2" fontId="0" fillId="2" borderId="79" xfId="0" applyNumberFormat="1" applyFont="1" applyFill="1" applyBorder="1" applyAlignment="1">
      <alignment horizontal="center" vertical="top" wrapText="1"/>
    </xf>
    <xf numFmtId="2" fontId="0" fillId="2" borderId="80" xfId="0" applyNumberFormat="1" applyFont="1" applyFill="1" applyBorder="1" applyAlignment="1">
      <alignment horizontal="center" vertical="top" wrapText="1"/>
    </xf>
    <xf numFmtId="49" fontId="0" fillId="4" borderId="81" xfId="0" applyNumberFormat="1" applyFont="1" applyFill="1" applyBorder="1" applyAlignment="1">
      <alignment vertical="top" wrapText="1"/>
    </xf>
    <xf numFmtId="2" fontId="0" fillId="2" borderId="82" xfId="0" applyNumberFormat="1" applyFont="1" applyFill="1" applyBorder="1" applyAlignment="1">
      <alignment horizontal="center" vertical="top" wrapText="1"/>
    </xf>
    <xf numFmtId="2" fontId="0" fillId="2" borderId="8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ABABA"/>
      <rgbColor rgb="FFDFDFDF"/>
      <rgbColor rgb="FFBFBFBF"/>
      <rgbColor rgb="FFBEBEBE"/>
      <rgbColor rgb="FFBBBBBB"/>
      <rgbColor rgb="FFAAAAAA"/>
      <rgbColor rgb="FFD6D6D6"/>
      <rgbColor rgb="FFFEFEFE"/>
      <rgbColor rgb="FF3F3F3F"/>
      <rgbColor rgb="FFDBDBDB"/>
      <rgbColor rgb="FFA5A5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76200</xdr:rowOff>
    </xdr:from>
    <xdr:to>
      <xdr:col>4</xdr:col>
      <xdr:colOff>1329186</xdr:colOff>
      <xdr:row>60</xdr:row>
      <xdr:rowOff>152400</xdr:rowOff>
    </xdr:to>
    <xdr:pic>
      <xdr:nvPicPr>
        <xdr:cNvPr id="3" name="Mantai_all_dates_for_S1.ti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-1" y="6706235"/>
          <a:ext cx="6739388" cy="762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showGridLines="0" tabSelected="1" workbookViewId="0">
      <selection activeCell="E1" sqref="E1"/>
    </sheetView>
  </sheetViews>
  <sheetFormatPr defaultColWidth="16.28515625" defaultRowHeight="18" customHeight="1"/>
  <cols>
    <col min="1" max="1" width="29.140625" style="1" customWidth="1"/>
    <col min="2" max="2" width="17.7109375" style="1" customWidth="1"/>
    <col min="3" max="3" width="14.140625" style="1" customWidth="1"/>
    <col min="4" max="4" width="10" style="1" customWidth="1"/>
    <col min="5" max="6" width="28.85546875" style="1" customWidth="1"/>
    <col min="7" max="7" width="33.28515625" style="1" customWidth="1"/>
    <col min="8" max="8" width="16.28515625" style="1" customWidth="1"/>
    <col min="9" max="10" width="28.85546875" style="1" customWidth="1"/>
    <col min="11" max="256" width="16.28515625" style="1" customWidth="1"/>
  </cols>
  <sheetData>
    <row r="1" spans="1:10" ht="29.45" customHeight="1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  <c r="H1" s="4" t="s">
        <v>7</v>
      </c>
      <c r="I1" s="7" t="s">
        <v>8</v>
      </c>
      <c r="J1" s="7" t="s">
        <v>9</v>
      </c>
    </row>
    <row r="2" spans="1:10" ht="29.65" customHeight="1">
      <c r="A2" s="8" t="s">
        <v>10</v>
      </c>
      <c r="B2" s="8" t="s">
        <v>11</v>
      </c>
      <c r="C2" s="9">
        <v>54</v>
      </c>
      <c r="D2" s="10">
        <v>1</v>
      </c>
      <c r="E2" s="11" t="s">
        <v>12</v>
      </c>
      <c r="F2" s="12" t="s">
        <v>13</v>
      </c>
      <c r="G2" s="8" t="s">
        <v>14</v>
      </c>
      <c r="H2" s="13" t="s">
        <v>15</v>
      </c>
      <c r="I2" s="14" t="s">
        <v>16</v>
      </c>
      <c r="J2" s="14" t="s">
        <v>17</v>
      </c>
    </row>
    <row r="3" spans="1:10" ht="14.65" customHeight="1">
      <c r="A3" s="15" t="s">
        <v>18</v>
      </c>
      <c r="B3" s="15" t="s">
        <v>19</v>
      </c>
      <c r="C3" s="16" t="s">
        <v>20</v>
      </c>
      <c r="D3" s="17">
        <v>2</v>
      </c>
      <c r="E3" s="18" t="s">
        <v>21</v>
      </c>
      <c r="F3" s="19"/>
      <c r="G3" s="15" t="s">
        <v>22</v>
      </c>
      <c r="H3" s="20" t="s">
        <v>23</v>
      </c>
      <c r="I3" s="21" t="s">
        <v>24</v>
      </c>
      <c r="J3" s="21" t="s">
        <v>25</v>
      </c>
    </row>
    <row r="4" spans="1:10" ht="14.65" customHeight="1">
      <c r="A4" s="15" t="s">
        <v>26</v>
      </c>
      <c r="B4" s="15" t="s">
        <v>27</v>
      </c>
      <c r="C4" s="16" t="s">
        <v>20</v>
      </c>
      <c r="D4" s="17">
        <v>2</v>
      </c>
      <c r="E4" s="18"/>
      <c r="F4" s="19"/>
      <c r="G4" s="22" t="s">
        <v>28</v>
      </c>
      <c r="H4" s="20" t="s">
        <v>29</v>
      </c>
      <c r="I4" s="21" t="s">
        <v>30</v>
      </c>
      <c r="J4" s="21"/>
    </row>
    <row r="5" spans="1:10" ht="14.65" customHeight="1">
      <c r="A5" s="15" t="s">
        <v>31</v>
      </c>
      <c r="B5" s="15" t="s">
        <v>32</v>
      </c>
      <c r="C5" s="16" t="s">
        <v>33</v>
      </c>
      <c r="D5" s="17">
        <v>2</v>
      </c>
      <c r="E5" s="18"/>
      <c r="F5" s="19"/>
      <c r="G5" s="22" t="s">
        <v>34</v>
      </c>
      <c r="H5" s="20" t="s">
        <v>35</v>
      </c>
      <c r="I5" s="21" t="s">
        <v>36</v>
      </c>
      <c r="J5" s="21"/>
    </row>
    <row r="6" spans="1:10" ht="29.65" customHeight="1">
      <c r="A6" s="15" t="s">
        <v>37</v>
      </c>
      <c r="B6" s="15" t="s">
        <v>38</v>
      </c>
      <c r="C6" s="23">
        <v>52</v>
      </c>
      <c r="D6" s="17">
        <v>3</v>
      </c>
      <c r="E6" s="18" t="s">
        <v>39</v>
      </c>
      <c r="F6" s="19" t="s">
        <v>40</v>
      </c>
      <c r="G6" s="22" t="s">
        <v>41</v>
      </c>
      <c r="H6" s="20" t="s">
        <v>42</v>
      </c>
      <c r="I6" s="21" t="s">
        <v>43</v>
      </c>
      <c r="J6" s="21" t="s">
        <v>44</v>
      </c>
    </row>
    <row r="7" spans="1:10" ht="14.65" customHeight="1">
      <c r="A7" s="15" t="s">
        <v>45</v>
      </c>
      <c r="B7" s="15" t="s">
        <v>46</v>
      </c>
      <c r="C7" s="23">
        <v>52</v>
      </c>
      <c r="D7" s="17">
        <v>3</v>
      </c>
      <c r="E7" s="18"/>
      <c r="F7" s="19"/>
      <c r="G7" s="15" t="s">
        <v>47</v>
      </c>
      <c r="H7" s="20" t="s">
        <v>48</v>
      </c>
      <c r="I7" s="21" t="s">
        <v>49</v>
      </c>
      <c r="J7" s="21"/>
    </row>
    <row r="8" spans="1:10" ht="14.65" customHeight="1">
      <c r="A8" s="15" t="s">
        <v>50</v>
      </c>
      <c r="B8" s="15" t="s">
        <v>51</v>
      </c>
      <c r="C8" s="23">
        <v>52</v>
      </c>
      <c r="D8" s="17">
        <v>3</v>
      </c>
      <c r="E8" s="18"/>
      <c r="F8" s="19"/>
      <c r="G8" s="22" t="s">
        <v>52</v>
      </c>
      <c r="H8" s="20" t="s">
        <v>53</v>
      </c>
      <c r="I8" s="21" t="s">
        <v>54</v>
      </c>
      <c r="J8" s="21"/>
    </row>
    <row r="9" spans="1:10" ht="44.65" customHeight="1">
      <c r="A9" s="15" t="s">
        <v>55</v>
      </c>
      <c r="B9" s="15" t="s">
        <v>56</v>
      </c>
      <c r="C9" s="23">
        <v>49</v>
      </c>
      <c r="D9" s="17">
        <v>4</v>
      </c>
      <c r="E9" s="18" t="s">
        <v>57</v>
      </c>
      <c r="F9" s="24" t="s">
        <v>58</v>
      </c>
      <c r="G9" s="22" t="s">
        <v>41</v>
      </c>
      <c r="H9" s="20" t="s">
        <v>59</v>
      </c>
      <c r="I9" s="21" t="s">
        <v>60</v>
      </c>
      <c r="J9" s="25" t="s">
        <v>61</v>
      </c>
    </row>
    <row r="10" spans="1:10" ht="14.65" customHeight="1">
      <c r="A10" s="15" t="s">
        <v>62</v>
      </c>
      <c r="B10" s="15" t="s">
        <v>63</v>
      </c>
      <c r="C10" s="23">
        <v>49</v>
      </c>
      <c r="D10" s="17">
        <v>4</v>
      </c>
      <c r="E10" s="18"/>
      <c r="F10" s="19"/>
      <c r="G10" s="22" t="s">
        <v>64</v>
      </c>
      <c r="H10" s="20" t="s">
        <v>65</v>
      </c>
      <c r="I10" s="21" t="s">
        <v>66</v>
      </c>
      <c r="J10" s="21"/>
    </row>
    <row r="11" spans="1:10" ht="29.65" customHeight="1">
      <c r="A11" s="15" t="s">
        <v>67</v>
      </c>
      <c r="B11" s="15" t="s">
        <v>68</v>
      </c>
      <c r="C11" s="23">
        <v>41</v>
      </c>
      <c r="D11" s="17">
        <v>5</v>
      </c>
      <c r="E11" s="18" t="s">
        <v>57</v>
      </c>
      <c r="F11" s="19" t="s">
        <v>69</v>
      </c>
      <c r="G11" s="22" t="s">
        <v>41</v>
      </c>
      <c r="H11" s="20" t="s">
        <v>70</v>
      </c>
      <c r="I11" s="21" t="s">
        <v>71</v>
      </c>
      <c r="J11" s="21" t="s">
        <v>72</v>
      </c>
    </row>
    <row r="12" spans="1:10" ht="14.65" customHeight="1">
      <c r="A12" s="15" t="s">
        <v>73</v>
      </c>
      <c r="B12" s="15" t="s">
        <v>74</v>
      </c>
      <c r="C12" s="23">
        <v>41</v>
      </c>
      <c r="D12" s="17">
        <v>5</v>
      </c>
      <c r="E12" s="18"/>
      <c r="F12" s="19"/>
      <c r="G12" s="22" t="s">
        <v>75</v>
      </c>
      <c r="H12" s="20" t="s">
        <v>76</v>
      </c>
      <c r="I12" s="21" t="s">
        <v>77</v>
      </c>
      <c r="J12" s="21"/>
    </row>
    <row r="13" spans="1:10" ht="14.65" customHeight="1">
      <c r="A13" s="15" t="s">
        <v>78</v>
      </c>
      <c r="B13" s="15" t="s">
        <v>79</v>
      </c>
      <c r="C13" s="23">
        <v>40</v>
      </c>
      <c r="D13" s="17">
        <v>5</v>
      </c>
      <c r="E13" s="18"/>
      <c r="F13" s="19"/>
      <c r="G13" s="22" t="s">
        <v>80</v>
      </c>
      <c r="H13" s="20" t="s">
        <v>81</v>
      </c>
      <c r="I13" s="21" t="s">
        <v>82</v>
      </c>
      <c r="J13" s="21"/>
    </row>
    <row r="14" spans="1:10" ht="14.65" customHeight="1">
      <c r="A14" s="15" t="s">
        <v>83</v>
      </c>
      <c r="B14" s="15" t="s">
        <v>84</v>
      </c>
      <c r="C14" s="23">
        <v>39</v>
      </c>
      <c r="D14" s="17">
        <v>5</v>
      </c>
      <c r="E14" s="18"/>
      <c r="F14" s="19"/>
      <c r="G14" s="22" t="s">
        <v>85</v>
      </c>
      <c r="H14" s="20" t="s">
        <v>86</v>
      </c>
      <c r="I14" s="21" t="s">
        <v>87</v>
      </c>
      <c r="J14" s="21"/>
    </row>
    <row r="15" spans="1:10" ht="14.65" customHeight="1">
      <c r="A15" s="15" t="s">
        <v>88</v>
      </c>
      <c r="B15" s="15" t="s">
        <v>89</v>
      </c>
      <c r="C15" s="23">
        <v>37</v>
      </c>
      <c r="D15" s="17">
        <v>5</v>
      </c>
      <c r="E15" s="18"/>
      <c r="F15" s="19"/>
      <c r="G15" s="22" t="s">
        <v>80</v>
      </c>
      <c r="H15" s="20" t="s">
        <v>90</v>
      </c>
      <c r="I15" s="21" t="s">
        <v>91</v>
      </c>
      <c r="J15" s="21"/>
    </row>
    <row r="16" spans="1:10" ht="14.65" customHeight="1">
      <c r="A16" s="15" t="s">
        <v>92</v>
      </c>
      <c r="B16" s="15" t="s">
        <v>93</v>
      </c>
      <c r="C16" s="23">
        <v>37</v>
      </c>
      <c r="D16" s="17">
        <v>5</v>
      </c>
      <c r="E16" s="18"/>
      <c r="F16" s="19"/>
      <c r="G16" s="15" t="s">
        <v>94</v>
      </c>
      <c r="H16" s="20" t="s">
        <v>95</v>
      </c>
      <c r="I16" s="21" t="s">
        <v>96</v>
      </c>
      <c r="J16" s="21"/>
    </row>
    <row r="17" spans="1:10" ht="29.65" customHeight="1">
      <c r="A17" s="15" t="s">
        <v>97</v>
      </c>
      <c r="B17" s="15" t="s">
        <v>98</v>
      </c>
      <c r="C17" s="23">
        <v>47</v>
      </c>
      <c r="D17" s="17">
        <v>7</v>
      </c>
      <c r="E17" s="18" t="s">
        <v>99</v>
      </c>
      <c r="F17" s="19" t="s">
        <v>100</v>
      </c>
      <c r="G17" s="22" t="s">
        <v>80</v>
      </c>
      <c r="H17" s="20" t="s">
        <v>101</v>
      </c>
      <c r="I17" s="21" t="s">
        <v>102</v>
      </c>
      <c r="J17" s="21" t="s">
        <v>103</v>
      </c>
    </row>
    <row r="18" spans="1:10" ht="14.65" customHeight="1">
      <c r="A18" s="26" t="s">
        <v>104</v>
      </c>
      <c r="B18" s="27" t="s">
        <v>105</v>
      </c>
      <c r="C18" s="23">
        <v>61</v>
      </c>
      <c r="D18" s="17">
        <v>7</v>
      </c>
      <c r="E18" s="18"/>
      <c r="F18" s="19"/>
      <c r="G18" s="22" t="s">
        <v>106</v>
      </c>
      <c r="H18" s="20" t="s">
        <v>107</v>
      </c>
      <c r="I18" s="21" t="s">
        <v>108</v>
      </c>
      <c r="J18" s="21"/>
    </row>
    <row r="19" spans="1:10" ht="29.65" customHeight="1">
      <c r="A19" s="15" t="s">
        <v>109</v>
      </c>
      <c r="B19" s="15" t="s">
        <v>110</v>
      </c>
      <c r="C19" s="23">
        <v>26</v>
      </c>
      <c r="D19" s="17">
        <v>8</v>
      </c>
      <c r="E19" s="18" t="s">
        <v>111</v>
      </c>
      <c r="F19" s="19" t="s">
        <v>112</v>
      </c>
      <c r="G19" s="22" t="s">
        <v>41</v>
      </c>
      <c r="H19" s="20" t="s">
        <v>113</v>
      </c>
      <c r="I19" s="21" t="s">
        <v>77</v>
      </c>
      <c r="J19" s="21" t="s">
        <v>114</v>
      </c>
    </row>
    <row r="20" spans="1:10" ht="14.65" customHeight="1">
      <c r="A20" s="15" t="s">
        <v>115</v>
      </c>
      <c r="B20" s="15" t="s">
        <v>116</v>
      </c>
      <c r="C20" s="23">
        <v>26</v>
      </c>
      <c r="D20" s="17">
        <v>8</v>
      </c>
      <c r="E20" s="18"/>
      <c r="F20" s="19"/>
      <c r="G20" s="22" t="s">
        <v>80</v>
      </c>
      <c r="H20" s="20" t="s">
        <v>117</v>
      </c>
      <c r="I20" s="21" t="s">
        <v>118</v>
      </c>
      <c r="J20" s="21"/>
    </row>
    <row r="21" spans="1:10" ht="14.65" customHeight="1">
      <c r="A21" s="15" t="s">
        <v>119</v>
      </c>
      <c r="B21" s="15" t="s">
        <v>120</v>
      </c>
      <c r="C21" s="23">
        <v>17</v>
      </c>
      <c r="D21" s="17">
        <v>9</v>
      </c>
      <c r="E21" s="18"/>
      <c r="F21" s="19"/>
      <c r="G21" s="22" t="s">
        <v>41</v>
      </c>
      <c r="H21" s="20" t="s">
        <v>121</v>
      </c>
      <c r="I21" s="21" t="s">
        <v>122</v>
      </c>
      <c r="J21" s="21"/>
    </row>
    <row r="22" spans="1:10" ht="14.65" customHeight="1">
      <c r="A22" s="15" t="s">
        <v>123</v>
      </c>
      <c r="B22" s="15" t="s">
        <v>124</v>
      </c>
      <c r="C22" s="23">
        <v>17</v>
      </c>
      <c r="D22" s="17">
        <v>9</v>
      </c>
      <c r="E22" s="18"/>
      <c r="F22" s="19"/>
      <c r="G22" s="22" t="s">
        <v>80</v>
      </c>
      <c r="H22" s="20" t="s">
        <v>125</v>
      </c>
      <c r="I22" s="21" t="s">
        <v>126</v>
      </c>
      <c r="J22" s="21"/>
    </row>
    <row r="23" spans="1:10" ht="14.65" customHeight="1">
      <c r="A23" s="15" t="s">
        <v>127</v>
      </c>
      <c r="B23" s="15" t="s">
        <v>128</v>
      </c>
      <c r="C23" s="23">
        <v>43</v>
      </c>
      <c r="D23" s="17">
        <v>10</v>
      </c>
      <c r="E23" s="18"/>
      <c r="F23" s="19"/>
      <c r="G23" s="22" t="s">
        <v>41</v>
      </c>
      <c r="H23" s="20" t="s">
        <v>129</v>
      </c>
      <c r="I23" s="21" t="s">
        <v>130</v>
      </c>
      <c r="J23" s="21"/>
    </row>
    <row r="24" spans="1:10" ht="14.65" customHeight="1">
      <c r="A24" s="15" t="s">
        <v>131</v>
      </c>
      <c r="B24" s="15" t="s">
        <v>132</v>
      </c>
      <c r="C24" s="23">
        <v>43</v>
      </c>
      <c r="D24" s="17">
        <v>10</v>
      </c>
      <c r="E24" s="18"/>
      <c r="F24" s="19"/>
      <c r="G24" s="15" t="s">
        <v>94</v>
      </c>
      <c r="H24" s="20" t="s">
        <v>133</v>
      </c>
      <c r="I24" s="21" t="s">
        <v>134</v>
      </c>
      <c r="J24" s="21"/>
    </row>
    <row r="25" spans="1:10" ht="14.65" customHeight="1">
      <c r="A25" s="15" t="s">
        <v>135</v>
      </c>
      <c r="B25" s="15" t="s">
        <v>136</v>
      </c>
      <c r="C25" s="23">
        <v>16</v>
      </c>
      <c r="D25" s="17">
        <v>10</v>
      </c>
      <c r="E25" s="18"/>
      <c r="F25" s="19"/>
      <c r="G25" s="15" t="s">
        <v>22</v>
      </c>
      <c r="H25" s="20" t="s">
        <v>137</v>
      </c>
      <c r="I25" s="21" t="s">
        <v>138</v>
      </c>
      <c r="J25" s="21"/>
    </row>
    <row r="26" spans="1:10" ht="18" customHeight="1">
      <c r="A26" s="28"/>
      <c r="B26" s="29"/>
      <c r="C26" s="29"/>
      <c r="D26" s="29"/>
      <c r="E26" s="30"/>
      <c r="F26" s="30"/>
      <c r="G26" s="29"/>
      <c r="H26" s="31"/>
      <c r="I26" s="30"/>
      <c r="J26" s="32"/>
    </row>
    <row r="27" spans="1:10" ht="18" customHeight="1">
      <c r="A27" s="33" t="s">
        <v>139</v>
      </c>
      <c r="B27" s="34"/>
      <c r="C27" s="34"/>
      <c r="D27" s="34"/>
      <c r="E27" s="34"/>
      <c r="F27" s="34"/>
      <c r="G27" s="34"/>
      <c r="H27" s="34"/>
      <c r="I27" s="34"/>
      <c r="J27" s="35"/>
    </row>
    <row r="28" spans="1:10" ht="18" customHeight="1">
      <c r="A28" s="36"/>
      <c r="B28" s="34"/>
      <c r="C28" s="34"/>
      <c r="D28" s="34"/>
      <c r="E28" s="34"/>
      <c r="F28" s="34"/>
      <c r="G28" s="34"/>
      <c r="H28" s="34"/>
      <c r="I28" s="34"/>
      <c r="J28" s="35"/>
    </row>
    <row r="29" spans="1:10" ht="18" customHeight="1">
      <c r="A29" s="36"/>
      <c r="B29" s="34"/>
      <c r="C29" s="34"/>
      <c r="D29" s="34"/>
      <c r="E29" s="34"/>
      <c r="F29" s="34"/>
      <c r="G29" s="34"/>
      <c r="H29" s="34"/>
      <c r="I29" s="34"/>
      <c r="J29" s="35"/>
    </row>
    <row r="30" spans="1:10" ht="18" customHeight="1">
      <c r="A30" s="36"/>
      <c r="B30" s="34"/>
      <c r="C30" s="34"/>
      <c r="D30" s="34"/>
      <c r="E30" s="34"/>
      <c r="F30" s="34"/>
      <c r="G30" s="34"/>
      <c r="H30" s="34"/>
      <c r="I30" s="34"/>
      <c r="J30" s="35"/>
    </row>
    <row r="31" spans="1:10" ht="18" customHeight="1">
      <c r="A31" s="36"/>
      <c r="B31" s="34"/>
      <c r="C31" s="34"/>
      <c r="D31" s="34"/>
      <c r="E31" s="34"/>
      <c r="F31" s="34"/>
      <c r="G31" s="34"/>
      <c r="H31" s="34"/>
      <c r="I31" s="34"/>
      <c r="J31" s="35"/>
    </row>
    <row r="32" spans="1:10" ht="18" customHeight="1">
      <c r="A32" s="36"/>
      <c r="B32" s="34"/>
      <c r="C32" s="34"/>
      <c r="D32" s="34"/>
      <c r="E32" s="34"/>
      <c r="F32" s="34"/>
      <c r="G32" s="34"/>
      <c r="H32" s="34"/>
      <c r="I32" s="34"/>
      <c r="J32" s="35"/>
    </row>
    <row r="33" spans="1:10" ht="18" customHeight="1">
      <c r="A33" s="36"/>
      <c r="B33" s="34"/>
      <c r="C33" s="34"/>
      <c r="D33" s="34"/>
      <c r="E33" s="34"/>
      <c r="F33" s="34"/>
      <c r="G33" s="34"/>
      <c r="H33" s="34"/>
      <c r="I33" s="34"/>
      <c r="J33" s="35"/>
    </row>
    <row r="34" spans="1:10" ht="18" customHeight="1">
      <c r="A34" s="36"/>
      <c r="B34" s="34"/>
      <c r="C34" s="34"/>
      <c r="D34" s="34"/>
      <c r="E34" s="34"/>
      <c r="F34" s="34"/>
      <c r="G34" s="34"/>
      <c r="H34" s="34"/>
      <c r="I34" s="34"/>
      <c r="J34" s="35"/>
    </row>
    <row r="35" spans="1:10" ht="18" customHeight="1">
      <c r="A35" s="36"/>
      <c r="B35" s="34"/>
      <c r="C35" s="34"/>
      <c r="D35" s="34"/>
      <c r="E35" s="34"/>
      <c r="F35" s="34"/>
      <c r="G35" s="34"/>
      <c r="H35" s="34"/>
      <c r="I35" s="34"/>
      <c r="J35" s="35"/>
    </row>
    <row r="36" spans="1:10" ht="18" customHeight="1">
      <c r="A36" s="36"/>
      <c r="B36" s="34"/>
      <c r="C36" s="34"/>
      <c r="D36" s="34"/>
      <c r="E36" s="34"/>
      <c r="F36" s="34"/>
      <c r="G36" s="34"/>
      <c r="H36" s="34"/>
      <c r="I36" s="34"/>
      <c r="J36" s="35"/>
    </row>
    <row r="37" spans="1:10" ht="18" customHeight="1">
      <c r="A37" s="36"/>
      <c r="B37" s="34"/>
      <c r="C37" s="34"/>
      <c r="D37" s="34"/>
      <c r="E37" s="34"/>
      <c r="F37" s="34"/>
      <c r="G37" s="34"/>
      <c r="H37" s="34"/>
      <c r="I37" s="34"/>
      <c r="J37" s="35"/>
    </row>
    <row r="38" spans="1:10" ht="18" customHeight="1">
      <c r="A38" s="36"/>
      <c r="B38" s="34"/>
      <c r="C38" s="34"/>
      <c r="D38" s="34"/>
      <c r="E38" s="34"/>
      <c r="F38" s="34"/>
      <c r="G38" s="34"/>
      <c r="H38" s="34"/>
      <c r="I38" s="34"/>
      <c r="J38" s="35"/>
    </row>
    <row r="39" spans="1:10" ht="18" customHeight="1">
      <c r="A39" s="36"/>
      <c r="B39" s="34"/>
      <c r="C39" s="34"/>
      <c r="D39" s="34"/>
      <c r="E39" s="34"/>
      <c r="F39" s="34"/>
      <c r="G39" s="34"/>
      <c r="H39" s="34"/>
      <c r="I39" s="34"/>
      <c r="J39" s="35"/>
    </row>
    <row r="40" spans="1:10" ht="18" customHeight="1">
      <c r="A40" s="36"/>
      <c r="B40" s="34"/>
      <c r="C40" s="34"/>
      <c r="D40" s="34"/>
      <c r="E40" s="34"/>
      <c r="F40" s="34"/>
      <c r="G40" s="34"/>
      <c r="H40" s="34"/>
      <c r="I40" s="34"/>
      <c r="J40" s="35"/>
    </row>
    <row r="41" spans="1:10" ht="18" customHeight="1">
      <c r="A41" s="36"/>
      <c r="B41" s="34"/>
      <c r="C41" s="34"/>
      <c r="D41" s="34"/>
      <c r="E41" s="34"/>
      <c r="F41" s="34"/>
      <c r="G41" s="34"/>
      <c r="H41" s="34"/>
      <c r="I41" s="34"/>
      <c r="J41" s="35"/>
    </row>
    <row r="42" spans="1:10" ht="18" customHeight="1">
      <c r="A42" s="36"/>
      <c r="B42" s="34"/>
      <c r="C42" s="34"/>
      <c r="D42" s="34"/>
      <c r="E42" s="34"/>
      <c r="F42" s="34"/>
      <c r="G42" s="34"/>
      <c r="H42" s="34"/>
      <c r="I42" s="34"/>
      <c r="J42" s="35"/>
    </row>
    <row r="43" spans="1:10" ht="18" customHeight="1">
      <c r="A43" s="36"/>
      <c r="B43" s="34"/>
      <c r="C43" s="34"/>
      <c r="D43" s="34"/>
      <c r="E43" s="34"/>
      <c r="F43" s="34"/>
      <c r="G43" s="34"/>
      <c r="H43" s="34"/>
      <c r="I43" s="34"/>
      <c r="J43" s="35"/>
    </row>
    <row r="44" spans="1:10" ht="18" customHeight="1">
      <c r="A44" s="36"/>
      <c r="B44" s="34"/>
      <c r="C44" s="34"/>
      <c r="D44" s="34"/>
      <c r="E44" s="34"/>
      <c r="F44" s="34"/>
      <c r="G44" s="34"/>
      <c r="H44" s="34"/>
      <c r="I44" s="34"/>
      <c r="J44" s="35"/>
    </row>
    <row r="45" spans="1:10" ht="18" customHeight="1">
      <c r="A45" s="36"/>
      <c r="B45" s="34"/>
      <c r="C45" s="34"/>
      <c r="D45" s="34"/>
      <c r="E45" s="34"/>
      <c r="F45" s="34"/>
      <c r="G45" s="34"/>
      <c r="H45" s="34"/>
      <c r="I45" s="34"/>
      <c r="J45" s="35"/>
    </row>
    <row r="46" spans="1:10" ht="18" customHeight="1">
      <c r="A46" s="36"/>
      <c r="B46" s="34"/>
      <c r="C46" s="34"/>
      <c r="D46" s="34"/>
      <c r="E46" s="34"/>
      <c r="F46" s="34"/>
      <c r="G46" s="34"/>
      <c r="H46" s="34"/>
      <c r="I46" s="34"/>
      <c r="J46" s="35"/>
    </row>
    <row r="47" spans="1:10" ht="18" customHeight="1">
      <c r="A47" s="36"/>
      <c r="B47" s="34"/>
      <c r="C47" s="34"/>
      <c r="D47" s="34"/>
      <c r="E47" s="34"/>
      <c r="F47" s="34"/>
      <c r="G47" s="34"/>
      <c r="H47" s="34"/>
      <c r="I47" s="34"/>
      <c r="J47" s="35"/>
    </row>
    <row r="48" spans="1:10" ht="18" customHeight="1">
      <c r="A48" s="36"/>
      <c r="B48" s="34"/>
      <c r="C48" s="34"/>
      <c r="D48" s="34"/>
      <c r="E48" s="34"/>
      <c r="F48" s="34"/>
      <c r="G48" s="34"/>
      <c r="H48" s="34"/>
      <c r="I48" s="34"/>
      <c r="J48" s="35"/>
    </row>
    <row r="49" spans="1:10" ht="18" customHeight="1">
      <c r="A49" s="36"/>
      <c r="B49" s="34"/>
      <c r="C49" s="34"/>
      <c r="D49" s="34"/>
      <c r="E49" s="34"/>
      <c r="F49" s="34"/>
      <c r="G49" s="34"/>
      <c r="H49" s="34"/>
      <c r="I49" s="34"/>
      <c r="J49" s="35"/>
    </row>
    <row r="50" spans="1:10" ht="18" customHeight="1">
      <c r="A50" s="36"/>
      <c r="B50" s="34"/>
      <c r="C50" s="34"/>
      <c r="D50" s="34"/>
      <c r="E50" s="34"/>
      <c r="F50" s="34"/>
      <c r="G50" s="34"/>
      <c r="H50" s="34"/>
      <c r="I50" s="34"/>
      <c r="J50" s="35"/>
    </row>
    <row r="51" spans="1:10" ht="18" customHeight="1">
      <c r="A51" s="36"/>
      <c r="B51" s="34"/>
      <c r="C51" s="34"/>
      <c r="D51" s="34"/>
      <c r="E51" s="34"/>
      <c r="F51" s="34"/>
      <c r="G51" s="34"/>
      <c r="H51" s="34"/>
      <c r="I51" s="34"/>
      <c r="J51" s="35"/>
    </row>
    <row r="52" spans="1:10" ht="18" customHeight="1">
      <c r="A52" s="36"/>
      <c r="B52" s="34"/>
      <c r="C52" s="34"/>
      <c r="D52" s="34"/>
      <c r="E52" s="34"/>
      <c r="F52" s="34"/>
      <c r="G52" s="34"/>
      <c r="H52" s="34"/>
      <c r="I52" s="34"/>
      <c r="J52" s="35"/>
    </row>
    <row r="53" spans="1:10" ht="18" customHeight="1">
      <c r="A53" s="36"/>
      <c r="B53" s="34"/>
      <c r="C53" s="34"/>
      <c r="D53" s="34"/>
      <c r="E53" s="34"/>
      <c r="F53" s="34"/>
      <c r="G53" s="34"/>
      <c r="H53" s="34"/>
      <c r="I53" s="34"/>
      <c r="J53" s="35"/>
    </row>
    <row r="54" spans="1:10" ht="18" customHeight="1">
      <c r="A54" s="36"/>
      <c r="B54" s="34"/>
      <c r="C54" s="34"/>
      <c r="D54" s="34"/>
      <c r="E54" s="34"/>
      <c r="F54" s="34"/>
      <c r="G54" s="34"/>
      <c r="H54" s="34"/>
      <c r="I54" s="34"/>
      <c r="J54" s="35"/>
    </row>
    <row r="55" spans="1:10" ht="18" customHeight="1">
      <c r="A55" s="36"/>
      <c r="B55" s="34"/>
      <c r="C55" s="34"/>
      <c r="D55" s="34"/>
      <c r="E55" s="34"/>
      <c r="F55" s="34"/>
      <c r="G55" s="34"/>
      <c r="H55" s="34"/>
      <c r="I55" s="34"/>
      <c r="J55" s="35"/>
    </row>
    <row r="56" spans="1:10" ht="18" customHeight="1">
      <c r="A56" s="36"/>
      <c r="B56" s="34"/>
      <c r="C56" s="34"/>
      <c r="D56" s="34"/>
      <c r="E56" s="34"/>
      <c r="F56" s="34"/>
      <c r="G56" s="34"/>
      <c r="H56" s="34"/>
      <c r="I56" s="34"/>
      <c r="J56" s="35"/>
    </row>
    <row r="57" spans="1:10" ht="18" customHeight="1">
      <c r="A57" s="36"/>
      <c r="B57" s="34"/>
      <c r="C57" s="34"/>
      <c r="D57" s="34"/>
      <c r="E57" s="34"/>
      <c r="F57" s="34"/>
      <c r="G57" s="34"/>
      <c r="H57" s="34"/>
      <c r="I57" s="34"/>
      <c r="J57" s="35"/>
    </row>
    <row r="58" spans="1:10" ht="18" customHeight="1">
      <c r="A58" s="36"/>
      <c r="B58" s="34"/>
      <c r="C58" s="34"/>
      <c r="D58" s="34"/>
      <c r="E58" s="34"/>
      <c r="F58" s="34"/>
      <c r="G58" s="34"/>
      <c r="H58" s="34"/>
      <c r="I58" s="34"/>
      <c r="J58" s="35"/>
    </row>
    <row r="59" spans="1:10" ht="18" customHeight="1">
      <c r="A59" s="37"/>
      <c r="B59" s="38"/>
      <c r="C59" s="38"/>
      <c r="D59" s="38"/>
      <c r="E59" s="38"/>
      <c r="F59" s="38"/>
      <c r="G59" s="38"/>
      <c r="H59" s="38"/>
      <c r="I59" s="38"/>
      <c r="J59" s="39"/>
    </row>
  </sheetData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workbookViewId="0"/>
  </sheetViews>
  <sheetFormatPr defaultColWidth="23.28515625" defaultRowHeight="13.15" customHeight="1"/>
  <cols>
    <col min="1" max="1" width="23.28515625" style="40" customWidth="1"/>
    <col min="2" max="2" width="29.42578125" style="40" customWidth="1"/>
    <col min="3" max="40" width="14.140625" style="40" customWidth="1"/>
    <col min="41" max="41" width="25.42578125" style="40" customWidth="1"/>
    <col min="42" max="256" width="23.28515625" style="40" customWidth="1"/>
  </cols>
  <sheetData>
    <row r="1" spans="1:41" ht="12.75" customHeight="1">
      <c r="A1" s="41" t="s">
        <v>140</v>
      </c>
      <c r="B1" s="42" t="s">
        <v>2</v>
      </c>
      <c r="C1" s="43">
        <v>62</v>
      </c>
      <c r="D1" s="44">
        <v>61</v>
      </c>
      <c r="E1" s="44">
        <v>59</v>
      </c>
      <c r="F1" s="44">
        <v>58</v>
      </c>
      <c r="G1" s="44">
        <v>55</v>
      </c>
      <c r="H1" s="45" t="s">
        <v>20</v>
      </c>
      <c r="I1" s="45" t="s">
        <v>33</v>
      </c>
      <c r="J1" s="44">
        <v>52</v>
      </c>
      <c r="K1" s="45" t="s">
        <v>141</v>
      </c>
      <c r="L1" s="45" t="s">
        <v>142</v>
      </c>
      <c r="M1" s="44">
        <v>50</v>
      </c>
      <c r="N1" s="44">
        <v>49</v>
      </c>
      <c r="O1" s="45" t="s">
        <v>143</v>
      </c>
      <c r="P1" s="45" t="s">
        <v>144</v>
      </c>
      <c r="Q1" s="44">
        <v>48</v>
      </c>
      <c r="R1" s="44">
        <v>47</v>
      </c>
      <c r="S1" s="44">
        <v>46</v>
      </c>
      <c r="T1" s="44">
        <v>45</v>
      </c>
      <c r="U1" s="44">
        <v>44</v>
      </c>
      <c r="V1" s="44">
        <v>43</v>
      </c>
      <c r="W1" s="44">
        <v>41</v>
      </c>
      <c r="X1" s="44">
        <v>40</v>
      </c>
      <c r="Y1" s="44">
        <v>39</v>
      </c>
      <c r="Z1" s="44">
        <v>37</v>
      </c>
      <c r="AA1" s="44">
        <v>32</v>
      </c>
      <c r="AB1" s="45" t="s">
        <v>145</v>
      </c>
      <c r="AC1" s="44">
        <v>28</v>
      </c>
      <c r="AD1" s="44">
        <v>26</v>
      </c>
      <c r="AE1" s="44">
        <v>25</v>
      </c>
      <c r="AF1" s="44">
        <v>24</v>
      </c>
      <c r="AG1" s="44">
        <v>22</v>
      </c>
      <c r="AH1" s="44">
        <v>21</v>
      </c>
      <c r="AI1" s="44">
        <v>20</v>
      </c>
      <c r="AJ1" s="44">
        <v>19</v>
      </c>
      <c r="AK1" s="44">
        <v>17</v>
      </c>
      <c r="AL1" s="44">
        <v>16</v>
      </c>
      <c r="AM1" s="44">
        <v>13</v>
      </c>
      <c r="AN1" s="46">
        <v>11</v>
      </c>
      <c r="AO1" s="47" t="s">
        <v>146</v>
      </c>
    </row>
    <row r="2" spans="1:41" ht="12.75" customHeight="1">
      <c r="A2" s="48" t="s">
        <v>147</v>
      </c>
      <c r="B2" s="42" t="s">
        <v>148</v>
      </c>
      <c r="C2" s="49">
        <v>10</v>
      </c>
      <c r="D2" s="50">
        <v>20</v>
      </c>
      <c r="E2" s="50">
        <v>20</v>
      </c>
      <c r="F2" s="50">
        <v>10</v>
      </c>
      <c r="G2" s="50">
        <v>20</v>
      </c>
      <c r="H2" s="50">
        <v>20</v>
      </c>
      <c r="I2" s="50">
        <v>10</v>
      </c>
      <c r="J2" s="50">
        <v>20</v>
      </c>
      <c r="K2" s="50">
        <v>20</v>
      </c>
      <c r="L2" s="50">
        <v>20</v>
      </c>
      <c r="M2" s="50">
        <v>25</v>
      </c>
      <c r="N2" s="50">
        <v>20</v>
      </c>
      <c r="O2" s="50">
        <v>20</v>
      </c>
      <c r="P2" s="50">
        <v>20</v>
      </c>
      <c r="Q2" s="50">
        <v>20</v>
      </c>
      <c r="R2" s="50">
        <v>20</v>
      </c>
      <c r="S2" s="50">
        <v>20</v>
      </c>
      <c r="T2" s="50">
        <v>20</v>
      </c>
      <c r="U2" s="50">
        <v>20</v>
      </c>
      <c r="V2" s="50">
        <v>20</v>
      </c>
      <c r="W2" s="50">
        <v>20</v>
      </c>
      <c r="X2" s="50">
        <v>20</v>
      </c>
      <c r="Y2" s="50">
        <v>26</v>
      </c>
      <c r="Z2" s="50">
        <v>10</v>
      </c>
      <c r="AA2" s="50">
        <v>10</v>
      </c>
      <c r="AB2" s="50">
        <v>20</v>
      </c>
      <c r="AC2" s="50">
        <v>10</v>
      </c>
      <c r="AD2" s="50">
        <v>26</v>
      </c>
      <c r="AE2" s="50">
        <v>20</v>
      </c>
      <c r="AF2" s="50">
        <v>20</v>
      </c>
      <c r="AG2" s="50">
        <v>10</v>
      </c>
      <c r="AH2" s="50">
        <v>20</v>
      </c>
      <c r="AI2" s="50">
        <v>20</v>
      </c>
      <c r="AJ2" s="50">
        <v>20</v>
      </c>
      <c r="AK2" s="50">
        <v>10</v>
      </c>
      <c r="AL2" s="50">
        <v>10</v>
      </c>
      <c r="AM2" s="50">
        <v>20</v>
      </c>
      <c r="AN2" s="51">
        <v>10</v>
      </c>
      <c r="AO2" s="52" t="s">
        <v>149</v>
      </c>
    </row>
    <row r="3" spans="1:41" ht="12.75" customHeight="1">
      <c r="A3" s="53"/>
      <c r="B3" s="54" t="s">
        <v>3</v>
      </c>
      <c r="C3" s="55"/>
      <c r="D3" s="56">
        <v>7</v>
      </c>
      <c r="E3" s="56">
        <v>7</v>
      </c>
      <c r="F3" s="56">
        <v>7</v>
      </c>
      <c r="G3" s="56">
        <v>7</v>
      </c>
      <c r="H3" s="56">
        <v>2</v>
      </c>
      <c r="I3" s="56">
        <v>2</v>
      </c>
      <c r="J3" s="56">
        <v>3</v>
      </c>
      <c r="K3" s="56">
        <v>3</v>
      </c>
      <c r="L3" s="56">
        <v>4</v>
      </c>
      <c r="M3" s="56">
        <v>4</v>
      </c>
      <c r="N3" s="56">
        <v>4</v>
      </c>
      <c r="O3" s="56">
        <v>4</v>
      </c>
      <c r="P3" s="56">
        <v>4</v>
      </c>
      <c r="Q3" s="56">
        <v>8</v>
      </c>
      <c r="R3" s="57"/>
      <c r="S3" s="56">
        <v>8</v>
      </c>
      <c r="T3" s="58" t="s">
        <v>150</v>
      </c>
      <c r="U3" s="57"/>
      <c r="V3" s="56">
        <v>10</v>
      </c>
      <c r="W3" s="56">
        <v>5</v>
      </c>
      <c r="X3" s="56">
        <v>5</v>
      </c>
      <c r="Y3" s="56">
        <v>5</v>
      </c>
      <c r="Z3" s="56">
        <v>5</v>
      </c>
      <c r="AA3" s="56">
        <v>5</v>
      </c>
      <c r="AB3" s="56">
        <v>5</v>
      </c>
      <c r="AC3" s="56">
        <v>9</v>
      </c>
      <c r="AD3" s="56">
        <v>8</v>
      </c>
      <c r="AE3" s="56">
        <v>9</v>
      </c>
      <c r="AF3" s="56">
        <v>10</v>
      </c>
      <c r="AG3" s="56">
        <v>8</v>
      </c>
      <c r="AH3" s="56">
        <v>9</v>
      </c>
      <c r="AI3" s="56">
        <v>9</v>
      </c>
      <c r="AJ3" s="56">
        <v>9</v>
      </c>
      <c r="AK3" s="56">
        <v>9</v>
      </c>
      <c r="AL3" s="56">
        <v>10</v>
      </c>
      <c r="AM3" s="56">
        <v>9</v>
      </c>
      <c r="AN3" s="59">
        <v>8</v>
      </c>
      <c r="AO3" s="60"/>
    </row>
    <row r="4" spans="1:41" ht="12.75" customHeight="1">
      <c r="A4" s="61" t="s">
        <v>151</v>
      </c>
      <c r="B4" s="62" t="s">
        <v>152</v>
      </c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5"/>
      <c r="AO4" s="60"/>
    </row>
    <row r="5" spans="1:41" ht="12.75" customHeight="1">
      <c r="A5" s="66" t="s">
        <v>153</v>
      </c>
      <c r="B5" s="67"/>
      <c r="C5" s="68">
        <v>10</v>
      </c>
      <c r="D5" s="69">
        <v>21</v>
      </c>
      <c r="E5" s="69">
        <v>88</v>
      </c>
      <c r="F5" s="69">
        <v>7</v>
      </c>
      <c r="G5" s="69">
        <v>37</v>
      </c>
      <c r="H5" s="70"/>
      <c r="I5" s="69">
        <v>1</v>
      </c>
      <c r="J5" s="69">
        <v>16</v>
      </c>
      <c r="K5" s="70"/>
      <c r="L5" s="70"/>
      <c r="M5" s="70"/>
      <c r="N5" s="69">
        <v>3</v>
      </c>
      <c r="O5" s="70"/>
      <c r="P5" s="69">
        <v>2</v>
      </c>
      <c r="Q5" s="69">
        <v>22</v>
      </c>
      <c r="R5" s="70"/>
      <c r="S5" s="69">
        <v>75</v>
      </c>
      <c r="T5" s="69">
        <v>71</v>
      </c>
      <c r="U5" s="70"/>
      <c r="V5" s="69">
        <v>71</v>
      </c>
      <c r="W5" s="69">
        <v>8</v>
      </c>
      <c r="X5" s="69">
        <v>33</v>
      </c>
      <c r="Y5" s="70"/>
      <c r="Z5" s="69">
        <v>42</v>
      </c>
      <c r="AA5" s="69">
        <v>3</v>
      </c>
      <c r="AB5" s="70"/>
      <c r="AC5" s="69">
        <v>23</v>
      </c>
      <c r="AD5" s="69">
        <v>11</v>
      </c>
      <c r="AE5" s="69">
        <v>3</v>
      </c>
      <c r="AF5" s="69">
        <v>2</v>
      </c>
      <c r="AG5" s="69">
        <v>61</v>
      </c>
      <c r="AH5" s="69">
        <v>54</v>
      </c>
      <c r="AI5" s="69">
        <v>28</v>
      </c>
      <c r="AJ5" s="69">
        <v>156</v>
      </c>
      <c r="AK5" s="69">
        <v>1</v>
      </c>
      <c r="AL5" s="69">
        <v>10</v>
      </c>
      <c r="AM5" s="69">
        <v>105</v>
      </c>
      <c r="AN5" s="71">
        <v>1</v>
      </c>
      <c r="AO5" s="72">
        <v>965</v>
      </c>
    </row>
    <row r="6" spans="1:41" ht="12.75" customHeight="1">
      <c r="A6" s="73" t="s">
        <v>154</v>
      </c>
      <c r="B6" s="74" t="s">
        <v>155</v>
      </c>
      <c r="C6" s="75"/>
      <c r="D6" s="76">
        <v>1</v>
      </c>
      <c r="E6" s="76">
        <v>31</v>
      </c>
      <c r="F6" s="77"/>
      <c r="G6" s="76">
        <v>1</v>
      </c>
      <c r="H6" s="77"/>
      <c r="I6" s="77"/>
      <c r="J6" s="77"/>
      <c r="K6" s="77"/>
      <c r="L6" s="77"/>
      <c r="M6" s="76">
        <v>1</v>
      </c>
      <c r="N6" s="77"/>
      <c r="O6" s="77"/>
      <c r="P6" s="77"/>
      <c r="Q6" s="77"/>
      <c r="R6" s="77"/>
      <c r="S6" s="76">
        <v>8</v>
      </c>
      <c r="T6" s="77"/>
      <c r="U6" s="77"/>
      <c r="V6" s="77"/>
      <c r="W6" s="77"/>
      <c r="X6" s="77"/>
      <c r="Y6" s="77"/>
      <c r="Z6" s="76">
        <v>176</v>
      </c>
      <c r="AA6" s="77"/>
      <c r="AB6" s="77"/>
      <c r="AC6" s="77"/>
      <c r="AD6" s="76">
        <v>6</v>
      </c>
      <c r="AE6" s="77"/>
      <c r="AF6" s="76">
        <v>9</v>
      </c>
      <c r="AG6" s="77"/>
      <c r="AH6" s="76">
        <v>34</v>
      </c>
      <c r="AI6" s="76">
        <v>3</v>
      </c>
      <c r="AJ6" s="77"/>
      <c r="AK6" s="77"/>
      <c r="AL6" s="77"/>
      <c r="AM6" s="76">
        <v>5</v>
      </c>
      <c r="AN6" s="78"/>
      <c r="AO6" s="79">
        <v>275</v>
      </c>
    </row>
    <row r="7" spans="1:41" ht="12.75" customHeight="1">
      <c r="A7" s="80" t="s">
        <v>156</v>
      </c>
      <c r="B7" s="81" t="s">
        <v>157</v>
      </c>
      <c r="C7" s="82">
        <v>12</v>
      </c>
      <c r="D7" s="76">
        <v>109</v>
      </c>
      <c r="E7" s="76">
        <v>18</v>
      </c>
      <c r="F7" s="76">
        <v>15</v>
      </c>
      <c r="G7" s="76">
        <v>52</v>
      </c>
      <c r="H7" s="76">
        <v>1</v>
      </c>
      <c r="I7" s="77"/>
      <c r="J7" s="76">
        <v>5</v>
      </c>
      <c r="K7" s="77"/>
      <c r="L7" s="76">
        <v>9</v>
      </c>
      <c r="M7" s="76">
        <v>7</v>
      </c>
      <c r="N7" s="76">
        <v>28</v>
      </c>
      <c r="O7" s="76">
        <v>2</v>
      </c>
      <c r="P7" s="76">
        <v>4</v>
      </c>
      <c r="Q7" s="76">
        <v>89</v>
      </c>
      <c r="R7" s="76">
        <v>33</v>
      </c>
      <c r="S7" s="76">
        <v>129</v>
      </c>
      <c r="T7" s="76">
        <v>327</v>
      </c>
      <c r="U7" s="76">
        <v>13</v>
      </c>
      <c r="V7" s="76">
        <v>62</v>
      </c>
      <c r="W7" s="76">
        <v>44</v>
      </c>
      <c r="X7" s="76">
        <v>67</v>
      </c>
      <c r="Y7" s="76">
        <v>9</v>
      </c>
      <c r="Z7" s="76">
        <v>355</v>
      </c>
      <c r="AA7" s="76">
        <v>26</v>
      </c>
      <c r="AB7" s="76">
        <v>1</v>
      </c>
      <c r="AC7" s="76">
        <v>57</v>
      </c>
      <c r="AD7" s="76">
        <v>9</v>
      </c>
      <c r="AE7" s="76">
        <v>7</v>
      </c>
      <c r="AF7" s="76">
        <v>16</v>
      </c>
      <c r="AG7" s="76">
        <v>49</v>
      </c>
      <c r="AH7" s="76">
        <v>36</v>
      </c>
      <c r="AI7" s="76">
        <v>17</v>
      </c>
      <c r="AJ7" s="76">
        <v>118</v>
      </c>
      <c r="AK7" s="76">
        <v>16</v>
      </c>
      <c r="AL7" s="76">
        <v>9</v>
      </c>
      <c r="AM7" s="76">
        <v>68</v>
      </c>
      <c r="AN7" s="83">
        <v>11</v>
      </c>
      <c r="AO7" s="79">
        <v>1830</v>
      </c>
    </row>
    <row r="8" spans="1:41" ht="12.75" customHeight="1">
      <c r="A8" s="84" t="s">
        <v>158</v>
      </c>
      <c r="B8" s="81" t="s">
        <v>159</v>
      </c>
      <c r="C8" s="75"/>
      <c r="D8" s="76">
        <v>2</v>
      </c>
      <c r="E8" s="76">
        <v>2</v>
      </c>
      <c r="F8" s="77"/>
      <c r="G8" s="76">
        <v>5</v>
      </c>
      <c r="H8" s="77"/>
      <c r="I8" s="77"/>
      <c r="J8" s="77"/>
      <c r="K8" s="77"/>
      <c r="L8" s="77"/>
      <c r="M8" s="77"/>
      <c r="N8" s="77"/>
      <c r="O8" s="77"/>
      <c r="P8" s="77"/>
      <c r="Q8" s="76">
        <v>10</v>
      </c>
      <c r="R8" s="76">
        <v>4</v>
      </c>
      <c r="S8" s="76">
        <v>4</v>
      </c>
      <c r="T8" s="76">
        <v>10</v>
      </c>
      <c r="U8" s="77"/>
      <c r="V8" s="76">
        <v>1</v>
      </c>
      <c r="W8" s="77"/>
      <c r="X8" s="77"/>
      <c r="Y8" s="77"/>
      <c r="Z8" s="76">
        <v>2</v>
      </c>
      <c r="AA8" s="77"/>
      <c r="AB8" s="76">
        <v>5</v>
      </c>
      <c r="AC8" s="76">
        <v>1</v>
      </c>
      <c r="AD8" s="76">
        <v>4</v>
      </c>
      <c r="AE8" s="77"/>
      <c r="AF8" s="77"/>
      <c r="AG8" s="76">
        <v>12</v>
      </c>
      <c r="AH8" s="76">
        <v>3</v>
      </c>
      <c r="AI8" s="76">
        <v>7</v>
      </c>
      <c r="AJ8" s="76">
        <v>3</v>
      </c>
      <c r="AK8" s="77"/>
      <c r="AL8" s="77"/>
      <c r="AM8" s="76">
        <v>5</v>
      </c>
      <c r="AN8" s="83">
        <v>1</v>
      </c>
      <c r="AO8" s="79">
        <v>81</v>
      </c>
    </row>
    <row r="9" spans="1:41" ht="12.75" customHeight="1">
      <c r="A9" s="80" t="s">
        <v>160</v>
      </c>
      <c r="B9" s="81" t="s">
        <v>161</v>
      </c>
      <c r="C9" s="82">
        <v>1</v>
      </c>
      <c r="D9" s="76">
        <v>3</v>
      </c>
      <c r="E9" s="76">
        <v>1</v>
      </c>
      <c r="F9" s="77"/>
      <c r="G9" s="76">
        <v>1</v>
      </c>
      <c r="H9" s="77"/>
      <c r="I9" s="77"/>
      <c r="J9" s="76">
        <v>1</v>
      </c>
      <c r="K9" s="77"/>
      <c r="L9" s="77"/>
      <c r="M9" s="77"/>
      <c r="N9" s="77"/>
      <c r="O9" s="77"/>
      <c r="P9" s="77"/>
      <c r="Q9" s="77"/>
      <c r="R9" s="77"/>
      <c r="S9" s="76">
        <v>1</v>
      </c>
      <c r="T9" s="77"/>
      <c r="U9" s="77"/>
      <c r="V9" s="76">
        <v>1</v>
      </c>
      <c r="W9" s="77"/>
      <c r="X9" s="77"/>
      <c r="Y9" s="77"/>
      <c r="Z9" s="76">
        <v>3</v>
      </c>
      <c r="AA9" s="77"/>
      <c r="AB9" s="77"/>
      <c r="AC9" s="77"/>
      <c r="AD9" s="76">
        <v>2</v>
      </c>
      <c r="AE9" s="77"/>
      <c r="AF9" s="77"/>
      <c r="AG9" s="76">
        <v>2</v>
      </c>
      <c r="AH9" s="76">
        <v>1</v>
      </c>
      <c r="AI9" s="76">
        <v>5</v>
      </c>
      <c r="AJ9" s="76">
        <v>2</v>
      </c>
      <c r="AK9" s="76">
        <v>1</v>
      </c>
      <c r="AL9" s="77"/>
      <c r="AM9" s="76">
        <v>2</v>
      </c>
      <c r="AN9" s="78"/>
      <c r="AO9" s="79">
        <v>27</v>
      </c>
    </row>
    <row r="10" spans="1:41" ht="13.7" customHeight="1">
      <c r="A10" s="80" t="s">
        <v>162</v>
      </c>
      <c r="B10" s="81" t="s">
        <v>163</v>
      </c>
      <c r="C10" s="75"/>
      <c r="D10" s="76">
        <v>2</v>
      </c>
      <c r="E10" s="77"/>
      <c r="F10" s="77"/>
      <c r="G10" s="76">
        <v>1</v>
      </c>
      <c r="H10" s="77"/>
      <c r="I10" s="77"/>
      <c r="J10" s="77"/>
      <c r="K10" s="77"/>
      <c r="L10" s="77"/>
      <c r="M10" s="77"/>
      <c r="N10" s="77"/>
      <c r="O10" s="77"/>
      <c r="P10" s="77"/>
      <c r="Q10" s="76">
        <v>2</v>
      </c>
      <c r="R10" s="77"/>
      <c r="S10" s="77"/>
      <c r="T10" s="77"/>
      <c r="U10" s="77"/>
      <c r="V10" s="77"/>
      <c r="W10" s="77"/>
      <c r="X10" s="76">
        <v>1</v>
      </c>
      <c r="Y10" s="77"/>
      <c r="Z10" s="77"/>
      <c r="AA10" s="77"/>
      <c r="AB10" s="76">
        <v>1</v>
      </c>
      <c r="AC10" s="77"/>
      <c r="AD10" s="77"/>
      <c r="AE10" s="77"/>
      <c r="AF10" s="77"/>
      <c r="AG10" s="76">
        <v>3</v>
      </c>
      <c r="AH10" s="77"/>
      <c r="AI10" s="77"/>
      <c r="AJ10" s="76">
        <v>2</v>
      </c>
      <c r="AK10" s="77"/>
      <c r="AL10" s="77"/>
      <c r="AM10" s="77"/>
      <c r="AN10" s="78"/>
      <c r="AO10" s="79">
        <v>12</v>
      </c>
    </row>
    <row r="11" spans="1:41" ht="12.75" customHeight="1">
      <c r="A11" s="80" t="s">
        <v>80</v>
      </c>
      <c r="B11" s="81" t="s">
        <v>164</v>
      </c>
      <c r="C11" s="75"/>
      <c r="D11" s="76">
        <v>4</v>
      </c>
      <c r="E11" s="77"/>
      <c r="F11" s="77"/>
      <c r="G11" s="76">
        <v>6</v>
      </c>
      <c r="H11" s="77"/>
      <c r="I11" s="77"/>
      <c r="J11" s="77"/>
      <c r="K11" s="77"/>
      <c r="L11" s="77"/>
      <c r="M11" s="77"/>
      <c r="N11" s="77"/>
      <c r="O11" s="77"/>
      <c r="P11" s="77"/>
      <c r="Q11" s="76">
        <v>12</v>
      </c>
      <c r="R11" s="76">
        <v>3</v>
      </c>
      <c r="S11" s="77"/>
      <c r="T11" s="76">
        <v>4</v>
      </c>
      <c r="U11" s="77"/>
      <c r="V11" s="76">
        <v>3</v>
      </c>
      <c r="W11" s="77"/>
      <c r="X11" s="77"/>
      <c r="Y11" s="77"/>
      <c r="Z11" s="76">
        <v>1</v>
      </c>
      <c r="AA11" s="77"/>
      <c r="AB11" s="77"/>
      <c r="AC11" s="77"/>
      <c r="AD11" s="76">
        <v>1</v>
      </c>
      <c r="AE11" s="77"/>
      <c r="AF11" s="77"/>
      <c r="AG11" s="77"/>
      <c r="AH11" s="77"/>
      <c r="AI11" s="76">
        <v>4</v>
      </c>
      <c r="AJ11" s="77"/>
      <c r="AK11" s="76">
        <v>2</v>
      </c>
      <c r="AL11" s="76">
        <v>1</v>
      </c>
      <c r="AM11" s="76">
        <v>2</v>
      </c>
      <c r="AN11" s="83">
        <v>2</v>
      </c>
      <c r="AO11" s="79">
        <v>45</v>
      </c>
    </row>
    <row r="12" spans="1:41" ht="12.75" customHeight="1">
      <c r="A12" s="85"/>
      <c r="B12" s="86"/>
      <c r="C12" s="75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8"/>
      <c r="AO12" s="79">
        <v>3235</v>
      </c>
    </row>
    <row r="13" spans="1:41" ht="12.75" customHeight="1">
      <c r="A13" s="80" t="s">
        <v>165</v>
      </c>
      <c r="B13" s="81" t="s">
        <v>166</v>
      </c>
      <c r="C13" s="75"/>
      <c r="D13" s="76">
        <v>48</v>
      </c>
      <c r="E13" s="77"/>
      <c r="F13" s="77"/>
      <c r="G13" s="76">
        <f>57+15</f>
        <v>72</v>
      </c>
      <c r="H13" s="77"/>
      <c r="I13" s="76">
        <v>3</v>
      </c>
      <c r="J13" s="76">
        <v>68</v>
      </c>
      <c r="K13" s="76">
        <v>5</v>
      </c>
      <c r="L13" s="77"/>
      <c r="M13" s="76">
        <f>187+60</f>
        <v>247</v>
      </c>
      <c r="N13" s="77"/>
      <c r="O13" s="77"/>
      <c r="P13" s="77"/>
      <c r="Q13" s="77"/>
      <c r="R13" s="77"/>
      <c r="S13" s="76">
        <v>255</v>
      </c>
      <c r="T13" s="76">
        <v>298</v>
      </c>
      <c r="U13" s="76">
        <f>35+52</f>
        <v>87</v>
      </c>
      <c r="V13" s="76">
        <f>55+86</f>
        <v>141</v>
      </c>
      <c r="W13" s="76">
        <v>12</v>
      </c>
      <c r="X13" s="77"/>
      <c r="Y13" s="76">
        <f>63+14</f>
        <v>77</v>
      </c>
      <c r="Z13" s="76">
        <f>4+5+15+15</f>
        <v>39</v>
      </c>
      <c r="AA13" s="76">
        <v>7</v>
      </c>
      <c r="AB13" s="77"/>
      <c r="AC13" s="76">
        <v>71</v>
      </c>
      <c r="AD13" s="77"/>
      <c r="AE13" s="77"/>
      <c r="AF13" s="76">
        <v>139</v>
      </c>
      <c r="AG13" s="76">
        <v>331</v>
      </c>
      <c r="AH13" s="76">
        <v>203</v>
      </c>
      <c r="AI13" s="76">
        <f>31+54</f>
        <v>85</v>
      </c>
      <c r="AJ13" s="76">
        <v>111</v>
      </c>
      <c r="AK13" s="77"/>
      <c r="AL13" s="77"/>
      <c r="AM13" s="76">
        <v>274</v>
      </c>
      <c r="AN13" s="78"/>
      <c r="AO13" s="79">
        <v>2573</v>
      </c>
    </row>
    <row r="14" spans="1:41" ht="12.75" customHeight="1">
      <c r="A14" s="80" t="s">
        <v>167</v>
      </c>
      <c r="B14" s="81" t="s">
        <v>168</v>
      </c>
      <c r="C14" s="75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6">
        <v>1</v>
      </c>
      <c r="AH14" s="77"/>
      <c r="AI14" s="77"/>
      <c r="AJ14" s="77"/>
      <c r="AK14" s="77"/>
      <c r="AL14" s="77"/>
      <c r="AM14" s="77"/>
      <c r="AN14" s="78"/>
      <c r="AO14" s="79">
        <v>1</v>
      </c>
    </row>
    <row r="15" spans="1:41" ht="12.75" customHeight="1">
      <c r="A15" s="85"/>
      <c r="B15" s="86"/>
      <c r="C15" s="75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8"/>
      <c r="AO15" s="87"/>
    </row>
    <row r="16" spans="1:41" ht="12.75" customHeight="1">
      <c r="A16" s="84" t="s">
        <v>169</v>
      </c>
      <c r="B16" s="86"/>
      <c r="C16" s="82">
        <v>1</v>
      </c>
      <c r="D16" s="76">
        <v>1</v>
      </c>
      <c r="E16" s="76">
        <v>2</v>
      </c>
      <c r="F16" s="77"/>
      <c r="G16" s="77"/>
      <c r="H16" s="77"/>
      <c r="I16" s="77"/>
      <c r="J16" s="77"/>
      <c r="K16" s="77"/>
      <c r="L16" s="77"/>
      <c r="M16" s="76">
        <v>2</v>
      </c>
      <c r="N16" s="77"/>
      <c r="O16" s="77"/>
      <c r="P16" s="77"/>
      <c r="Q16" s="77"/>
      <c r="R16" s="77"/>
      <c r="S16" s="76">
        <v>1</v>
      </c>
      <c r="T16" s="76">
        <v>8</v>
      </c>
      <c r="U16" s="77"/>
      <c r="V16" s="76">
        <v>5</v>
      </c>
      <c r="W16" s="77"/>
      <c r="X16" s="77"/>
      <c r="Y16" s="77"/>
      <c r="Z16" s="76">
        <v>1</v>
      </c>
      <c r="AA16" s="77"/>
      <c r="AB16" s="77"/>
      <c r="AC16" s="76">
        <v>3</v>
      </c>
      <c r="AD16" s="77"/>
      <c r="AE16" s="77"/>
      <c r="AF16" s="76">
        <v>1</v>
      </c>
      <c r="AG16" s="77"/>
      <c r="AH16" s="76">
        <v>1</v>
      </c>
      <c r="AI16" s="77"/>
      <c r="AJ16" s="77"/>
      <c r="AK16" s="77"/>
      <c r="AL16" s="77"/>
      <c r="AM16" s="77"/>
      <c r="AN16" s="78"/>
      <c r="AO16" s="79">
        <v>26</v>
      </c>
    </row>
    <row r="17" spans="1:41" ht="12.75" customHeight="1">
      <c r="A17" s="80" t="s">
        <v>170</v>
      </c>
      <c r="B17" s="81" t="s">
        <v>171</v>
      </c>
      <c r="C17" s="75"/>
      <c r="D17" s="77"/>
      <c r="E17" s="77"/>
      <c r="F17" s="77"/>
      <c r="G17" s="76">
        <v>2</v>
      </c>
      <c r="H17" s="77"/>
      <c r="I17" s="77"/>
      <c r="J17" s="77"/>
      <c r="K17" s="77"/>
      <c r="L17" s="76">
        <v>4</v>
      </c>
      <c r="M17" s="77"/>
      <c r="N17" s="77"/>
      <c r="O17" s="77"/>
      <c r="P17" s="77"/>
      <c r="Q17" s="77"/>
      <c r="R17" s="77"/>
      <c r="S17" s="77"/>
      <c r="T17" s="77"/>
      <c r="U17" s="77"/>
      <c r="V17" s="76">
        <v>2</v>
      </c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8"/>
      <c r="AO17" s="79">
        <v>8</v>
      </c>
    </row>
    <row r="18" spans="1:41" ht="12.75" customHeight="1">
      <c r="A18" s="80" t="s">
        <v>172</v>
      </c>
      <c r="B18" s="81" t="s">
        <v>173</v>
      </c>
      <c r="C18" s="75"/>
      <c r="D18" s="77"/>
      <c r="E18" s="77"/>
      <c r="F18" s="77"/>
      <c r="G18" s="77"/>
      <c r="H18" s="77"/>
      <c r="I18" s="77"/>
      <c r="J18" s="76">
        <v>3</v>
      </c>
      <c r="K18" s="77"/>
      <c r="L18" s="76">
        <v>2</v>
      </c>
      <c r="M18" s="77"/>
      <c r="N18" s="76">
        <v>1</v>
      </c>
      <c r="O18" s="77"/>
      <c r="P18" s="77"/>
      <c r="Q18" s="77"/>
      <c r="R18" s="77"/>
      <c r="S18" s="76">
        <v>1</v>
      </c>
      <c r="T18" s="76">
        <v>2</v>
      </c>
      <c r="U18" s="77"/>
      <c r="V18" s="76">
        <v>1</v>
      </c>
      <c r="W18" s="77"/>
      <c r="X18" s="77"/>
      <c r="Y18" s="77"/>
      <c r="Z18" s="76">
        <v>3</v>
      </c>
      <c r="AA18" s="77"/>
      <c r="AB18" s="77"/>
      <c r="AC18" s="77"/>
      <c r="AD18" s="77"/>
      <c r="AE18" s="77"/>
      <c r="AF18" s="77"/>
      <c r="AG18" s="77"/>
      <c r="AH18" s="77"/>
      <c r="AI18" s="76">
        <v>2</v>
      </c>
      <c r="AJ18" s="77"/>
      <c r="AK18" s="77"/>
      <c r="AL18" s="77"/>
      <c r="AM18" s="77"/>
      <c r="AN18" s="78"/>
      <c r="AO18" s="79">
        <v>15</v>
      </c>
    </row>
    <row r="19" spans="1:41" ht="12.75" customHeight="1">
      <c r="A19" s="80" t="s">
        <v>174</v>
      </c>
      <c r="B19" s="81" t="s">
        <v>175</v>
      </c>
      <c r="C19" s="75"/>
      <c r="D19" s="77"/>
      <c r="E19" s="77"/>
      <c r="F19" s="77"/>
      <c r="G19" s="77"/>
      <c r="H19" s="76">
        <v>1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8"/>
      <c r="AO19" s="79">
        <v>1</v>
      </c>
    </row>
    <row r="20" spans="1:41" ht="12.75" customHeight="1">
      <c r="A20" s="80" t="s">
        <v>176</v>
      </c>
      <c r="B20" s="81" t="s">
        <v>177</v>
      </c>
      <c r="C20" s="75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6">
        <v>1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8"/>
      <c r="AO20" s="79">
        <v>1</v>
      </c>
    </row>
    <row r="21" spans="1:41" ht="12.75" customHeight="1">
      <c r="A21" s="80" t="s">
        <v>178</v>
      </c>
      <c r="B21" s="81" t="s">
        <v>179</v>
      </c>
      <c r="C21" s="75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6">
        <v>3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8"/>
      <c r="AO21" s="79">
        <v>3</v>
      </c>
    </row>
    <row r="22" spans="1:41" ht="12.75" customHeight="1">
      <c r="A22" s="80" t="s">
        <v>52</v>
      </c>
      <c r="B22" s="81" t="s">
        <v>180</v>
      </c>
      <c r="C22" s="75"/>
      <c r="D22" s="76">
        <v>2</v>
      </c>
      <c r="E22" s="77"/>
      <c r="F22" s="77"/>
      <c r="G22" s="77"/>
      <c r="H22" s="77"/>
      <c r="I22" s="77"/>
      <c r="J22" s="76">
        <v>1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6">
        <v>3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8"/>
      <c r="AO22" s="79">
        <v>6</v>
      </c>
    </row>
    <row r="23" spans="1:41" ht="12.75" customHeight="1">
      <c r="A23" s="85"/>
      <c r="B23" s="86"/>
      <c r="C23" s="75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8"/>
      <c r="AO23" s="87"/>
    </row>
    <row r="24" spans="1:41" ht="12.75" customHeight="1">
      <c r="A24" s="84" t="s">
        <v>181</v>
      </c>
      <c r="B24" s="86"/>
      <c r="C24" s="75"/>
      <c r="D24" s="77"/>
      <c r="E24" s="77"/>
      <c r="F24" s="77"/>
      <c r="G24" s="77"/>
      <c r="H24" s="77"/>
      <c r="I24" s="77"/>
      <c r="J24" s="77"/>
      <c r="K24" s="77"/>
      <c r="L24" s="77"/>
      <c r="M24" s="76">
        <v>5</v>
      </c>
      <c r="N24" s="77"/>
      <c r="O24" s="77"/>
      <c r="P24" s="77"/>
      <c r="Q24" s="77"/>
      <c r="R24" s="77"/>
      <c r="S24" s="76">
        <v>1</v>
      </c>
      <c r="T24" s="77"/>
      <c r="U24" s="77"/>
      <c r="V24" s="77"/>
      <c r="W24" s="77"/>
      <c r="X24" s="77"/>
      <c r="Y24" s="77"/>
      <c r="Z24" s="77"/>
      <c r="AA24" s="77"/>
      <c r="AB24" s="77"/>
      <c r="AC24" s="76">
        <v>1</v>
      </c>
      <c r="AD24" s="77"/>
      <c r="AE24" s="77"/>
      <c r="AF24" s="77"/>
      <c r="AG24" s="77"/>
      <c r="AH24" s="77"/>
      <c r="AI24" s="76">
        <v>4</v>
      </c>
      <c r="AJ24" s="77"/>
      <c r="AK24" s="77"/>
      <c r="AL24" s="77"/>
      <c r="AM24" s="76">
        <v>3</v>
      </c>
      <c r="AN24" s="78"/>
      <c r="AO24" s="79">
        <v>14</v>
      </c>
    </row>
    <row r="25" spans="1:41" ht="12.75" customHeight="1">
      <c r="A25" s="80" t="s">
        <v>182</v>
      </c>
      <c r="B25" s="81" t="s">
        <v>183</v>
      </c>
      <c r="C25" s="75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6">
        <v>3</v>
      </c>
      <c r="AD25" s="77"/>
      <c r="AE25" s="77"/>
      <c r="AF25" s="77"/>
      <c r="AG25" s="77"/>
      <c r="AH25" s="77"/>
      <c r="AI25" s="77"/>
      <c r="AJ25" s="76">
        <v>1</v>
      </c>
      <c r="AK25" s="77"/>
      <c r="AL25" s="77"/>
      <c r="AM25" s="77"/>
      <c r="AN25" s="78"/>
      <c r="AO25" s="79">
        <v>4</v>
      </c>
    </row>
    <row r="26" spans="1:41" ht="12.75" customHeight="1">
      <c r="A26" s="80" t="s">
        <v>184</v>
      </c>
      <c r="B26" s="81" t="s">
        <v>185</v>
      </c>
      <c r="C26" s="75"/>
      <c r="D26" s="77"/>
      <c r="E26" s="77"/>
      <c r="F26" s="77"/>
      <c r="G26" s="77"/>
      <c r="H26" s="77"/>
      <c r="I26" s="77"/>
      <c r="J26" s="76">
        <v>2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8"/>
      <c r="AO26" s="87"/>
    </row>
    <row r="27" spans="1:41" ht="12.75" customHeight="1">
      <c r="A27" s="80" t="s">
        <v>186</v>
      </c>
      <c r="B27" s="88" t="s">
        <v>187</v>
      </c>
      <c r="C27" s="75"/>
      <c r="D27" s="77"/>
      <c r="E27" s="77"/>
      <c r="F27" s="77"/>
      <c r="G27" s="77"/>
      <c r="H27" s="77"/>
      <c r="I27" s="77"/>
      <c r="J27" s="77"/>
      <c r="K27" s="77"/>
      <c r="L27" s="77"/>
      <c r="M27" s="76">
        <v>1</v>
      </c>
      <c r="N27" s="77"/>
      <c r="O27" s="77"/>
      <c r="P27" s="77"/>
      <c r="Q27" s="77"/>
      <c r="R27" s="77"/>
      <c r="S27" s="77"/>
      <c r="T27" s="76">
        <v>1</v>
      </c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8"/>
      <c r="AO27" s="79">
        <v>2</v>
      </c>
    </row>
    <row r="28" spans="1:41" ht="12.75" customHeight="1">
      <c r="A28" s="80" t="s">
        <v>188</v>
      </c>
      <c r="B28" s="88" t="s">
        <v>189</v>
      </c>
      <c r="C28" s="75"/>
      <c r="D28" s="77"/>
      <c r="E28" s="77"/>
      <c r="F28" s="77"/>
      <c r="G28" s="77"/>
      <c r="H28" s="77"/>
      <c r="I28" s="77"/>
      <c r="J28" s="76">
        <v>2</v>
      </c>
      <c r="K28" s="77"/>
      <c r="L28" s="77"/>
      <c r="M28" s="77"/>
      <c r="N28" s="77"/>
      <c r="O28" s="77"/>
      <c r="P28" s="77"/>
      <c r="Q28" s="77"/>
      <c r="R28" s="77"/>
      <c r="S28" s="77"/>
      <c r="T28" s="76">
        <v>1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8"/>
      <c r="AO28" s="79">
        <v>3</v>
      </c>
    </row>
    <row r="29" spans="1:41" ht="12.75" customHeight="1">
      <c r="A29" s="85"/>
      <c r="B29" s="86"/>
      <c r="C29" s="7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8"/>
      <c r="AO29" s="87"/>
    </row>
    <row r="30" spans="1:41" ht="12.75" customHeight="1">
      <c r="A30" s="80" t="s">
        <v>190</v>
      </c>
      <c r="B30" s="81" t="s">
        <v>191</v>
      </c>
      <c r="C30" s="75"/>
      <c r="D30" s="77"/>
      <c r="E30" s="77"/>
      <c r="F30" s="77"/>
      <c r="G30" s="76">
        <v>1</v>
      </c>
      <c r="H30" s="77"/>
      <c r="I30" s="77"/>
      <c r="J30" s="77"/>
      <c r="K30" s="77"/>
      <c r="L30" s="76">
        <v>1</v>
      </c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6">
        <v>4</v>
      </c>
      <c r="AA30" s="77"/>
      <c r="AB30" s="77"/>
      <c r="AC30" s="77"/>
      <c r="AD30" s="77"/>
      <c r="AE30" s="77"/>
      <c r="AF30" s="77"/>
      <c r="AG30" s="76">
        <v>1</v>
      </c>
      <c r="AH30" s="77"/>
      <c r="AI30" s="77"/>
      <c r="AJ30" s="76">
        <v>2</v>
      </c>
      <c r="AK30" s="77"/>
      <c r="AL30" s="77"/>
      <c r="AM30" s="77"/>
      <c r="AN30" s="78"/>
      <c r="AO30" s="79">
        <v>9</v>
      </c>
    </row>
    <row r="31" spans="1:41" ht="12.75" customHeight="1">
      <c r="A31" s="80" t="s">
        <v>192</v>
      </c>
      <c r="B31" s="81" t="s">
        <v>193</v>
      </c>
      <c r="C31" s="75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6">
        <v>1</v>
      </c>
      <c r="U31" s="77"/>
      <c r="V31" s="76">
        <v>2</v>
      </c>
      <c r="W31" s="77"/>
      <c r="X31" s="77"/>
      <c r="Y31" s="76">
        <v>1</v>
      </c>
      <c r="Z31" s="76">
        <v>3</v>
      </c>
      <c r="AA31" s="77"/>
      <c r="AB31" s="77"/>
      <c r="AC31" s="77"/>
      <c r="AD31" s="77"/>
      <c r="AE31" s="77"/>
      <c r="AF31" s="77"/>
      <c r="AG31" s="77"/>
      <c r="AH31" s="77"/>
      <c r="AI31" s="77"/>
      <c r="AJ31" s="76">
        <v>1</v>
      </c>
      <c r="AK31" s="77"/>
      <c r="AL31" s="77"/>
      <c r="AM31" s="77"/>
      <c r="AN31" s="78"/>
      <c r="AO31" s="79">
        <v>8</v>
      </c>
    </row>
    <row r="32" spans="1:41" ht="12.75" customHeight="1">
      <c r="A32" s="80" t="s">
        <v>194</v>
      </c>
      <c r="B32" s="81" t="s">
        <v>195</v>
      </c>
      <c r="C32" s="75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6">
        <v>1</v>
      </c>
      <c r="AG32" s="77"/>
      <c r="AH32" s="77"/>
      <c r="AI32" s="77"/>
      <c r="AJ32" s="77"/>
      <c r="AK32" s="77"/>
      <c r="AL32" s="77"/>
      <c r="AM32" s="77"/>
      <c r="AN32" s="78"/>
      <c r="AO32" s="79">
        <v>1</v>
      </c>
    </row>
    <row r="33" spans="1:41" ht="12.75" customHeight="1">
      <c r="A33" s="84" t="s">
        <v>196</v>
      </c>
      <c r="B33" s="81" t="s">
        <v>197</v>
      </c>
      <c r="C33" s="75"/>
      <c r="D33" s="76">
        <v>1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8"/>
      <c r="AO33" s="79">
        <v>1</v>
      </c>
    </row>
    <row r="34" spans="1:41" ht="12.75" customHeight="1">
      <c r="A34" s="85"/>
      <c r="B34" s="86"/>
      <c r="C34" s="75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8"/>
      <c r="AO34" s="87"/>
    </row>
    <row r="35" spans="1:41" ht="12.75" customHeight="1">
      <c r="A35" s="84" t="s">
        <v>198</v>
      </c>
      <c r="B35" s="89" t="s">
        <v>199</v>
      </c>
      <c r="C35" s="90"/>
      <c r="D35" s="91"/>
      <c r="E35" s="91"/>
      <c r="F35" s="91"/>
      <c r="G35" s="92">
        <v>10</v>
      </c>
      <c r="H35" s="91"/>
      <c r="I35" s="91"/>
      <c r="J35" s="92">
        <v>1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>
        <v>4</v>
      </c>
      <c r="W35" s="91"/>
      <c r="X35" s="91"/>
      <c r="Y35" s="92">
        <v>7</v>
      </c>
      <c r="Z35" s="91"/>
      <c r="AA35" s="91"/>
      <c r="AB35" s="91"/>
      <c r="AC35" s="91"/>
      <c r="AD35" s="91"/>
      <c r="AE35" s="91"/>
      <c r="AF35" s="92">
        <v>2</v>
      </c>
      <c r="AG35" s="91"/>
      <c r="AH35" s="92">
        <v>1</v>
      </c>
      <c r="AI35" s="91"/>
      <c r="AJ35" s="91"/>
      <c r="AK35" s="91"/>
      <c r="AL35" s="91"/>
      <c r="AM35" s="91"/>
      <c r="AN35" s="93"/>
      <c r="AO35" s="79">
        <v>25</v>
      </c>
    </row>
    <row r="36" spans="1:41" ht="12.75" customHeight="1">
      <c r="A36" s="84" t="s">
        <v>200</v>
      </c>
      <c r="B36" s="94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2">
        <v>2</v>
      </c>
      <c r="AG36" s="91"/>
      <c r="AH36" s="91"/>
      <c r="AI36" s="91"/>
      <c r="AJ36" s="91"/>
      <c r="AK36" s="91"/>
      <c r="AL36" s="91"/>
      <c r="AM36" s="91"/>
      <c r="AN36" s="93"/>
      <c r="AO36" s="79">
        <v>2</v>
      </c>
    </row>
    <row r="37" spans="1:41" ht="12.75" customHeight="1">
      <c r="A37" s="80" t="s">
        <v>201</v>
      </c>
      <c r="B37" s="94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>
        <v>19</v>
      </c>
      <c r="AI37" s="91"/>
      <c r="AJ37" s="92">
        <v>5</v>
      </c>
      <c r="AK37" s="91"/>
      <c r="AL37" s="91"/>
      <c r="AM37" s="91"/>
      <c r="AN37" s="93"/>
      <c r="AO37" s="79">
        <v>24</v>
      </c>
    </row>
    <row r="38" spans="1:41" ht="12.75" customHeight="1">
      <c r="A38" s="84" t="s">
        <v>202</v>
      </c>
      <c r="B38" s="94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2">
        <v>1</v>
      </c>
      <c r="AN38" s="93"/>
      <c r="AO38" s="79">
        <v>1</v>
      </c>
    </row>
    <row r="39" spans="1:41" ht="12.75" customHeight="1">
      <c r="A39" s="84" t="s">
        <v>203</v>
      </c>
      <c r="B39" s="94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2">
        <v>1</v>
      </c>
      <c r="AG39" s="91"/>
      <c r="AH39" s="91"/>
      <c r="AI39" s="91"/>
      <c r="AJ39" s="91"/>
      <c r="AK39" s="91"/>
      <c r="AL39" s="91"/>
      <c r="AM39" s="92">
        <v>1</v>
      </c>
      <c r="AN39" s="93"/>
      <c r="AO39" s="79">
        <v>2</v>
      </c>
    </row>
    <row r="40" spans="1:41" ht="12.75" customHeight="1">
      <c r="A40" s="80" t="s">
        <v>204</v>
      </c>
      <c r="B40" s="89" t="s">
        <v>205</v>
      </c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2">
        <v>1</v>
      </c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3"/>
      <c r="AO40" s="79">
        <v>1</v>
      </c>
    </row>
    <row r="41" spans="1:41" ht="12.75" customHeight="1">
      <c r="A41" s="84" t="s">
        <v>206</v>
      </c>
      <c r="B41" s="86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6">
        <v>1</v>
      </c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6">
        <v>1</v>
      </c>
      <c r="AN41" s="78"/>
      <c r="AO41" s="79">
        <v>2</v>
      </c>
    </row>
    <row r="42" spans="1:41" ht="12.75" customHeight="1">
      <c r="A42" s="84" t="s">
        <v>207</v>
      </c>
      <c r="B42" s="86"/>
      <c r="C42" s="75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6">
        <v>1</v>
      </c>
      <c r="U42" s="77"/>
      <c r="V42" s="76">
        <v>1</v>
      </c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6">
        <v>1</v>
      </c>
      <c r="AI42" s="77"/>
      <c r="AJ42" s="77"/>
      <c r="AK42" s="77"/>
      <c r="AL42" s="77"/>
      <c r="AM42" s="77"/>
      <c r="AN42" s="78"/>
      <c r="AO42" s="79">
        <v>3</v>
      </c>
    </row>
    <row r="43" spans="1:41" ht="12.75" customHeight="1">
      <c r="A43" s="80" t="s">
        <v>208</v>
      </c>
      <c r="B43" s="86"/>
      <c r="C43" s="75"/>
      <c r="D43" s="77"/>
      <c r="E43" s="77"/>
      <c r="F43" s="77"/>
      <c r="G43" s="77"/>
      <c r="H43" s="77"/>
      <c r="I43" s="77"/>
      <c r="J43" s="76">
        <v>1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8"/>
      <c r="AO43" s="79">
        <v>1</v>
      </c>
    </row>
    <row r="44" spans="1:41" ht="12.75" customHeight="1">
      <c r="A44" s="84" t="s">
        <v>209</v>
      </c>
      <c r="B44" s="81"/>
      <c r="C44" s="75"/>
      <c r="D44" s="77"/>
      <c r="E44" s="77"/>
      <c r="F44" s="77"/>
      <c r="G44" s="76">
        <v>1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6">
        <v>4</v>
      </c>
      <c r="U44" s="77"/>
      <c r="V44" s="77"/>
      <c r="W44" s="77"/>
      <c r="X44" s="77"/>
      <c r="Y44" s="76">
        <v>1</v>
      </c>
      <c r="Z44" s="77"/>
      <c r="AA44" s="76">
        <v>3</v>
      </c>
      <c r="AB44" s="77"/>
      <c r="AC44" s="76">
        <v>1</v>
      </c>
      <c r="AD44" s="77"/>
      <c r="AE44" s="77"/>
      <c r="AF44" s="77"/>
      <c r="AG44" s="76">
        <v>12</v>
      </c>
      <c r="AH44" s="77"/>
      <c r="AI44" s="76">
        <v>1</v>
      </c>
      <c r="AJ44" s="77"/>
      <c r="AK44" s="77"/>
      <c r="AL44" s="77"/>
      <c r="AM44" s="76">
        <v>2</v>
      </c>
      <c r="AN44" s="78"/>
      <c r="AO44" s="79">
        <v>25</v>
      </c>
    </row>
    <row r="45" spans="1:41" ht="12.75" customHeight="1">
      <c r="A45" s="84" t="s">
        <v>210</v>
      </c>
      <c r="B45" s="81"/>
      <c r="C45" s="75"/>
      <c r="D45" s="77"/>
      <c r="E45" s="77"/>
      <c r="F45" s="77"/>
      <c r="G45" s="76">
        <v>2</v>
      </c>
      <c r="H45" s="77"/>
      <c r="I45" s="77"/>
      <c r="J45" s="77"/>
      <c r="K45" s="77"/>
      <c r="L45" s="77"/>
      <c r="M45" s="76">
        <v>4</v>
      </c>
      <c r="N45" s="77"/>
      <c r="O45" s="77"/>
      <c r="P45" s="77"/>
      <c r="Q45" s="77"/>
      <c r="R45" s="77"/>
      <c r="S45" s="77"/>
      <c r="T45" s="76">
        <v>2</v>
      </c>
      <c r="U45" s="77"/>
      <c r="V45" s="77"/>
      <c r="W45" s="77"/>
      <c r="X45" s="77"/>
      <c r="Y45" s="77"/>
      <c r="Z45" s="77"/>
      <c r="AA45" s="76">
        <v>1</v>
      </c>
      <c r="AB45" s="77"/>
      <c r="AC45" s="76">
        <v>2</v>
      </c>
      <c r="AD45" s="77"/>
      <c r="AE45" s="77"/>
      <c r="AF45" s="77"/>
      <c r="AG45" s="76">
        <v>3</v>
      </c>
      <c r="AH45" s="77"/>
      <c r="AI45" s="77"/>
      <c r="AJ45" s="76">
        <v>2</v>
      </c>
      <c r="AK45" s="77"/>
      <c r="AL45" s="77"/>
      <c r="AM45" s="77"/>
      <c r="AN45" s="78"/>
      <c r="AO45" s="79">
        <v>16</v>
      </c>
    </row>
    <row r="46" spans="1:41" ht="12.75" customHeight="1">
      <c r="A46" s="84" t="s">
        <v>211</v>
      </c>
      <c r="B46" s="81"/>
      <c r="C46" s="75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6">
        <v>1</v>
      </c>
      <c r="AK46" s="77"/>
      <c r="AL46" s="77"/>
      <c r="AM46" s="76">
        <v>3</v>
      </c>
      <c r="AN46" s="78"/>
      <c r="AO46" s="79">
        <v>4</v>
      </c>
    </row>
    <row r="47" spans="1:41" ht="12.75" customHeight="1">
      <c r="A47" s="80" t="s">
        <v>212</v>
      </c>
      <c r="B47" s="81" t="s">
        <v>213</v>
      </c>
      <c r="C47" s="75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6">
        <v>1</v>
      </c>
      <c r="AD47" s="77"/>
      <c r="AE47" s="77"/>
      <c r="AF47" s="77"/>
      <c r="AG47" s="77"/>
      <c r="AH47" s="77"/>
      <c r="AI47" s="77"/>
      <c r="AJ47" s="76">
        <v>1</v>
      </c>
      <c r="AK47" s="77"/>
      <c r="AL47" s="77"/>
      <c r="AM47" s="77"/>
      <c r="AN47" s="78"/>
      <c r="AO47" s="79">
        <v>2</v>
      </c>
    </row>
    <row r="48" spans="1:41" ht="12.75" customHeight="1">
      <c r="A48" s="80" t="s">
        <v>214</v>
      </c>
      <c r="B48" s="81"/>
      <c r="C48" s="7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6">
        <v>1</v>
      </c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8"/>
      <c r="AO48" s="79">
        <v>1</v>
      </c>
    </row>
    <row r="49" spans="1:41" ht="12.75" customHeight="1">
      <c r="A49" s="80" t="s">
        <v>215</v>
      </c>
      <c r="B49" s="81"/>
      <c r="C49" s="75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6">
        <v>1</v>
      </c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8"/>
      <c r="AO49" s="79">
        <v>1</v>
      </c>
    </row>
    <row r="50" spans="1:41" ht="12.75" customHeight="1">
      <c r="A50" s="80" t="s">
        <v>216</v>
      </c>
      <c r="B50" s="81"/>
      <c r="C50" s="75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6">
        <v>1</v>
      </c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8"/>
      <c r="AO50" s="79">
        <v>1</v>
      </c>
    </row>
    <row r="51" spans="1:41" ht="12.75" customHeight="1">
      <c r="A51" s="80" t="s">
        <v>217</v>
      </c>
      <c r="B51" s="86"/>
      <c r="C51" s="7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6">
        <v>5</v>
      </c>
      <c r="AH51" s="77"/>
      <c r="AI51" s="77"/>
      <c r="AJ51" s="77"/>
      <c r="AK51" s="77"/>
      <c r="AL51" s="77"/>
      <c r="AM51" s="77"/>
      <c r="AN51" s="78"/>
      <c r="AO51" s="79">
        <v>5</v>
      </c>
    </row>
    <row r="52" spans="1:41" ht="12.75" customHeight="1">
      <c r="A52" s="80" t="s">
        <v>218</v>
      </c>
      <c r="B52" s="86"/>
      <c r="C52" s="75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6">
        <v>1</v>
      </c>
      <c r="AH52" s="77"/>
      <c r="AI52" s="77"/>
      <c r="AJ52" s="77"/>
      <c r="AK52" s="77"/>
      <c r="AL52" s="77"/>
      <c r="AM52" s="77"/>
      <c r="AN52" s="78"/>
      <c r="AO52" s="79">
        <v>1</v>
      </c>
    </row>
    <row r="53" spans="1:41" ht="12.75" customHeight="1">
      <c r="A53" s="80" t="s">
        <v>219</v>
      </c>
      <c r="B53" s="81" t="s">
        <v>220</v>
      </c>
      <c r="C53" s="75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6">
        <v>1</v>
      </c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8"/>
      <c r="AO53" s="79">
        <v>1</v>
      </c>
    </row>
    <row r="54" spans="1:41" ht="12.75" customHeight="1">
      <c r="A54" s="80" t="s">
        <v>221</v>
      </c>
      <c r="B54" s="81" t="s">
        <v>222</v>
      </c>
      <c r="C54" s="75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6">
        <v>1</v>
      </c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8"/>
      <c r="AO54" s="79">
        <v>1</v>
      </c>
    </row>
    <row r="55" spans="1:41" ht="12.75" customHeight="1">
      <c r="A55" s="80" t="s">
        <v>223</v>
      </c>
      <c r="B55" s="86"/>
      <c r="C55" s="75"/>
      <c r="D55" s="76">
        <v>1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8"/>
      <c r="AO55" s="79">
        <v>1</v>
      </c>
    </row>
    <row r="56" spans="1:41" ht="12.75" customHeight="1">
      <c r="A56" s="80" t="s">
        <v>224</v>
      </c>
      <c r="B56" s="94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2">
        <v>1</v>
      </c>
      <c r="AN56" s="93"/>
      <c r="AO56" s="79">
        <v>1</v>
      </c>
    </row>
    <row r="57" spans="1:41" ht="12.75" customHeight="1">
      <c r="A57" s="84" t="s">
        <v>225</v>
      </c>
      <c r="B57" s="81"/>
      <c r="C57" s="75"/>
      <c r="D57" s="77"/>
      <c r="E57" s="77"/>
      <c r="F57" s="77"/>
      <c r="G57" s="76">
        <v>3</v>
      </c>
      <c r="H57" s="77"/>
      <c r="I57" s="77"/>
      <c r="J57" s="76">
        <v>1</v>
      </c>
      <c r="K57" s="77"/>
      <c r="L57" s="77"/>
      <c r="M57" s="77"/>
      <c r="N57" s="77"/>
      <c r="O57" s="77"/>
      <c r="P57" s="77"/>
      <c r="Q57" s="77"/>
      <c r="R57" s="77"/>
      <c r="S57" s="77"/>
      <c r="T57" s="76">
        <v>2</v>
      </c>
      <c r="U57" s="77"/>
      <c r="V57" s="76">
        <v>3</v>
      </c>
      <c r="W57" s="77"/>
      <c r="X57" s="77"/>
      <c r="Y57" s="77"/>
      <c r="Z57" s="77"/>
      <c r="AA57" s="77"/>
      <c r="AB57" s="77"/>
      <c r="AC57" s="77"/>
      <c r="AD57" s="77"/>
      <c r="AE57" s="77"/>
      <c r="AF57" s="76">
        <v>1</v>
      </c>
      <c r="AG57" s="76">
        <v>1</v>
      </c>
      <c r="AH57" s="77"/>
      <c r="AI57" s="77"/>
      <c r="AJ57" s="77"/>
      <c r="AK57" s="77"/>
      <c r="AL57" s="77"/>
      <c r="AM57" s="76">
        <v>4</v>
      </c>
      <c r="AN57" s="78"/>
      <c r="AO57" s="79">
        <v>15</v>
      </c>
    </row>
    <row r="58" spans="1:41" ht="12.75" customHeight="1">
      <c r="A58" s="84" t="s">
        <v>226</v>
      </c>
      <c r="B58" s="89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2">
        <v>1</v>
      </c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3"/>
      <c r="AO58" s="79">
        <v>1</v>
      </c>
    </row>
    <row r="59" spans="1:41" ht="13.7" customHeight="1">
      <c r="A59" s="84" t="s">
        <v>227</v>
      </c>
      <c r="B59" s="86"/>
      <c r="C59" s="75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6">
        <v>1</v>
      </c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8"/>
      <c r="AO59" s="79">
        <v>1</v>
      </c>
    </row>
    <row r="60" spans="1:41" ht="13.7" customHeight="1">
      <c r="A60" s="84" t="s">
        <v>228</v>
      </c>
      <c r="B60" s="86"/>
      <c r="C60" s="75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6">
        <v>1</v>
      </c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6">
        <v>1</v>
      </c>
      <c r="AI60" s="77"/>
      <c r="AJ60" s="77"/>
      <c r="AK60" s="77"/>
      <c r="AL60" s="77"/>
      <c r="AM60" s="77"/>
      <c r="AN60" s="78"/>
      <c r="AO60" s="79">
        <v>2</v>
      </c>
    </row>
    <row r="61" spans="1:41" ht="12.75" customHeight="1">
      <c r="A61" s="84" t="s">
        <v>229</v>
      </c>
      <c r="B61" s="86"/>
      <c r="C61" s="75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6">
        <v>1</v>
      </c>
      <c r="AG61" s="76">
        <v>1</v>
      </c>
      <c r="AH61" s="77"/>
      <c r="AI61" s="77"/>
      <c r="AJ61" s="77"/>
      <c r="AK61" s="77"/>
      <c r="AL61" s="77"/>
      <c r="AM61" s="77"/>
      <c r="AN61" s="78"/>
      <c r="AO61" s="79">
        <v>2</v>
      </c>
    </row>
    <row r="62" spans="1:41" ht="12.75" customHeight="1">
      <c r="A62" s="84" t="s">
        <v>230</v>
      </c>
      <c r="B62" s="86"/>
      <c r="C62" s="75"/>
      <c r="D62" s="77"/>
      <c r="E62" s="77"/>
      <c r="F62" s="77"/>
      <c r="G62" s="77"/>
      <c r="H62" s="77"/>
      <c r="I62" s="77"/>
      <c r="J62" s="77"/>
      <c r="K62" s="77"/>
      <c r="L62" s="77"/>
      <c r="M62" s="76">
        <v>1</v>
      </c>
      <c r="N62" s="77"/>
      <c r="O62" s="77"/>
      <c r="P62" s="77"/>
      <c r="Q62" s="77"/>
      <c r="R62" s="77"/>
      <c r="S62" s="77"/>
      <c r="T62" s="76">
        <v>1</v>
      </c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6">
        <v>1</v>
      </c>
      <c r="AK62" s="77"/>
      <c r="AL62" s="77"/>
      <c r="AM62" s="76">
        <v>6</v>
      </c>
      <c r="AN62" s="78"/>
      <c r="AO62" s="79">
        <v>9</v>
      </c>
    </row>
    <row r="63" spans="1:41" ht="12.75" customHeight="1">
      <c r="A63" s="80" t="s">
        <v>231</v>
      </c>
      <c r="B63" s="81" t="s">
        <v>232</v>
      </c>
      <c r="C63" s="75"/>
      <c r="D63" s="77"/>
      <c r="E63" s="77"/>
      <c r="F63" s="77"/>
      <c r="G63" s="76">
        <v>1</v>
      </c>
      <c r="H63" s="77"/>
      <c r="I63" s="77"/>
      <c r="J63" s="76">
        <v>1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8"/>
      <c r="AO63" s="79">
        <v>2</v>
      </c>
    </row>
    <row r="64" spans="1:41" ht="12.75" customHeight="1">
      <c r="A64" s="84" t="s">
        <v>233</v>
      </c>
      <c r="B64" s="86"/>
      <c r="C64" s="75"/>
      <c r="D64" s="77"/>
      <c r="E64" s="77"/>
      <c r="F64" s="77"/>
      <c r="G64" s="77"/>
      <c r="H64" s="77"/>
      <c r="I64" s="77"/>
      <c r="J64" s="76">
        <v>1</v>
      </c>
      <c r="K64" s="77"/>
      <c r="L64" s="77"/>
      <c r="M64" s="77"/>
      <c r="N64" s="77"/>
      <c r="O64" s="77"/>
      <c r="P64" s="77"/>
      <c r="Q64" s="77"/>
      <c r="R64" s="77"/>
      <c r="S64" s="77"/>
      <c r="T64" s="76">
        <v>1</v>
      </c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8"/>
      <c r="AO64" s="79">
        <v>2</v>
      </c>
    </row>
    <row r="65" spans="1:41" ht="12.75" customHeight="1">
      <c r="A65" s="84" t="s">
        <v>234</v>
      </c>
      <c r="B65" s="86"/>
      <c r="C65" s="75"/>
      <c r="D65" s="77"/>
      <c r="E65" s="77"/>
      <c r="F65" s="77"/>
      <c r="G65" s="76">
        <v>1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8"/>
      <c r="AO65" s="79">
        <v>1</v>
      </c>
    </row>
    <row r="66" spans="1:41" ht="12.75" customHeight="1">
      <c r="A66" s="84" t="s">
        <v>235</v>
      </c>
      <c r="B66" s="86"/>
      <c r="C66" s="75"/>
      <c r="D66" s="77"/>
      <c r="E66" s="77"/>
      <c r="F66" s="77"/>
      <c r="G66" s="77"/>
      <c r="H66" s="77"/>
      <c r="I66" s="77"/>
      <c r="J66" s="77"/>
      <c r="K66" s="77"/>
      <c r="L66" s="77"/>
      <c r="M66" s="76">
        <v>2</v>
      </c>
      <c r="N66" s="77"/>
      <c r="O66" s="77"/>
      <c r="P66" s="77"/>
      <c r="Q66" s="77"/>
      <c r="R66" s="77"/>
      <c r="S66" s="77"/>
      <c r="T66" s="77"/>
      <c r="U66" s="77"/>
      <c r="V66" s="76">
        <v>1</v>
      </c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6">
        <v>1</v>
      </c>
      <c r="AN66" s="78"/>
      <c r="AO66" s="79">
        <v>4</v>
      </c>
    </row>
    <row r="67" spans="1:41" ht="12.75" customHeight="1">
      <c r="A67" s="85"/>
      <c r="B67" s="86"/>
      <c r="C67" s="75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8"/>
      <c r="AO67" s="87"/>
    </row>
    <row r="68" spans="1:41" ht="12.75" customHeight="1">
      <c r="A68" s="84" t="s">
        <v>236</v>
      </c>
      <c r="B68" s="86"/>
      <c r="C68" s="75"/>
      <c r="D68" s="77"/>
      <c r="E68" s="77"/>
      <c r="F68" s="77"/>
      <c r="G68" s="76">
        <v>2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8"/>
      <c r="AO68" s="79">
        <v>2</v>
      </c>
    </row>
    <row r="69" spans="1:41" ht="12.75" customHeight="1">
      <c r="A69" s="84" t="s">
        <v>237</v>
      </c>
      <c r="B69" s="81" t="s">
        <v>238</v>
      </c>
      <c r="C69" s="82">
        <v>1</v>
      </c>
      <c r="D69" s="76">
        <v>1</v>
      </c>
      <c r="E69" s="77"/>
      <c r="F69" s="77"/>
      <c r="G69" s="77"/>
      <c r="H69" s="77"/>
      <c r="I69" s="76">
        <v>1</v>
      </c>
      <c r="J69" s="77"/>
      <c r="K69" s="76">
        <v>1</v>
      </c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8"/>
      <c r="AO69" s="79">
        <v>4</v>
      </c>
    </row>
    <row r="70" spans="1:41" ht="12.75" customHeight="1">
      <c r="A70" s="84" t="s">
        <v>239</v>
      </c>
      <c r="B70" s="86"/>
      <c r="C70" s="75"/>
      <c r="D70" s="77"/>
      <c r="E70" s="77"/>
      <c r="F70" s="77"/>
      <c r="G70" s="77"/>
      <c r="H70" s="76">
        <v>1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8"/>
      <c r="AO70" s="79">
        <v>1</v>
      </c>
    </row>
    <row r="71" spans="1:41" ht="12.75" customHeight="1">
      <c r="A71" s="84" t="s">
        <v>240</v>
      </c>
      <c r="B71" s="86"/>
      <c r="C71" s="82">
        <v>1</v>
      </c>
      <c r="D71" s="76">
        <v>1</v>
      </c>
      <c r="E71" s="76">
        <v>1</v>
      </c>
      <c r="F71" s="76">
        <v>1</v>
      </c>
      <c r="G71" s="76">
        <v>1</v>
      </c>
      <c r="H71" s="76">
        <v>1</v>
      </c>
      <c r="I71" s="76">
        <v>1</v>
      </c>
      <c r="J71" s="76">
        <v>1</v>
      </c>
      <c r="K71" s="76">
        <v>1</v>
      </c>
      <c r="L71" s="76">
        <v>1</v>
      </c>
      <c r="M71" s="76">
        <v>2</v>
      </c>
      <c r="N71" s="76">
        <v>1</v>
      </c>
      <c r="O71" s="76">
        <v>1</v>
      </c>
      <c r="P71" s="76">
        <v>1</v>
      </c>
      <c r="Q71" s="77"/>
      <c r="R71" s="77"/>
      <c r="S71" s="77"/>
      <c r="T71" s="77"/>
      <c r="U71" s="77"/>
      <c r="V71" s="76">
        <v>4</v>
      </c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8"/>
      <c r="AO71" s="79">
        <v>19</v>
      </c>
    </row>
    <row r="72" spans="1:41" ht="12.75" customHeight="1">
      <c r="A72" s="95"/>
      <c r="B72" s="96"/>
      <c r="C72" s="97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100"/>
    </row>
    <row r="73" spans="1:41" ht="12.75" customHeight="1">
      <c r="A73" s="101" t="s">
        <v>146</v>
      </c>
      <c r="B73" s="102"/>
      <c r="C73" s="103">
        <f t="shared" ref="C73:AN73" si="0">SUM(C5:C71)</f>
        <v>26</v>
      </c>
      <c r="D73" s="104">
        <f t="shared" si="0"/>
        <v>197</v>
      </c>
      <c r="E73" s="104">
        <f t="shared" si="0"/>
        <v>143</v>
      </c>
      <c r="F73" s="104">
        <f t="shared" si="0"/>
        <v>23</v>
      </c>
      <c r="G73" s="104">
        <f t="shared" si="0"/>
        <v>199</v>
      </c>
      <c r="H73" s="104">
        <f t="shared" si="0"/>
        <v>4</v>
      </c>
      <c r="I73" s="104">
        <f t="shared" si="0"/>
        <v>6</v>
      </c>
      <c r="J73" s="104">
        <f t="shared" si="0"/>
        <v>104</v>
      </c>
      <c r="K73" s="104">
        <f t="shared" si="0"/>
        <v>7</v>
      </c>
      <c r="L73" s="104">
        <f t="shared" si="0"/>
        <v>17</v>
      </c>
      <c r="M73" s="104">
        <f t="shared" si="0"/>
        <v>272</v>
      </c>
      <c r="N73" s="104">
        <f t="shared" si="0"/>
        <v>33</v>
      </c>
      <c r="O73" s="104">
        <f t="shared" si="0"/>
        <v>3</v>
      </c>
      <c r="P73" s="104">
        <f t="shared" si="0"/>
        <v>7</v>
      </c>
      <c r="Q73" s="104">
        <f t="shared" si="0"/>
        <v>135</v>
      </c>
      <c r="R73" s="104">
        <f t="shared" si="0"/>
        <v>40</v>
      </c>
      <c r="S73" s="104">
        <f t="shared" si="0"/>
        <v>476</v>
      </c>
      <c r="T73" s="104">
        <f t="shared" si="0"/>
        <v>740</v>
      </c>
      <c r="U73" s="104">
        <f t="shared" si="0"/>
        <v>100</v>
      </c>
      <c r="V73" s="104">
        <f t="shared" si="0"/>
        <v>303</v>
      </c>
      <c r="W73" s="104">
        <f t="shared" si="0"/>
        <v>71</v>
      </c>
      <c r="X73" s="104">
        <f t="shared" si="0"/>
        <v>101</v>
      </c>
      <c r="Y73" s="104">
        <f t="shared" si="0"/>
        <v>96</v>
      </c>
      <c r="Z73" s="104">
        <f t="shared" si="0"/>
        <v>629</v>
      </c>
      <c r="AA73" s="104">
        <f t="shared" si="0"/>
        <v>40</v>
      </c>
      <c r="AB73" s="104">
        <f t="shared" si="0"/>
        <v>7</v>
      </c>
      <c r="AC73" s="104">
        <f t="shared" si="0"/>
        <v>164</v>
      </c>
      <c r="AD73" s="104">
        <f t="shared" si="0"/>
        <v>33</v>
      </c>
      <c r="AE73" s="104">
        <f t="shared" si="0"/>
        <v>10</v>
      </c>
      <c r="AF73" s="104">
        <f t="shared" si="0"/>
        <v>175</v>
      </c>
      <c r="AG73" s="104">
        <f t="shared" si="0"/>
        <v>483</v>
      </c>
      <c r="AH73" s="104">
        <f t="shared" si="0"/>
        <v>354</v>
      </c>
      <c r="AI73" s="104">
        <f t="shared" si="0"/>
        <v>156</v>
      </c>
      <c r="AJ73" s="104">
        <f t="shared" si="0"/>
        <v>406</v>
      </c>
      <c r="AK73" s="104">
        <f t="shared" si="0"/>
        <v>20</v>
      </c>
      <c r="AL73" s="104">
        <f t="shared" si="0"/>
        <v>20</v>
      </c>
      <c r="AM73" s="104">
        <f t="shared" si="0"/>
        <v>484</v>
      </c>
      <c r="AN73" s="104">
        <f t="shared" si="0"/>
        <v>15</v>
      </c>
      <c r="AO73" s="105">
        <v>6099</v>
      </c>
    </row>
    <row r="74" spans="1:41" ht="13.15" customHeight="1">
      <c r="A74" s="106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9"/>
    </row>
    <row r="75" spans="1:41" ht="13.15" customHeight="1">
      <c r="A75" s="110" t="s">
        <v>241</v>
      </c>
      <c r="B75" s="111" t="s">
        <v>242</v>
      </c>
      <c r="C75" s="112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4"/>
    </row>
    <row r="76" spans="1:41" ht="13.15" customHeight="1">
      <c r="A76" s="115" t="s">
        <v>243</v>
      </c>
      <c r="B76" s="116">
        <v>2</v>
      </c>
      <c r="C76" s="112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4"/>
    </row>
    <row r="77" spans="1:41" ht="13.15" customHeight="1">
      <c r="A77" s="117" t="s">
        <v>244</v>
      </c>
      <c r="B77" s="118">
        <v>5</v>
      </c>
      <c r="C77" s="112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4"/>
    </row>
    <row r="78" spans="1:41" ht="13.15" customHeight="1">
      <c r="A78" s="117" t="s">
        <v>245</v>
      </c>
      <c r="B78" s="118">
        <v>960</v>
      </c>
      <c r="C78" s="112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4"/>
    </row>
    <row r="79" spans="1:41" ht="13.15" customHeight="1">
      <c r="A79" s="119" t="s">
        <v>246</v>
      </c>
      <c r="B79" s="120">
        <v>1606</v>
      </c>
      <c r="C79" s="112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4"/>
    </row>
    <row r="80" spans="1:41" ht="13.15" customHeight="1">
      <c r="A80" s="110" t="s">
        <v>247</v>
      </c>
      <c r="B80" s="121">
        <f>SUM(B76:B79)</f>
        <v>2573</v>
      </c>
      <c r="C80" s="122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4"/>
    </row>
  </sheetData>
  <pageMargins left="0.78749999999999998" right="0.78749999999999998" top="0.78749999999999998" bottom="0.78749999999999998" header="0.51180599999999998" footer="0.51180599999999998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workbookViewId="0"/>
  </sheetViews>
  <sheetFormatPr defaultColWidth="8.85546875" defaultRowHeight="18" customHeight="1"/>
  <cols>
    <col min="1" max="1" width="19.7109375" style="125" customWidth="1"/>
    <col min="2" max="4" width="11.140625" style="125" customWidth="1"/>
    <col min="5" max="8" width="15.85546875" style="125" customWidth="1"/>
    <col min="9" max="9" width="14.85546875" style="125" customWidth="1"/>
    <col min="10" max="10" width="15.85546875" style="125" customWidth="1"/>
    <col min="11" max="11" width="21.28515625" style="125" customWidth="1"/>
    <col min="12" max="20" width="15.85546875" style="125" customWidth="1"/>
    <col min="21" max="256" width="8.85546875" style="125" customWidth="1"/>
  </cols>
  <sheetData>
    <row r="1" spans="1:20" ht="20.85" customHeight="1">
      <c r="A1" s="126" t="s">
        <v>248</v>
      </c>
      <c r="B1" s="127"/>
      <c r="C1" s="128"/>
      <c r="D1" s="129"/>
      <c r="E1" s="129"/>
      <c r="F1" s="128"/>
      <c r="G1" s="128"/>
      <c r="H1" s="128"/>
      <c r="I1" s="128"/>
      <c r="J1" s="130"/>
      <c r="K1" s="131" t="s">
        <v>249</v>
      </c>
      <c r="L1" s="127"/>
      <c r="M1" s="128"/>
      <c r="N1" s="129"/>
      <c r="O1" s="129"/>
      <c r="P1" s="128"/>
      <c r="Q1" s="128"/>
      <c r="R1" s="128"/>
      <c r="S1" s="128"/>
      <c r="T1" s="130"/>
    </row>
    <row r="2" spans="1:20" ht="20.85" customHeight="1">
      <c r="A2" s="126" t="s">
        <v>250</v>
      </c>
      <c r="B2" s="132">
        <v>11</v>
      </c>
      <c r="C2" s="133">
        <v>13</v>
      </c>
      <c r="D2" s="134" t="s">
        <v>251</v>
      </c>
      <c r="E2" s="134" t="s">
        <v>252</v>
      </c>
      <c r="F2" s="133">
        <v>37</v>
      </c>
      <c r="G2" s="133">
        <v>44</v>
      </c>
      <c r="H2" s="133">
        <v>45</v>
      </c>
      <c r="I2" s="133">
        <v>50</v>
      </c>
      <c r="J2" s="135">
        <v>52</v>
      </c>
      <c r="K2" s="131" t="s">
        <v>250</v>
      </c>
      <c r="L2" s="132">
        <v>11</v>
      </c>
      <c r="M2" s="133">
        <v>13</v>
      </c>
      <c r="N2" s="134" t="s">
        <v>251</v>
      </c>
      <c r="O2" s="134" t="s">
        <v>252</v>
      </c>
      <c r="P2" s="133">
        <v>37</v>
      </c>
      <c r="Q2" s="133">
        <v>44</v>
      </c>
      <c r="R2" s="133">
        <v>45</v>
      </c>
      <c r="S2" s="133">
        <v>50</v>
      </c>
      <c r="T2" s="135">
        <v>52</v>
      </c>
    </row>
    <row r="3" spans="1:20" ht="20.65" customHeight="1">
      <c r="A3" s="136" t="s">
        <v>253</v>
      </c>
      <c r="B3" s="137">
        <v>23737.071937485634</v>
      </c>
      <c r="C3" s="138">
        <v>13476.5558397272</v>
      </c>
      <c r="D3" s="138">
        <v>42622.513676446157</v>
      </c>
      <c r="E3" s="138">
        <v>5905.7655593738073</v>
      </c>
      <c r="F3" s="138">
        <v>21460.843279433899</v>
      </c>
      <c r="G3" s="138">
        <v>13751.170722667701</v>
      </c>
      <c r="H3" s="138">
        <v>32291.220556745182</v>
      </c>
      <c r="I3" s="138">
        <v>9645.5904862828247</v>
      </c>
      <c r="J3" s="138">
        <v>30037.144864973394</v>
      </c>
      <c r="K3" s="136" t="s">
        <v>253</v>
      </c>
      <c r="L3" s="137">
        <v>10.18826135105205</v>
      </c>
      <c r="M3" s="138">
        <v>23.248674081067179</v>
      </c>
      <c r="N3" s="138">
        <v>20.612199953658489</v>
      </c>
      <c r="O3" s="138">
        <v>25.5125284738041</v>
      </c>
      <c r="P3" s="138">
        <v>10.03861003861004</v>
      </c>
      <c r="Q3" s="138">
        <v>12.541567695962</v>
      </c>
      <c r="R3" s="138">
        <v>11.169284467713791</v>
      </c>
      <c r="S3" s="138">
        <v>11.07955818243811</v>
      </c>
      <c r="T3" s="138">
        <v>10.3125</v>
      </c>
    </row>
    <row r="4" spans="1:20" ht="20.45" customHeight="1">
      <c r="A4" s="139" t="s">
        <v>254</v>
      </c>
      <c r="B4" s="140">
        <v>4128.1864239105453</v>
      </c>
      <c r="C4" s="141">
        <v>1554.9872122762149</v>
      </c>
      <c r="D4" s="141">
        <v>16393.274490940828</v>
      </c>
      <c r="E4" s="141">
        <v>527.30049637266131</v>
      </c>
      <c r="F4" s="141">
        <v>9905.0045905079533</v>
      </c>
      <c r="G4" s="141">
        <v>4792.074645778137</v>
      </c>
      <c r="H4" s="141">
        <v>11604.657387580301</v>
      </c>
      <c r="I4" s="141">
        <v>1929.1180972565639</v>
      </c>
      <c r="J4" s="141">
        <v>3640.8660442391988</v>
      </c>
      <c r="K4" s="139" t="s">
        <v>254</v>
      </c>
      <c r="L4" s="140">
        <v>1.7718715393133999</v>
      </c>
      <c r="M4" s="141">
        <v>2.6825393170462131</v>
      </c>
      <c r="N4" s="141">
        <v>7.927769212945571</v>
      </c>
      <c r="O4" s="141">
        <v>2.2779043280182232</v>
      </c>
      <c r="P4" s="141">
        <v>4.6332046332046337</v>
      </c>
      <c r="Q4" s="141">
        <v>4.3705463182897883</v>
      </c>
      <c r="R4" s="141">
        <v>4.0139616055846421</v>
      </c>
      <c r="S4" s="141">
        <v>2.215911636487621</v>
      </c>
      <c r="T4" s="141">
        <v>1.25</v>
      </c>
    </row>
    <row r="5" spans="1:20" ht="20.45" customHeight="1">
      <c r="A5" s="139" t="s">
        <v>255</v>
      </c>
      <c r="B5" s="140">
        <v>4902.2213783937723</v>
      </c>
      <c r="C5" s="141">
        <v>1451.3213981244669</v>
      </c>
      <c r="D5" s="141">
        <v>5464.4248303136092</v>
      </c>
      <c r="E5" s="141">
        <v>738.22069492172579</v>
      </c>
      <c r="F5" s="141">
        <v>17058.619016985922</v>
      </c>
      <c r="G5" s="141">
        <v>4375.3725026669936</v>
      </c>
      <c r="H5" s="141">
        <v>2018.2012847965741</v>
      </c>
      <c r="I5" s="141">
        <v>1286.078731504376</v>
      </c>
      <c r="J5" s="141">
        <v>1517.0275184330001</v>
      </c>
      <c r="K5" s="139" t="s">
        <v>255</v>
      </c>
      <c r="L5" s="140">
        <v>2.1040974529346621</v>
      </c>
      <c r="M5" s="141">
        <v>2.503703362576466</v>
      </c>
      <c r="N5" s="141">
        <v>2.6425897376485228</v>
      </c>
      <c r="O5" s="141">
        <v>3.189066059225512</v>
      </c>
      <c r="P5" s="141">
        <v>7.9794079794079824</v>
      </c>
      <c r="Q5" s="141">
        <v>3.9904988123515448</v>
      </c>
      <c r="R5" s="141">
        <v>0.69808027923211158</v>
      </c>
      <c r="S5" s="141">
        <v>1.477274424325081</v>
      </c>
      <c r="T5" s="141">
        <v>0.52083333333333348</v>
      </c>
    </row>
    <row r="6" spans="1:20" ht="20.45" customHeight="1">
      <c r="A6" s="139" t="s">
        <v>256</v>
      </c>
      <c r="B6" s="140">
        <v>7740.3495448322719</v>
      </c>
      <c r="C6" s="141">
        <v>1140.323955669224</v>
      </c>
      <c r="D6" s="141">
        <v>14207.504558815384</v>
      </c>
      <c r="E6" s="141">
        <v>527.30049637266131</v>
      </c>
      <c r="F6" s="141">
        <v>24212.233443463887</v>
      </c>
      <c r="G6" s="141">
        <v>5417.1278604448507</v>
      </c>
      <c r="H6" s="141">
        <v>11100.107066381155</v>
      </c>
      <c r="I6" s="141">
        <v>5305.0747674555523</v>
      </c>
      <c r="J6" s="141">
        <v>8495.3541032247995</v>
      </c>
      <c r="K6" s="139" t="s">
        <v>256</v>
      </c>
      <c r="L6" s="140">
        <v>3.322259136212625</v>
      </c>
      <c r="M6" s="141">
        <v>1.9671954991672229</v>
      </c>
      <c r="N6" s="141">
        <v>6.8707333178861614</v>
      </c>
      <c r="O6" s="141">
        <v>2.2779043280182232</v>
      </c>
      <c r="P6" s="141">
        <v>11.32561132561133</v>
      </c>
      <c r="Q6" s="141">
        <v>4.9406175771971528</v>
      </c>
      <c r="R6" s="141">
        <v>3.8394415357766141</v>
      </c>
      <c r="S6" s="141">
        <v>6.0937570003409576</v>
      </c>
      <c r="T6" s="141">
        <v>2.9166666666666679</v>
      </c>
    </row>
    <row r="7" spans="1:20" ht="20.45" customHeight="1">
      <c r="A7" s="139" t="s">
        <v>257</v>
      </c>
      <c r="B7" s="140">
        <v>0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141">
        <v>504.55032119914353</v>
      </c>
      <c r="I7" s="141">
        <v>1768.3582558185169</v>
      </c>
      <c r="J7" s="141">
        <v>2427.2440294928001</v>
      </c>
      <c r="K7" s="139" t="s">
        <v>257</v>
      </c>
      <c r="L7" s="140">
        <v>0</v>
      </c>
      <c r="M7" s="141">
        <v>0</v>
      </c>
      <c r="N7" s="141">
        <v>0</v>
      </c>
      <c r="O7" s="141">
        <v>0</v>
      </c>
      <c r="P7" s="141">
        <v>0</v>
      </c>
      <c r="Q7" s="141">
        <v>0</v>
      </c>
      <c r="R7" s="141">
        <v>0.17452006980802789</v>
      </c>
      <c r="S7" s="141">
        <v>2.0312523334469859</v>
      </c>
      <c r="T7" s="141">
        <v>0.83333333333333348</v>
      </c>
    </row>
    <row r="8" spans="1:20" ht="20.45" customHeight="1">
      <c r="A8" s="139" t="s">
        <v>258</v>
      </c>
      <c r="B8" s="140">
        <v>258.01165149440908</v>
      </c>
      <c r="C8" s="141">
        <v>0</v>
      </c>
      <c r="D8" s="141">
        <v>0</v>
      </c>
      <c r="E8" s="141">
        <v>0</v>
      </c>
      <c r="F8" s="141">
        <v>2201.1121312239902</v>
      </c>
      <c r="G8" s="141">
        <v>0</v>
      </c>
      <c r="H8" s="141">
        <v>0</v>
      </c>
      <c r="I8" s="141">
        <v>160.75984143804709</v>
      </c>
      <c r="J8" s="141">
        <v>0</v>
      </c>
      <c r="K8" s="139" t="s">
        <v>258</v>
      </c>
      <c r="L8" s="140">
        <v>0.11074197120708749</v>
      </c>
      <c r="M8" s="141">
        <v>0</v>
      </c>
      <c r="N8" s="141">
        <v>0</v>
      </c>
      <c r="O8" s="141">
        <v>0</v>
      </c>
      <c r="P8" s="141">
        <v>1.0296010296010301</v>
      </c>
      <c r="Q8" s="141">
        <v>0</v>
      </c>
      <c r="R8" s="141">
        <v>0</v>
      </c>
      <c r="S8" s="141">
        <v>0.1846593030406351</v>
      </c>
      <c r="T8" s="141">
        <v>0</v>
      </c>
    </row>
    <row r="9" spans="1:20" ht="20.45" customHeight="1">
      <c r="A9" s="139" t="s">
        <v>259</v>
      </c>
      <c r="B9" s="140">
        <v>1032.0466059776361</v>
      </c>
      <c r="C9" s="141">
        <v>621.99488491048601</v>
      </c>
      <c r="D9" s="141">
        <v>2550.0649208130171</v>
      </c>
      <c r="E9" s="141">
        <v>105.4600992745323</v>
      </c>
      <c r="F9" s="141">
        <v>3301.668196835984</v>
      </c>
      <c r="G9" s="141">
        <v>416.70214311114228</v>
      </c>
      <c r="H9" s="141">
        <v>2018.2012847965741</v>
      </c>
      <c r="I9" s="141">
        <v>482.2795243141411</v>
      </c>
      <c r="J9" s="141">
        <v>1820.4330221196001</v>
      </c>
      <c r="K9" s="139" t="s">
        <v>259</v>
      </c>
      <c r="L9" s="140">
        <v>0.44296788482834992</v>
      </c>
      <c r="M9" s="141">
        <v>1.073015726818485</v>
      </c>
      <c r="N9" s="141">
        <v>1.233208544235977</v>
      </c>
      <c r="O9" s="141">
        <v>0.45558086560364458</v>
      </c>
      <c r="P9" s="141">
        <v>1.5444015444015451</v>
      </c>
      <c r="Q9" s="141">
        <v>0.38004750593824238</v>
      </c>
      <c r="R9" s="141">
        <v>0.69808027923211158</v>
      </c>
      <c r="S9" s="141">
        <v>0.55397790912190525</v>
      </c>
      <c r="T9" s="141">
        <v>0.62500000000000022</v>
      </c>
    </row>
    <row r="10" spans="1:20" ht="20.45" customHeight="1">
      <c r="A10" s="139" t="s">
        <v>260</v>
      </c>
      <c r="B10" s="140">
        <v>0</v>
      </c>
      <c r="C10" s="141">
        <v>0</v>
      </c>
      <c r="D10" s="141">
        <v>0</v>
      </c>
      <c r="E10" s="141">
        <v>210.92019854906451</v>
      </c>
      <c r="F10" s="141">
        <v>1100.5560656119951</v>
      </c>
      <c r="G10" s="141">
        <v>416.70214311114228</v>
      </c>
      <c r="H10" s="141">
        <v>0</v>
      </c>
      <c r="I10" s="141">
        <v>0</v>
      </c>
      <c r="J10" s="141">
        <v>303.40550368660001</v>
      </c>
      <c r="K10" s="139" t="s">
        <v>260</v>
      </c>
      <c r="L10" s="140">
        <v>0</v>
      </c>
      <c r="M10" s="141">
        <v>0</v>
      </c>
      <c r="N10" s="141">
        <v>0</v>
      </c>
      <c r="O10" s="141">
        <v>0.91116173120728927</v>
      </c>
      <c r="P10" s="141">
        <v>0.51480051480051492</v>
      </c>
      <c r="Q10" s="141">
        <v>0.38004750593824238</v>
      </c>
      <c r="R10" s="141">
        <v>0</v>
      </c>
      <c r="S10" s="141">
        <v>0</v>
      </c>
      <c r="T10" s="141">
        <v>0.1041666666666667</v>
      </c>
    </row>
    <row r="11" spans="1:20" ht="20.45" customHeight="1">
      <c r="A11" s="139" t="s">
        <v>261</v>
      </c>
      <c r="B11" s="140">
        <v>2322.104863449681</v>
      </c>
      <c r="C11" s="141">
        <v>310.997442455243</v>
      </c>
      <c r="D11" s="141">
        <v>1092.884966062722</v>
      </c>
      <c r="E11" s="141">
        <v>421.84039709812907</v>
      </c>
      <c r="F11" s="141">
        <v>2751.3901640299869</v>
      </c>
      <c r="G11" s="141">
        <v>0</v>
      </c>
      <c r="H11" s="141">
        <v>0</v>
      </c>
      <c r="I11" s="141">
        <v>1125.318890066329</v>
      </c>
      <c r="J11" s="141">
        <v>1820.4330221196001</v>
      </c>
      <c r="K11" s="139" t="s">
        <v>261</v>
      </c>
      <c r="L11" s="140">
        <v>0.99667774086378735</v>
      </c>
      <c r="M11" s="141">
        <v>0.53650786340924261</v>
      </c>
      <c r="N11" s="141">
        <v>0.52851794752970471</v>
      </c>
      <c r="O11" s="141">
        <v>1.822323462414579</v>
      </c>
      <c r="P11" s="141">
        <v>1.287001287001287</v>
      </c>
      <c r="Q11" s="141">
        <v>0</v>
      </c>
      <c r="R11" s="141">
        <v>0</v>
      </c>
      <c r="S11" s="141">
        <v>1.2926151212844459</v>
      </c>
      <c r="T11" s="141">
        <v>0.62500000000000022</v>
      </c>
    </row>
    <row r="12" spans="1:20" ht="20.45" customHeight="1">
      <c r="A12" s="139" t="s">
        <v>262</v>
      </c>
      <c r="B12" s="140">
        <v>0</v>
      </c>
      <c r="C12" s="141">
        <v>103.6658141517477</v>
      </c>
      <c r="D12" s="141">
        <v>1092.884966062722</v>
      </c>
      <c r="E12" s="141">
        <v>0</v>
      </c>
      <c r="F12" s="141">
        <v>550.27803280599744</v>
      </c>
      <c r="G12" s="141">
        <v>1666.8085724445691</v>
      </c>
      <c r="H12" s="141">
        <v>1009.1006423982871</v>
      </c>
      <c r="I12" s="141">
        <v>482.2795243141411</v>
      </c>
      <c r="J12" s="141">
        <v>0</v>
      </c>
      <c r="K12" s="139" t="s">
        <v>262</v>
      </c>
      <c r="L12" s="140">
        <v>0</v>
      </c>
      <c r="M12" s="141">
        <v>0.17883595446974759</v>
      </c>
      <c r="N12" s="141">
        <v>0.52851794752970471</v>
      </c>
      <c r="O12" s="141">
        <v>0</v>
      </c>
      <c r="P12" s="141">
        <v>0.25740025740025751</v>
      </c>
      <c r="Q12" s="141">
        <v>1.52019002375297</v>
      </c>
      <c r="R12" s="141">
        <v>0.34904013961605579</v>
      </c>
      <c r="S12" s="141">
        <v>0.55397790912190525</v>
      </c>
      <c r="T12" s="141">
        <v>0</v>
      </c>
    </row>
    <row r="13" spans="1:20" ht="20.45" customHeight="1">
      <c r="A13" s="139" t="s">
        <v>263</v>
      </c>
      <c r="B13" s="140">
        <v>0</v>
      </c>
      <c r="C13" s="141">
        <v>0</v>
      </c>
      <c r="D13" s="141">
        <v>1092.884966062722</v>
      </c>
      <c r="E13" s="141">
        <v>210.92019854906451</v>
      </c>
      <c r="F13" s="141">
        <v>0</v>
      </c>
      <c r="G13" s="141">
        <v>0</v>
      </c>
      <c r="H13" s="141">
        <v>2522.751605995717</v>
      </c>
      <c r="I13" s="141">
        <v>321.51968287609412</v>
      </c>
      <c r="J13" s="141">
        <v>1820.4330221196001</v>
      </c>
      <c r="K13" s="139" t="s">
        <v>263</v>
      </c>
      <c r="L13" s="140">
        <v>0</v>
      </c>
      <c r="M13" s="141">
        <v>0</v>
      </c>
      <c r="N13" s="141">
        <v>0.52851794752970471</v>
      </c>
      <c r="O13" s="141">
        <v>0.91116173120728927</v>
      </c>
      <c r="P13" s="141">
        <v>0</v>
      </c>
      <c r="Q13" s="141">
        <v>0</v>
      </c>
      <c r="R13" s="141">
        <v>0.87260034904013939</v>
      </c>
      <c r="S13" s="141">
        <v>0.36931860608127021</v>
      </c>
      <c r="T13" s="141">
        <v>0.62500000000000022</v>
      </c>
    </row>
    <row r="14" spans="1:20" ht="20.45" customHeight="1">
      <c r="A14" s="139" t="s">
        <v>264</v>
      </c>
      <c r="B14" s="140">
        <v>4386.1980754049546</v>
      </c>
      <c r="C14" s="141">
        <v>3213.640238704178</v>
      </c>
      <c r="D14" s="141">
        <v>13843.209570127814</v>
      </c>
      <c r="E14" s="141">
        <v>2952.8827796869032</v>
      </c>
      <c r="F14" s="141">
        <v>8804.4485248959591</v>
      </c>
      <c r="G14" s="141">
        <v>13959.521794223267</v>
      </c>
      <c r="H14" s="141">
        <v>19172.912205567452</v>
      </c>
      <c r="I14" s="141">
        <v>4662.0354017033642</v>
      </c>
      <c r="J14" s="141">
        <v>7888.5430958515999</v>
      </c>
      <c r="K14" s="139" t="s">
        <v>264</v>
      </c>
      <c r="L14" s="140">
        <v>1.8826135105204871</v>
      </c>
      <c r="M14" s="141">
        <v>5.5439145885621741</v>
      </c>
      <c r="N14" s="141">
        <v>6.6945606687095944</v>
      </c>
      <c r="O14" s="141">
        <v>12.75626423690205</v>
      </c>
      <c r="P14" s="141">
        <v>4.1184041184041194</v>
      </c>
      <c r="Q14" s="141">
        <v>12.73159144893112</v>
      </c>
      <c r="R14" s="141">
        <v>6.6317626527050599</v>
      </c>
      <c r="S14" s="141">
        <v>5.3551197881784178</v>
      </c>
      <c r="T14" s="141">
        <v>2.7083333333333339</v>
      </c>
    </row>
    <row r="15" spans="1:20" ht="20.45" customHeight="1">
      <c r="A15" s="139" t="s">
        <v>265</v>
      </c>
      <c r="B15" s="140">
        <v>1032.0466059776361</v>
      </c>
      <c r="C15" s="141">
        <v>103.6658141517477</v>
      </c>
      <c r="D15" s="141">
        <v>728.5899773751479</v>
      </c>
      <c r="E15" s="141">
        <v>316.38029782359678</v>
      </c>
      <c r="F15" s="141">
        <v>3851.946229641982</v>
      </c>
      <c r="G15" s="141">
        <v>1666.8085724445691</v>
      </c>
      <c r="H15" s="141">
        <v>2018.2012847965741</v>
      </c>
      <c r="I15" s="141">
        <v>1446.838572942424</v>
      </c>
      <c r="J15" s="141">
        <v>303.40550368660001</v>
      </c>
      <c r="K15" s="139" t="s">
        <v>265</v>
      </c>
      <c r="L15" s="140">
        <v>0.44296788482834992</v>
      </c>
      <c r="M15" s="141">
        <v>0.17883595446974759</v>
      </c>
      <c r="N15" s="141">
        <v>0.35234529835313649</v>
      </c>
      <c r="O15" s="141">
        <v>1.3667425968109339</v>
      </c>
      <c r="P15" s="141">
        <v>1.801801801801802</v>
      </c>
      <c r="Q15" s="141">
        <v>1.52019002375297</v>
      </c>
      <c r="R15" s="141">
        <v>0.69808027923211158</v>
      </c>
      <c r="S15" s="141">
        <v>1.661933727365716</v>
      </c>
      <c r="T15" s="141">
        <v>0.1041666666666667</v>
      </c>
    </row>
    <row r="16" spans="1:20" ht="20.45" customHeight="1">
      <c r="A16" s="139" t="s">
        <v>266</v>
      </c>
      <c r="B16" s="140">
        <v>0</v>
      </c>
      <c r="C16" s="141">
        <v>103.6658141517477</v>
      </c>
      <c r="D16" s="141">
        <v>364.29498868757389</v>
      </c>
      <c r="E16" s="141">
        <v>0</v>
      </c>
      <c r="F16" s="141">
        <v>1650.834098417992</v>
      </c>
      <c r="G16" s="141">
        <v>0</v>
      </c>
      <c r="H16" s="141">
        <v>0</v>
      </c>
      <c r="I16" s="141">
        <v>321.51968287609412</v>
      </c>
      <c r="J16" s="141">
        <v>0</v>
      </c>
      <c r="K16" s="139" t="s">
        <v>267</v>
      </c>
      <c r="L16" s="140">
        <v>0</v>
      </c>
      <c r="M16" s="141">
        <v>0.17883595446974759</v>
      </c>
      <c r="N16" s="141">
        <v>0.17617264917656819</v>
      </c>
      <c r="O16" s="141">
        <v>0</v>
      </c>
      <c r="P16" s="141">
        <v>0.77220077220077232</v>
      </c>
      <c r="Q16" s="141">
        <v>0</v>
      </c>
      <c r="R16" s="141">
        <v>0</v>
      </c>
      <c r="S16" s="141">
        <v>0.36931860608127021</v>
      </c>
      <c r="T16" s="141">
        <v>0</v>
      </c>
    </row>
    <row r="17" spans="1:20" ht="20.45" customHeight="1">
      <c r="A17" s="139" t="s">
        <v>268</v>
      </c>
      <c r="B17" s="140">
        <v>0</v>
      </c>
      <c r="C17" s="141">
        <v>0</v>
      </c>
      <c r="D17" s="141">
        <v>0</v>
      </c>
      <c r="E17" s="141">
        <v>0</v>
      </c>
      <c r="F17" s="141">
        <v>1650.834098417992</v>
      </c>
      <c r="G17" s="141">
        <v>0</v>
      </c>
      <c r="H17" s="141">
        <v>0</v>
      </c>
      <c r="I17" s="141">
        <v>0</v>
      </c>
      <c r="J17" s="141">
        <v>0</v>
      </c>
      <c r="K17" s="139" t="s">
        <v>268</v>
      </c>
      <c r="L17" s="140">
        <v>0</v>
      </c>
      <c r="M17" s="141">
        <v>0</v>
      </c>
      <c r="N17" s="141">
        <v>0</v>
      </c>
      <c r="O17" s="141">
        <v>0</v>
      </c>
      <c r="P17" s="141">
        <v>0.77220077220077232</v>
      </c>
      <c r="Q17" s="141">
        <v>0</v>
      </c>
      <c r="R17" s="141">
        <v>0</v>
      </c>
      <c r="S17" s="141">
        <v>0</v>
      </c>
      <c r="T17" s="141">
        <v>0</v>
      </c>
    </row>
    <row r="18" spans="1:20" ht="20.45" customHeight="1">
      <c r="A18" s="139" t="s">
        <v>269</v>
      </c>
      <c r="B18" s="140">
        <v>5160.2330298881807</v>
      </c>
      <c r="C18" s="141">
        <v>1243.989769820972</v>
      </c>
      <c r="D18" s="141">
        <v>6193.0148076887581</v>
      </c>
      <c r="E18" s="141">
        <v>105.4600992745323</v>
      </c>
      <c r="F18" s="141">
        <v>15407.784918567926</v>
      </c>
      <c r="G18" s="141">
        <v>6042.1810751115636</v>
      </c>
      <c r="H18" s="141">
        <v>16650.160599571733</v>
      </c>
      <c r="I18" s="141">
        <v>2572.157463008753</v>
      </c>
      <c r="J18" s="141">
        <v>13046.4366585238</v>
      </c>
      <c r="K18" s="139" t="s">
        <v>269</v>
      </c>
      <c r="L18" s="140">
        <v>2.2148394241417502</v>
      </c>
      <c r="M18" s="141">
        <v>2.14603145363697</v>
      </c>
      <c r="N18" s="141">
        <v>2.9949350360016598</v>
      </c>
      <c r="O18" s="141">
        <v>0.45558086560364458</v>
      </c>
      <c r="P18" s="141">
        <v>7.2072072072072073</v>
      </c>
      <c r="Q18" s="141">
        <v>5.5106888361045154</v>
      </c>
      <c r="R18" s="141">
        <v>5.7591623036649207</v>
      </c>
      <c r="S18" s="141">
        <v>2.9545488486501621</v>
      </c>
      <c r="T18" s="141">
        <v>4.4791666666666679</v>
      </c>
    </row>
    <row r="19" spans="1:20" ht="20.45" customHeight="1">
      <c r="A19" s="139" t="s">
        <v>270</v>
      </c>
      <c r="B19" s="140">
        <v>516.02330298881816</v>
      </c>
      <c r="C19" s="141">
        <v>0</v>
      </c>
      <c r="D19" s="141">
        <v>0</v>
      </c>
      <c r="E19" s="141">
        <v>0</v>
      </c>
      <c r="F19" s="141">
        <v>0</v>
      </c>
      <c r="G19" s="141">
        <v>625.05321466671353</v>
      </c>
      <c r="H19" s="141">
        <v>1513.650963597431</v>
      </c>
      <c r="I19" s="141">
        <v>482.2795243141411</v>
      </c>
      <c r="J19" s="141">
        <v>303.40550368660001</v>
      </c>
      <c r="K19" s="139" t="s">
        <v>270</v>
      </c>
      <c r="L19" s="140">
        <v>0.22148394241417499</v>
      </c>
      <c r="M19" s="141">
        <v>0</v>
      </c>
      <c r="N19" s="141">
        <v>0</v>
      </c>
      <c r="O19" s="141">
        <v>0</v>
      </c>
      <c r="P19" s="141">
        <v>0</v>
      </c>
      <c r="Q19" s="141">
        <v>0.57007125890736376</v>
      </c>
      <c r="R19" s="141">
        <v>0.52356020942408377</v>
      </c>
      <c r="S19" s="141">
        <v>0.55397790912190525</v>
      </c>
      <c r="T19" s="141">
        <v>0.1041666666666667</v>
      </c>
    </row>
    <row r="20" spans="1:20" ht="20.45" customHeight="1">
      <c r="A20" s="139" t="s">
        <v>271</v>
      </c>
      <c r="B20" s="140">
        <v>1290.0582574720449</v>
      </c>
      <c r="C20" s="141">
        <v>0</v>
      </c>
      <c r="D20" s="141">
        <v>0</v>
      </c>
      <c r="E20" s="141">
        <v>0</v>
      </c>
      <c r="F20" s="141">
        <v>4952.5022952539766</v>
      </c>
      <c r="G20" s="141">
        <v>208.3510715555712</v>
      </c>
      <c r="H20" s="141">
        <v>2018.2012847965741</v>
      </c>
      <c r="I20" s="141">
        <v>1125.318890066329</v>
      </c>
      <c r="J20" s="141">
        <v>910.21651105979993</v>
      </c>
      <c r="K20" s="139" t="s">
        <v>271</v>
      </c>
      <c r="L20" s="140">
        <v>0.55370985603543743</v>
      </c>
      <c r="M20" s="141">
        <v>0</v>
      </c>
      <c r="N20" s="141">
        <v>0</v>
      </c>
      <c r="O20" s="141">
        <v>0</v>
      </c>
      <c r="P20" s="141">
        <v>2.3166023166023169</v>
      </c>
      <c r="Q20" s="141">
        <v>0.19002375296912119</v>
      </c>
      <c r="R20" s="141">
        <v>0.69808027923211158</v>
      </c>
      <c r="S20" s="141">
        <v>1.2926151212844459</v>
      </c>
      <c r="T20" s="141">
        <v>0.31250000000000011</v>
      </c>
    </row>
    <row r="21" spans="1:20" ht="20.45" customHeight="1">
      <c r="A21" s="139" t="s">
        <v>272</v>
      </c>
      <c r="B21" s="140">
        <v>516.02330298881816</v>
      </c>
      <c r="C21" s="141">
        <v>103.6658141517477</v>
      </c>
      <c r="D21" s="141">
        <v>1092.884966062722</v>
      </c>
      <c r="E21" s="141">
        <v>0</v>
      </c>
      <c r="F21" s="141">
        <v>550.27803280599744</v>
      </c>
      <c r="G21" s="141">
        <v>625.05321466671353</v>
      </c>
      <c r="H21" s="141">
        <v>1009.1006423982871</v>
      </c>
      <c r="I21" s="141">
        <v>321.51968287609412</v>
      </c>
      <c r="J21" s="141">
        <v>910.21651105979993</v>
      </c>
      <c r="K21" s="139" t="s">
        <v>272</v>
      </c>
      <c r="L21" s="140">
        <v>0.22148394241417499</v>
      </c>
      <c r="M21" s="141">
        <v>0.17883595446974759</v>
      </c>
      <c r="N21" s="141">
        <v>0.52851794752970471</v>
      </c>
      <c r="O21" s="141">
        <v>0</v>
      </c>
      <c r="P21" s="141">
        <v>0.25740025740025751</v>
      </c>
      <c r="Q21" s="141">
        <v>0.57007125890736376</v>
      </c>
      <c r="R21" s="141">
        <v>0.34904013961605579</v>
      </c>
      <c r="S21" s="141">
        <v>0.36931860608127021</v>
      </c>
      <c r="T21" s="141">
        <v>0.31250000000000011</v>
      </c>
    </row>
    <row r="22" spans="1:20" ht="20.45" customHeight="1">
      <c r="A22" s="139" t="s">
        <v>273</v>
      </c>
      <c r="B22" s="140">
        <v>1806.081560460864</v>
      </c>
      <c r="C22" s="141">
        <v>310.997442455243</v>
      </c>
      <c r="D22" s="141">
        <v>1092.884966062722</v>
      </c>
      <c r="E22" s="141">
        <v>0</v>
      </c>
      <c r="F22" s="141">
        <v>6603.3363936719688</v>
      </c>
      <c r="G22" s="141">
        <v>2916.9150017779962</v>
      </c>
      <c r="H22" s="141">
        <v>7063.7044967880083</v>
      </c>
      <c r="I22" s="141">
        <v>964.5590486282822</v>
      </c>
      <c r="J22" s="141">
        <v>2427.2440294928001</v>
      </c>
      <c r="K22" s="139" t="s">
        <v>273</v>
      </c>
      <c r="L22" s="140">
        <v>0.77519379844961245</v>
      </c>
      <c r="M22" s="141">
        <v>0.53650786340924261</v>
      </c>
      <c r="N22" s="141">
        <v>0.52851794752970471</v>
      </c>
      <c r="O22" s="141">
        <v>0</v>
      </c>
      <c r="P22" s="141">
        <v>3.0888030888030888</v>
      </c>
      <c r="Q22" s="141">
        <v>2.6603325415676959</v>
      </c>
      <c r="R22" s="141">
        <v>2.4432809773123911</v>
      </c>
      <c r="S22" s="141">
        <v>1.107955818243811</v>
      </c>
      <c r="T22" s="141">
        <v>0.83333333333333348</v>
      </c>
    </row>
    <row r="23" spans="1:20" ht="20.45" customHeight="1">
      <c r="A23" s="139" t="s">
        <v>274</v>
      </c>
      <c r="B23" s="140">
        <v>258.01165149440908</v>
      </c>
      <c r="C23" s="141">
        <v>0</v>
      </c>
      <c r="D23" s="141">
        <v>364.29498868757389</v>
      </c>
      <c r="E23" s="141">
        <v>0</v>
      </c>
      <c r="F23" s="141">
        <v>550.27803280599744</v>
      </c>
      <c r="G23" s="141">
        <v>208.3510715555712</v>
      </c>
      <c r="H23" s="141">
        <v>504.55032119914353</v>
      </c>
      <c r="I23" s="141">
        <v>482.2795243141411</v>
      </c>
      <c r="J23" s="141">
        <v>606.81100737319991</v>
      </c>
      <c r="K23" s="139" t="s">
        <v>274</v>
      </c>
      <c r="L23" s="140">
        <v>0.11074197120708749</v>
      </c>
      <c r="M23" s="141">
        <v>0</v>
      </c>
      <c r="N23" s="141">
        <v>0.17617264917656819</v>
      </c>
      <c r="O23" s="141">
        <v>0</v>
      </c>
      <c r="P23" s="141">
        <v>0.25740025740025751</v>
      </c>
      <c r="Q23" s="141">
        <v>0.19002375296912119</v>
      </c>
      <c r="R23" s="141">
        <v>0.17452006980802789</v>
      </c>
      <c r="S23" s="141">
        <v>0.55397790912190525</v>
      </c>
      <c r="T23" s="141">
        <v>0.2083333333333334</v>
      </c>
    </row>
    <row r="24" spans="1:20" ht="20.45" customHeight="1">
      <c r="A24" s="139" t="s">
        <v>275</v>
      </c>
      <c r="B24" s="140">
        <v>7482.3378933378644</v>
      </c>
      <c r="C24" s="141">
        <v>2695.3111679454391</v>
      </c>
      <c r="D24" s="141">
        <v>5828.7198190011832</v>
      </c>
      <c r="E24" s="141">
        <v>0</v>
      </c>
      <c r="F24" s="141">
        <v>4952.5022952539766</v>
      </c>
      <c r="G24" s="141">
        <v>3750.3192880002812</v>
      </c>
      <c r="H24" s="141">
        <v>8577.3554603854391</v>
      </c>
      <c r="I24" s="141">
        <v>2411.3976215707062</v>
      </c>
      <c r="J24" s="141">
        <v>7888.5430958515999</v>
      </c>
      <c r="K24" s="139" t="s">
        <v>275</v>
      </c>
      <c r="L24" s="140">
        <v>3.211517165005537</v>
      </c>
      <c r="M24" s="141">
        <v>4.649734816213436</v>
      </c>
      <c r="N24" s="141">
        <v>2.8187623868250919</v>
      </c>
      <c r="O24" s="141">
        <v>0</v>
      </c>
      <c r="P24" s="141">
        <v>2.3166023166023169</v>
      </c>
      <c r="Q24" s="141">
        <v>3.4204275534441821</v>
      </c>
      <c r="R24" s="141">
        <v>2.9668411867364739</v>
      </c>
      <c r="S24" s="141">
        <v>2.769889545609526</v>
      </c>
      <c r="T24" s="141">
        <v>2.7083333333333339</v>
      </c>
    </row>
    <row r="25" spans="1:20" ht="20.45" customHeight="1">
      <c r="A25" s="139" t="s">
        <v>276</v>
      </c>
      <c r="B25" s="140">
        <v>8772.3961508099092</v>
      </c>
      <c r="C25" s="141">
        <v>1865.984654731458</v>
      </c>
      <c r="D25" s="141">
        <v>4735.8348529384621</v>
      </c>
      <c r="E25" s="141">
        <v>105.4600992745323</v>
      </c>
      <c r="F25" s="141">
        <v>10455.282623313951</v>
      </c>
      <c r="G25" s="141">
        <v>3958.670359555852</v>
      </c>
      <c r="H25" s="141">
        <v>11100.107066381155</v>
      </c>
      <c r="I25" s="141">
        <v>3536.7165116370352</v>
      </c>
      <c r="J25" s="141">
        <v>8191.9485995382001</v>
      </c>
      <c r="K25" s="139" t="s">
        <v>276</v>
      </c>
      <c r="L25" s="140">
        <v>3.7652270210409751</v>
      </c>
      <c r="M25" s="141">
        <v>3.2190471804554561</v>
      </c>
      <c r="N25" s="141">
        <v>2.2902444392953871</v>
      </c>
      <c r="O25" s="141">
        <v>0.45558086560364458</v>
      </c>
      <c r="P25" s="141">
        <v>4.8906048906048918</v>
      </c>
      <c r="Q25" s="141">
        <v>3.610451306413303</v>
      </c>
      <c r="R25" s="141">
        <v>3.8394415357766141</v>
      </c>
      <c r="S25" s="141">
        <v>4.0625046668939717</v>
      </c>
      <c r="T25" s="141">
        <v>2.8125000000000009</v>
      </c>
    </row>
    <row r="26" spans="1:20" ht="20.45" customHeight="1">
      <c r="A26" s="139" t="s">
        <v>277</v>
      </c>
      <c r="B26" s="140">
        <v>258.01165149440908</v>
      </c>
      <c r="C26" s="141">
        <v>0</v>
      </c>
      <c r="D26" s="141">
        <v>364.29498868757389</v>
      </c>
      <c r="E26" s="141">
        <v>105.4600992745323</v>
      </c>
      <c r="F26" s="141">
        <v>1100.5560656119951</v>
      </c>
      <c r="G26" s="141">
        <v>625.05321466671353</v>
      </c>
      <c r="H26" s="141">
        <v>504.55032119914353</v>
      </c>
      <c r="I26" s="141">
        <v>160.75984143804709</v>
      </c>
      <c r="J26" s="141">
        <v>0</v>
      </c>
      <c r="K26" s="139" t="s">
        <v>277</v>
      </c>
      <c r="L26" s="140">
        <v>0.11074197120708749</v>
      </c>
      <c r="M26" s="141">
        <v>0</v>
      </c>
      <c r="N26" s="141">
        <v>0.17617264917656819</v>
      </c>
      <c r="O26" s="141">
        <v>0.45558086560364458</v>
      </c>
      <c r="P26" s="141">
        <v>0.51480051480051492</v>
      </c>
      <c r="Q26" s="141">
        <v>0.57007125890736376</v>
      </c>
      <c r="R26" s="141">
        <v>0.17452006980802789</v>
      </c>
      <c r="S26" s="141">
        <v>0.1846593030406351</v>
      </c>
      <c r="T26" s="141">
        <v>0</v>
      </c>
    </row>
    <row r="27" spans="1:20" ht="20.45" customHeight="1">
      <c r="A27" s="139" t="s">
        <v>278</v>
      </c>
      <c r="B27" s="140">
        <v>1032.0466059776361</v>
      </c>
      <c r="C27" s="141">
        <v>103.6658141517477</v>
      </c>
      <c r="D27" s="141">
        <v>364.29498868757389</v>
      </c>
      <c r="E27" s="141">
        <v>0</v>
      </c>
      <c r="F27" s="141">
        <v>0</v>
      </c>
      <c r="G27" s="141">
        <v>208.3510715555712</v>
      </c>
      <c r="H27" s="141">
        <v>504.55032119914353</v>
      </c>
      <c r="I27" s="141">
        <v>803.79920719023528</v>
      </c>
      <c r="J27" s="141">
        <v>0</v>
      </c>
      <c r="K27" s="139" t="s">
        <v>278</v>
      </c>
      <c r="L27" s="140">
        <v>0.44296788482834992</v>
      </c>
      <c r="M27" s="141">
        <v>0.17883595446974759</v>
      </c>
      <c r="N27" s="141">
        <v>0.17617264917656819</v>
      </c>
      <c r="O27" s="141">
        <v>0</v>
      </c>
      <c r="P27" s="141">
        <v>0</v>
      </c>
      <c r="Q27" s="141">
        <v>0.19002375296912119</v>
      </c>
      <c r="R27" s="141">
        <v>0.17452006980802789</v>
      </c>
      <c r="S27" s="141">
        <v>0.92329651520317546</v>
      </c>
      <c r="T27" s="141">
        <v>0</v>
      </c>
    </row>
    <row r="28" spans="1:20" ht="20.45" customHeight="1">
      <c r="A28" s="139" t="s">
        <v>279</v>
      </c>
      <c r="B28" s="140">
        <v>774.03495448322724</v>
      </c>
      <c r="C28" s="141">
        <v>103.6658141517477</v>
      </c>
      <c r="D28" s="141">
        <v>728.5899773751479</v>
      </c>
      <c r="E28" s="141">
        <v>105.4600992745323</v>
      </c>
      <c r="F28" s="141">
        <v>1100.5560656119951</v>
      </c>
      <c r="G28" s="141">
        <v>0</v>
      </c>
      <c r="H28" s="141">
        <v>1009.1006423982871</v>
      </c>
      <c r="I28" s="141">
        <v>482.2795243141411</v>
      </c>
      <c r="J28" s="141">
        <v>0</v>
      </c>
      <c r="K28" s="139" t="s">
        <v>279</v>
      </c>
      <c r="L28" s="140">
        <v>0.33222591362126253</v>
      </c>
      <c r="M28" s="141">
        <v>0.17883595446974759</v>
      </c>
      <c r="N28" s="141">
        <v>0.35234529835313649</v>
      </c>
      <c r="O28" s="141">
        <v>0.45558086560364458</v>
      </c>
      <c r="P28" s="141">
        <v>0.51480051480051492</v>
      </c>
      <c r="Q28" s="141">
        <v>0</v>
      </c>
      <c r="R28" s="141">
        <v>0.34904013961605579</v>
      </c>
      <c r="S28" s="141">
        <v>0.55397790912190525</v>
      </c>
      <c r="T28" s="141">
        <v>0</v>
      </c>
    </row>
    <row r="29" spans="1:20" ht="20.45" customHeight="1">
      <c r="A29" s="139" t="s">
        <v>280</v>
      </c>
      <c r="B29" s="140">
        <v>1032.0466059776361</v>
      </c>
      <c r="C29" s="141">
        <v>0</v>
      </c>
      <c r="D29" s="141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321.51968287609412</v>
      </c>
      <c r="J29" s="141">
        <v>5764.7045700454</v>
      </c>
      <c r="K29" s="139" t="s">
        <v>280</v>
      </c>
      <c r="L29" s="140">
        <v>0.44296788482834992</v>
      </c>
      <c r="M29" s="141">
        <v>0</v>
      </c>
      <c r="N29" s="141">
        <v>0</v>
      </c>
      <c r="O29" s="141">
        <v>0</v>
      </c>
      <c r="P29" s="141">
        <v>0</v>
      </c>
      <c r="Q29" s="141">
        <v>0</v>
      </c>
      <c r="R29" s="141">
        <v>0</v>
      </c>
      <c r="S29" s="141">
        <v>0.36931860608127021</v>
      </c>
      <c r="T29" s="141">
        <v>1.9791666666666681</v>
      </c>
    </row>
    <row r="30" spans="1:20" ht="20.45" customHeight="1">
      <c r="A30" s="139" t="s">
        <v>281</v>
      </c>
      <c r="B30" s="140">
        <v>6966.3145903490449</v>
      </c>
      <c r="C30" s="141">
        <v>2384.3137254901958</v>
      </c>
      <c r="D30" s="141">
        <v>8378.7847398142021</v>
      </c>
      <c r="E30" s="141">
        <v>738.22069492172579</v>
      </c>
      <c r="F30" s="141">
        <v>6603.3363936719688</v>
      </c>
      <c r="G30" s="141">
        <v>13542.819651112126</v>
      </c>
      <c r="H30" s="141">
        <v>16650.160599571733</v>
      </c>
      <c r="I30" s="141">
        <v>3858.2361945131288</v>
      </c>
      <c r="J30" s="141">
        <v>108619.1703198028</v>
      </c>
      <c r="K30" s="139" t="s">
        <v>281</v>
      </c>
      <c r="L30" s="140">
        <v>2.9900332225913622</v>
      </c>
      <c r="M30" s="141">
        <v>4.1132269528041938</v>
      </c>
      <c r="N30" s="141">
        <v>4.0519709310610699</v>
      </c>
      <c r="O30" s="141">
        <v>3.189066059225512</v>
      </c>
      <c r="P30" s="141">
        <v>3.0888030888030888</v>
      </c>
      <c r="Q30" s="141">
        <v>12.35154394299288</v>
      </c>
      <c r="R30" s="141">
        <v>5.7591623036649207</v>
      </c>
      <c r="S30" s="141">
        <v>4.431823272975242</v>
      </c>
      <c r="T30" s="141">
        <v>37.291666666666679</v>
      </c>
    </row>
    <row r="31" spans="1:20" ht="20.45" customHeight="1">
      <c r="A31" s="139" t="s">
        <v>282</v>
      </c>
      <c r="B31" s="140">
        <v>0</v>
      </c>
      <c r="C31" s="141">
        <v>103.6658141517477</v>
      </c>
      <c r="D31" s="141">
        <v>364.29498868757389</v>
      </c>
      <c r="E31" s="141">
        <v>0</v>
      </c>
      <c r="F31" s="141">
        <v>2201.1121312239902</v>
      </c>
      <c r="G31" s="141">
        <v>3958.670359555852</v>
      </c>
      <c r="H31" s="141">
        <v>1009.1006423982871</v>
      </c>
      <c r="I31" s="141">
        <v>160.75984143804709</v>
      </c>
      <c r="J31" s="141">
        <v>303.40550368660001</v>
      </c>
      <c r="K31" s="139" t="s">
        <v>282</v>
      </c>
      <c r="L31" s="140">
        <v>0</v>
      </c>
      <c r="M31" s="141">
        <v>0.17883595446974759</v>
      </c>
      <c r="N31" s="141">
        <v>0.17617264917656819</v>
      </c>
      <c r="O31" s="141">
        <v>0</v>
      </c>
      <c r="P31" s="141">
        <v>1.0296010296010301</v>
      </c>
      <c r="Q31" s="141">
        <v>3.610451306413303</v>
      </c>
      <c r="R31" s="141">
        <v>0.34904013961605579</v>
      </c>
      <c r="S31" s="141">
        <v>0.1846593030406351</v>
      </c>
      <c r="T31" s="141">
        <v>0.1041666666666667</v>
      </c>
    </row>
    <row r="32" spans="1:20" ht="20.45" customHeight="1">
      <c r="A32" s="139" t="s">
        <v>283</v>
      </c>
      <c r="B32" s="140">
        <v>0</v>
      </c>
      <c r="C32" s="141">
        <v>0</v>
      </c>
      <c r="D32" s="141">
        <v>0</v>
      </c>
      <c r="E32" s="141">
        <v>0</v>
      </c>
      <c r="F32" s="141">
        <v>1650.834098417992</v>
      </c>
      <c r="G32" s="141">
        <v>0</v>
      </c>
      <c r="H32" s="141">
        <v>504.55032119914353</v>
      </c>
      <c r="I32" s="141">
        <v>0</v>
      </c>
      <c r="J32" s="141">
        <v>303.40550368660001</v>
      </c>
      <c r="K32" s="139" t="s">
        <v>283</v>
      </c>
      <c r="L32" s="140">
        <v>0</v>
      </c>
      <c r="M32" s="141">
        <v>0</v>
      </c>
      <c r="N32" s="141">
        <v>0</v>
      </c>
      <c r="O32" s="141">
        <v>0</v>
      </c>
      <c r="P32" s="141">
        <v>0.77220077220077232</v>
      </c>
      <c r="Q32" s="141">
        <v>0</v>
      </c>
      <c r="R32" s="141">
        <v>0.17452006980802789</v>
      </c>
      <c r="S32" s="141">
        <v>0</v>
      </c>
      <c r="T32" s="141">
        <v>0.1041666666666667</v>
      </c>
    </row>
    <row r="33" spans="1:20" ht="20.45" customHeight="1">
      <c r="A33" s="139" t="s">
        <v>284</v>
      </c>
      <c r="B33" s="140">
        <v>0</v>
      </c>
      <c r="C33" s="141">
        <v>207.33162830349531</v>
      </c>
      <c r="D33" s="141">
        <v>364.29498868757389</v>
      </c>
      <c r="E33" s="141">
        <v>105.4600992745323</v>
      </c>
      <c r="F33" s="141">
        <v>0</v>
      </c>
      <c r="G33" s="141">
        <v>0</v>
      </c>
      <c r="H33" s="141">
        <v>0</v>
      </c>
      <c r="I33" s="141">
        <v>482.2795243141411</v>
      </c>
      <c r="J33" s="141">
        <v>3944.2715479258</v>
      </c>
      <c r="K33" s="139" t="s">
        <v>284</v>
      </c>
      <c r="L33" s="140">
        <v>0</v>
      </c>
      <c r="M33" s="141">
        <v>0.35767190893949508</v>
      </c>
      <c r="N33" s="141">
        <v>0.17617264917656819</v>
      </c>
      <c r="O33" s="141">
        <v>0.45558086560364458</v>
      </c>
      <c r="P33" s="141">
        <v>0</v>
      </c>
      <c r="Q33" s="141">
        <v>0</v>
      </c>
      <c r="R33" s="141">
        <v>0</v>
      </c>
      <c r="S33" s="141">
        <v>0.55397790912190525</v>
      </c>
      <c r="T33" s="141">
        <v>1.354166666666667</v>
      </c>
    </row>
    <row r="34" spans="1:20" ht="20.45" customHeight="1">
      <c r="A34" s="139" t="s">
        <v>285</v>
      </c>
      <c r="B34" s="140">
        <v>1548.069908966454</v>
      </c>
      <c r="C34" s="141">
        <v>1036.6581415174769</v>
      </c>
      <c r="D34" s="141">
        <v>2185.769932125444</v>
      </c>
      <c r="E34" s="141">
        <v>527.30049637266131</v>
      </c>
      <c r="F34" s="141">
        <v>8804.4485248959591</v>
      </c>
      <c r="G34" s="141">
        <v>3333.6171448891391</v>
      </c>
      <c r="H34" s="141">
        <v>2522.751605995717</v>
      </c>
      <c r="I34" s="141">
        <v>1286.078731504376</v>
      </c>
      <c r="J34" s="141">
        <v>4551.082555299</v>
      </c>
      <c r="K34" s="139" t="s">
        <v>285</v>
      </c>
      <c r="L34" s="140">
        <v>0.66445182724252494</v>
      </c>
      <c r="M34" s="141">
        <v>1.788359544697476</v>
      </c>
      <c r="N34" s="141">
        <v>1.057035895059409</v>
      </c>
      <c r="O34" s="141">
        <v>2.2779043280182232</v>
      </c>
      <c r="P34" s="141">
        <v>4.1184041184041194</v>
      </c>
      <c r="Q34" s="141">
        <v>3.040380047505939</v>
      </c>
      <c r="R34" s="141">
        <v>0.87260034904013939</v>
      </c>
      <c r="S34" s="141">
        <v>1.477274424325081</v>
      </c>
      <c r="T34" s="141">
        <v>1.5625000000000011</v>
      </c>
    </row>
    <row r="35" spans="1:20" ht="20.45" customHeight="1">
      <c r="A35" s="139" t="s">
        <v>286</v>
      </c>
      <c r="B35" s="140">
        <v>0</v>
      </c>
      <c r="C35" s="141">
        <v>0</v>
      </c>
      <c r="D35" s="141">
        <v>0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303.40550368660001</v>
      </c>
      <c r="K35" s="139" t="s">
        <v>286</v>
      </c>
      <c r="L35" s="140">
        <v>0</v>
      </c>
      <c r="M35" s="141">
        <v>0</v>
      </c>
      <c r="N35" s="141">
        <v>0</v>
      </c>
      <c r="O35" s="141">
        <v>0</v>
      </c>
      <c r="P35" s="141">
        <v>0</v>
      </c>
      <c r="Q35" s="141">
        <v>0</v>
      </c>
      <c r="R35" s="141">
        <v>0</v>
      </c>
      <c r="S35" s="141">
        <v>0</v>
      </c>
      <c r="T35" s="141">
        <v>0.1041666666666667</v>
      </c>
    </row>
    <row r="36" spans="1:20" ht="20.45" customHeight="1">
      <c r="A36" s="139" t="s">
        <v>287</v>
      </c>
      <c r="B36" s="140"/>
      <c r="C36" s="141">
        <v>0</v>
      </c>
      <c r="D36" s="141">
        <v>0</v>
      </c>
      <c r="E36" s="141">
        <v>0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39" t="s">
        <v>287</v>
      </c>
      <c r="L36" s="140">
        <v>0</v>
      </c>
      <c r="M36" s="141">
        <v>0</v>
      </c>
      <c r="N36" s="141">
        <v>0</v>
      </c>
      <c r="O36" s="141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</row>
    <row r="37" spans="1:20" ht="20.45" customHeight="1">
      <c r="A37" s="139" t="s">
        <v>288</v>
      </c>
      <c r="B37" s="140">
        <v>0</v>
      </c>
      <c r="C37" s="141">
        <v>0</v>
      </c>
      <c r="D37" s="141">
        <v>0</v>
      </c>
      <c r="E37" s="141">
        <v>0</v>
      </c>
      <c r="F37" s="141">
        <v>6603.3363936719688</v>
      </c>
      <c r="G37" s="141">
        <v>0</v>
      </c>
      <c r="H37" s="141">
        <v>0</v>
      </c>
      <c r="I37" s="141">
        <v>964.5590486282822</v>
      </c>
      <c r="J37" s="141">
        <v>0</v>
      </c>
      <c r="K37" s="139" t="s">
        <v>288</v>
      </c>
      <c r="L37" s="140">
        <v>0</v>
      </c>
      <c r="M37" s="141">
        <v>0</v>
      </c>
      <c r="N37" s="141">
        <v>0</v>
      </c>
      <c r="O37" s="141">
        <v>0</v>
      </c>
      <c r="P37" s="141">
        <v>3.0888030888030888</v>
      </c>
      <c r="Q37" s="141">
        <v>0</v>
      </c>
      <c r="R37" s="141">
        <v>0</v>
      </c>
      <c r="S37" s="141">
        <v>1.107955818243811</v>
      </c>
      <c r="T37" s="141">
        <v>0</v>
      </c>
    </row>
    <row r="38" spans="1:20" ht="20.45" customHeight="1">
      <c r="A38" s="139" t="s">
        <v>289</v>
      </c>
      <c r="B38" s="140">
        <v>0</v>
      </c>
      <c r="C38" s="141">
        <v>0</v>
      </c>
      <c r="D38" s="141">
        <v>1457.179954750296</v>
      </c>
      <c r="E38" s="141">
        <v>0</v>
      </c>
      <c r="F38" s="141">
        <v>0</v>
      </c>
      <c r="G38" s="141">
        <v>0</v>
      </c>
      <c r="H38" s="141">
        <v>1513.650963597431</v>
      </c>
      <c r="I38" s="141">
        <v>0</v>
      </c>
      <c r="J38" s="141">
        <v>0</v>
      </c>
      <c r="K38" s="139" t="s">
        <v>289</v>
      </c>
      <c r="L38" s="140">
        <v>0</v>
      </c>
      <c r="M38" s="141">
        <v>0</v>
      </c>
      <c r="N38" s="141">
        <v>0.70469059670627299</v>
      </c>
      <c r="O38" s="141">
        <v>0</v>
      </c>
      <c r="P38" s="141">
        <v>0</v>
      </c>
      <c r="Q38" s="141">
        <v>0</v>
      </c>
      <c r="R38" s="141">
        <v>0.52356020942408377</v>
      </c>
      <c r="S38" s="141">
        <v>0</v>
      </c>
      <c r="T38" s="141">
        <v>0</v>
      </c>
    </row>
    <row r="39" spans="1:20" ht="20.45" customHeight="1">
      <c r="A39" s="139" t="s">
        <v>290</v>
      </c>
      <c r="B39" s="140">
        <v>516.02330298881816</v>
      </c>
      <c r="C39" s="141">
        <v>207.33162830349531</v>
      </c>
      <c r="D39" s="141">
        <v>0</v>
      </c>
      <c r="E39" s="141">
        <v>0</v>
      </c>
      <c r="F39" s="141">
        <v>0</v>
      </c>
      <c r="G39" s="141">
        <v>416.70214311114228</v>
      </c>
      <c r="H39" s="141">
        <v>1009.1006423982871</v>
      </c>
      <c r="I39" s="141">
        <v>0</v>
      </c>
      <c r="J39" s="141">
        <v>303.40550368660001</v>
      </c>
      <c r="K39" s="139" t="s">
        <v>290</v>
      </c>
      <c r="L39" s="140">
        <v>0.22148394241417499</v>
      </c>
      <c r="M39" s="141">
        <v>0.35767190893949508</v>
      </c>
      <c r="N39" s="141">
        <v>0</v>
      </c>
      <c r="O39" s="141">
        <v>0</v>
      </c>
      <c r="P39" s="141">
        <v>0</v>
      </c>
      <c r="Q39" s="141">
        <v>0.38004750593824238</v>
      </c>
      <c r="R39" s="141">
        <v>0.34904013961605579</v>
      </c>
      <c r="S39" s="141">
        <v>0</v>
      </c>
      <c r="T39" s="141">
        <v>0.1041666666666667</v>
      </c>
    </row>
    <row r="40" spans="1:20" ht="20.45" customHeight="1">
      <c r="A40" s="139" t="s">
        <v>291</v>
      </c>
      <c r="B40" s="140">
        <v>1290.0582574720449</v>
      </c>
      <c r="C40" s="141">
        <v>2695.3111679454391</v>
      </c>
      <c r="D40" s="141">
        <v>6921.604785063907</v>
      </c>
      <c r="E40" s="141">
        <v>0</v>
      </c>
      <c r="F40" s="141">
        <v>4402.2242624479804</v>
      </c>
      <c r="G40" s="141">
        <v>1041.755357777856</v>
      </c>
      <c r="H40" s="141">
        <v>2018.2012847965741</v>
      </c>
      <c r="I40" s="141">
        <v>482.2795243141411</v>
      </c>
      <c r="J40" s="141">
        <v>910.21651105979993</v>
      </c>
      <c r="K40" s="139" t="s">
        <v>291</v>
      </c>
      <c r="L40" s="140">
        <v>0.55370985603543743</v>
      </c>
      <c r="M40" s="141">
        <v>4.649734816213436</v>
      </c>
      <c r="N40" s="141">
        <v>3.3472803343547972</v>
      </c>
      <c r="O40" s="141">
        <v>0</v>
      </c>
      <c r="P40" s="141">
        <v>2.0592020592020601</v>
      </c>
      <c r="Q40" s="141">
        <v>0.95011876484560609</v>
      </c>
      <c r="R40" s="141">
        <v>0.69808027923211158</v>
      </c>
      <c r="S40" s="141">
        <v>0.55397790912190525</v>
      </c>
      <c r="T40" s="141">
        <v>0.31250000000000011</v>
      </c>
    </row>
    <row r="41" spans="1:20" ht="20.45" customHeight="1">
      <c r="A41" s="139" t="s">
        <v>292</v>
      </c>
      <c r="B41" s="140">
        <v>0</v>
      </c>
      <c r="C41" s="141">
        <v>0</v>
      </c>
      <c r="D41" s="141">
        <v>364.29498868757389</v>
      </c>
      <c r="E41" s="141">
        <v>0</v>
      </c>
      <c r="F41" s="141">
        <v>0</v>
      </c>
      <c r="G41" s="141">
        <v>0</v>
      </c>
      <c r="H41" s="141">
        <v>1513.650963597431</v>
      </c>
      <c r="I41" s="141">
        <v>0</v>
      </c>
      <c r="J41" s="141">
        <v>0</v>
      </c>
      <c r="K41" s="139" t="s">
        <v>292</v>
      </c>
      <c r="L41" s="140">
        <v>0</v>
      </c>
      <c r="M41" s="141">
        <v>0</v>
      </c>
      <c r="N41" s="141">
        <v>0.17617264917656819</v>
      </c>
      <c r="O41" s="141">
        <v>0</v>
      </c>
      <c r="P41" s="141">
        <v>0</v>
      </c>
      <c r="Q41" s="141">
        <v>0</v>
      </c>
      <c r="R41" s="141">
        <v>0.52356020942408377</v>
      </c>
      <c r="S41" s="141">
        <v>0</v>
      </c>
      <c r="T41" s="141">
        <v>0</v>
      </c>
    </row>
    <row r="42" spans="1:20" ht="20.45" customHeight="1">
      <c r="A42" s="139" t="s">
        <v>293</v>
      </c>
      <c r="B42" s="140">
        <v>516.02330298881816</v>
      </c>
      <c r="C42" s="141">
        <v>0</v>
      </c>
      <c r="D42" s="141">
        <v>364.29498868757389</v>
      </c>
      <c r="E42" s="141">
        <v>210.92019854906451</v>
      </c>
      <c r="F42" s="141">
        <v>2751.3901640299869</v>
      </c>
      <c r="G42" s="141">
        <v>1458.4575008889981</v>
      </c>
      <c r="H42" s="141">
        <v>0</v>
      </c>
      <c r="I42" s="141">
        <v>1125.318890066329</v>
      </c>
      <c r="J42" s="141">
        <v>0</v>
      </c>
      <c r="K42" s="139" t="s">
        <v>293</v>
      </c>
      <c r="L42" s="140">
        <v>0.22148394241417499</v>
      </c>
      <c r="M42" s="141">
        <v>0</v>
      </c>
      <c r="N42" s="141">
        <v>0.17617264917656819</v>
      </c>
      <c r="O42" s="141">
        <v>0.91116173120728927</v>
      </c>
      <c r="P42" s="141">
        <v>1.287001287001287</v>
      </c>
      <c r="Q42" s="141">
        <v>1.330166270783848</v>
      </c>
      <c r="R42" s="141">
        <v>0</v>
      </c>
      <c r="S42" s="141">
        <v>1.2926151212844459</v>
      </c>
      <c r="T42" s="141">
        <v>0</v>
      </c>
    </row>
    <row r="43" spans="1:20" ht="20.45" customHeight="1">
      <c r="A43" s="139" t="s">
        <v>294</v>
      </c>
      <c r="B43" s="140">
        <v>774.03495448322724</v>
      </c>
      <c r="C43" s="141">
        <v>0</v>
      </c>
      <c r="D43" s="141">
        <v>728.5899773751479</v>
      </c>
      <c r="E43" s="141">
        <v>0</v>
      </c>
      <c r="F43" s="141">
        <v>4952.5022952539766</v>
      </c>
      <c r="G43" s="141">
        <v>2708.5639302224249</v>
      </c>
      <c r="H43" s="141">
        <v>504.55032119914353</v>
      </c>
      <c r="I43" s="141">
        <v>0</v>
      </c>
      <c r="J43" s="141">
        <v>0</v>
      </c>
      <c r="K43" s="139" t="s">
        <v>294</v>
      </c>
      <c r="L43" s="140">
        <v>0.33222591362126253</v>
      </c>
      <c r="M43" s="141">
        <v>0</v>
      </c>
      <c r="N43" s="141">
        <v>0.35234529835313649</v>
      </c>
      <c r="O43" s="141">
        <v>0</v>
      </c>
      <c r="P43" s="141">
        <v>2.3166023166023169</v>
      </c>
      <c r="Q43" s="141">
        <v>2.4703087885985759</v>
      </c>
      <c r="R43" s="141">
        <v>0.17452006980802789</v>
      </c>
      <c r="S43" s="141">
        <v>0</v>
      </c>
      <c r="T43" s="141">
        <v>0</v>
      </c>
    </row>
    <row r="44" spans="1:20" ht="20.45" customHeight="1">
      <c r="A44" s="139" t="s">
        <v>295</v>
      </c>
      <c r="B44" s="140">
        <v>516.02330298881816</v>
      </c>
      <c r="C44" s="141">
        <v>0</v>
      </c>
      <c r="D44" s="141">
        <v>364.29498868757389</v>
      </c>
      <c r="E44" s="141">
        <v>0</v>
      </c>
      <c r="F44" s="141">
        <v>0</v>
      </c>
      <c r="G44" s="141">
        <v>208.3510715555712</v>
      </c>
      <c r="H44" s="141">
        <v>1009.1006423982871</v>
      </c>
      <c r="I44" s="141">
        <v>321.51968287609412</v>
      </c>
      <c r="J44" s="141">
        <v>1517.0275184330001</v>
      </c>
      <c r="K44" s="139" t="s">
        <v>295</v>
      </c>
      <c r="L44" s="140">
        <v>0.22148394241417499</v>
      </c>
      <c r="M44" s="141">
        <v>0</v>
      </c>
      <c r="N44" s="141">
        <v>0.17617264917656819</v>
      </c>
      <c r="O44" s="141">
        <v>0</v>
      </c>
      <c r="P44" s="141">
        <v>0</v>
      </c>
      <c r="Q44" s="141">
        <v>0.19002375296912119</v>
      </c>
      <c r="R44" s="141">
        <v>0.34904013961605579</v>
      </c>
      <c r="S44" s="141">
        <v>0.36931860608127021</v>
      </c>
      <c r="T44" s="141">
        <v>0.52083333333333348</v>
      </c>
    </row>
    <row r="45" spans="1:20" ht="20.45" customHeight="1">
      <c r="A45" s="139" t="s">
        <v>296</v>
      </c>
      <c r="B45" s="140">
        <v>25543.1534979465</v>
      </c>
      <c r="C45" s="141">
        <v>15483.1344741666</v>
      </c>
      <c r="D45" s="141">
        <v>40983.186199999996</v>
      </c>
      <c r="E45" s="141">
        <v>4613.8793432607863</v>
      </c>
      <c r="F45" s="141">
        <v>15132.64590216493</v>
      </c>
      <c r="G45" s="141">
        <v>6406.7954503338124</v>
      </c>
      <c r="H45" s="141">
        <v>65086.991434689509</v>
      </c>
      <c r="I45" s="141">
        <v>12700.027473605716</v>
      </c>
      <c r="J45" s="141">
        <v>42476.770516123994</v>
      </c>
      <c r="K45" s="139" t="s">
        <v>296</v>
      </c>
      <c r="L45" s="140">
        <v>10.963455149501661</v>
      </c>
      <c r="M45" s="141">
        <v>26.71026272767045</v>
      </c>
      <c r="N45" s="141">
        <v>19.81942301913649</v>
      </c>
      <c r="O45" s="141">
        <v>19.93166287015945</v>
      </c>
      <c r="P45" s="141">
        <v>7.0785070785070809</v>
      </c>
      <c r="Q45" s="141">
        <v>5.8432304038004768</v>
      </c>
      <c r="R45" s="141">
        <v>22.513089005235599</v>
      </c>
      <c r="S45" s="141">
        <v>14.58808494021017</v>
      </c>
      <c r="T45" s="141">
        <v>14.583333333333339</v>
      </c>
    </row>
    <row r="46" spans="1:20" ht="20.45" customHeight="1">
      <c r="A46" s="139" t="s">
        <v>297</v>
      </c>
      <c r="B46" s="140">
        <v>0</v>
      </c>
      <c r="C46" s="141">
        <v>0</v>
      </c>
      <c r="D46" s="141">
        <v>0</v>
      </c>
      <c r="E46" s="141">
        <v>0</v>
      </c>
      <c r="F46" s="141">
        <v>275.13901640299872</v>
      </c>
      <c r="G46" s="141">
        <v>0</v>
      </c>
      <c r="H46" s="141">
        <v>0</v>
      </c>
      <c r="I46" s="141">
        <v>160.75984143804709</v>
      </c>
      <c r="J46" s="141">
        <v>303.40550368660001</v>
      </c>
      <c r="K46" s="139" t="s">
        <v>297</v>
      </c>
      <c r="L46" s="140">
        <v>0</v>
      </c>
      <c r="M46" s="141">
        <v>0</v>
      </c>
      <c r="N46" s="141">
        <v>0</v>
      </c>
      <c r="O46" s="141">
        <v>0</v>
      </c>
      <c r="P46" s="141">
        <v>0.1287001287001287</v>
      </c>
      <c r="Q46" s="141">
        <v>0</v>
      </c>
      <c r="R46" s="141">
        <v>0</v>
      </c>
      <c r="S46" s="141">
        <v>0.1846593030406351</v>
      </c>
      <c r="T46" s="141">
        <v>0.1041666666666667</v>
      </c>
    </row>
    <row r="47" spans="1:20" ht="20.45" customHeight="1">
      <c r="A47" s="139" t="s">
        <v>298</v>
      </c>
      <c r="B47" s="140">
        <v>0</v>
      </c>
      <c r="C47" s="141">
        <v>0</v>
      </c>
      <c r="D47" s="141">
        <v>0</v>
      </c>
      <c r="E47" s="141">
        <v>0</v>
      </c>
      <c r="F47" s="141">
        <v>1375.6950820149939</v>
      </c>
      <c r="G47" s="141">
        <v>1250.1064293334271</v>
      </c>
      <c r="H47" s="141">
        <v>504.55032119914353</v>
      </c>
      <c r="I47" s="141">
        <v>0</v>
      </c>
      <c r="J47" s="141">
        <v>606.81100737319991</v>
      </c>
      <c r="K47" s="139" t="s">
        <v>298</v>
      </c>
      <c r="L47" s="140">
        <v>0</v>
      </c>
      <c r="M47" s="141">
        <v>0</v>
      </c>
      <c r="N47" s="141">
        <v>0</v>
      </c>
      <c r="O47" s="141">
        <v>0</v>
      </c>
      <c r="P47" s="141">
        <v>0.64350064350064362</v>
      </c>
      <c r="Q47" s="141">
        <v>1.140142517814728</v>
      </c>
      <c r="R47" s="141">
        <v>0.17452006980802789</v>
      </c>
      <c r="S47" s="141">
        <v>0</v>
      </c>
      <c r="T47" s="141">
        <v>0.2083333333333334</v>
      </c>
    </row>
    <row r="48" spans="1:20" ht="20.45" customHeight="1">
      <c r="A48" s="139" t="s">
        <v>299</v>
      </c>
      <c r="B48" s="140">
        <v>0</v>
      </c>
      <c r="C48" s="141">
        <v>0</v>
      </c>
      <c r="D48" s="141">
        <v>0</v>
      </c>
      <c r="E48" s="141">
        <v>0</v>
      </c>
      <c r="F48" s="141">
        <v>0</v>
      </c>
      <c r="G48" s="141">
        <v>0</v>
      </c>
      <c r="H48" s="141">
        <v>1009.1006423982871</v>
      </c>
      <c r="I48" s="141">
        <v>0</v>
      </c>
      <c r="J48" s="141">
        <v>606.81100737319991</v>
      </c>
      <c r="K48" s="139" t="s">
        <v>299</v>
      </c>
      <c r="L48" s="140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41">
        <v>0.34904013961605579</v>
      </c>
      <c r="S48" s="141">
        <v>0</v>
      </c>
      <c r="T48" s="141">
        <v>0.2083333333333334</v>
      </c>
    </row>
    <row r="49" spans="1:20" ht="20.45" customHeight="1">
      <c r="A49" s="139" t="s">
        <v>300</v>
      </c>
      <c r="B49" s="140">
        <v>0</v>
      </c>
      <c r="C49" s="141">
        <v>0</v>
      </c>
      <c r="D49" s="141">
        <v>0</v>
      </c>
      <c r="E49" s="141">
        <v>0</v>
      </c>
      <c r="F49" s="141">
        <v>0</v>
      </c>
      <c r="G49" s="141">
        <v>0</v>
      </c>
      <c r="H49" s="141">
        <v>504.55032119914353</v>
      </c>
      <c r="I49" s="141">
        <v>0</v>
      </c>
      <c r="J49" s="141">
        <v>0</v>
      </c>
      <c r="K49" s="139" t="s">
        <v>300</v>
      </c>
      <c r="L49" s="140">
        <v>0</v>
      </c>
      <c r="M49" s="141">
        <v>0</v>
      </c>
      <c r="N49" s="141">
        <v>0</v>
      </c>
      <c r="O49" s="141">
        <v>0</v>
      </c>
      <c r="P49" s="141">
        <v>0</v>
      </c>
      <c r="Q49" s="141">
        <v>0</v>
      </c>
      <c r="R49" s="141">
        <v>0.17452006980802789</v>
      </c>
      <c r="S49" s="141">
        <v>0</v>
      </c>
      <c r="T49" s="141">
        <v>0</v>
      </c>
    </row>
    <row r="50" spans="1:20" ht="20.45" customHeight="1">
      <c r="A50" s="139" t="s">
        <v>301</v>
      </c>
      <c r="B50" s="140">
        <v>0</v>
      </c>
      <c r="C50" s="141">
        <v>0</v>
      </c>
      <c r="D50" s="141">
        <v>0</v>
      </c>
      <c r="E50" s="141">
        <v>0</v>
      </c>
      <c r="F50" s="141">
        <v>275.13901640299872</v>
      </c>
      <c r="G50" s="141">
        <v>1250.1064293334271</v>
      </c>
      <c r="H50" s="141">
        <v>4036.4025695931482</v>
      </c>
      <c r="I50" s="141">
        <v>0</v>
      </c>
      <c r="J50" s="141">
        <v>0</v>
      </c>
      <c r="K50" s="139" t="s">
        <v>301</v>
      </c>
      <c r="L50" s="140">
        <v>0</v>
      </c>
      <c r="M50" s="141">
        <v>0</v>
      </c>
      <c r="N50" s="141">
        <v>0</v>
      </c>
      <c r="O50" s="141">
        <v>0</v>
      </c>
      <c r="P50" s="141">
        <v>0.1287001287001287</v>
      </c>
      <c r="Q50" s="141">
        <v>1.140142517814728</v>
      </c>
      <c r="R50" s="141">
        <v>1.3961605584642229</v>
      </c>
      <c r="S50" s="141">
        <v>0</v>
      </c>
      <c r="T50" s="141">
        <v>0</v>
      </c>
    </row>
    <row r="51" spans="1:20" ht="20.45" customHeight="1">
      <c r="A51" s="139" t="s">
        <v>302</v>
      </c>
      <c r="B51" s="140">
        <v>3870.174772416136</v>
      </c>
      <c r="C51" s="141">
        <v>0</v>
      </c>
      <c r="D51" s="141">
        <v>1229.4956</v>
      </c>
      <c r="E51" s="141">
        <v>131.8251240931653</v>
      </c>
      <c r="F51" s="141">
        <v>0</v>
      </c>
      <c r="G51" s="141">
        <v>0</v>
      </c>
      <c r="H51" s="141">
        <v>5550.0535331905776</v>
      </c>
      <c r="I51" s="141">
        <v>3220.16</v>
      </c>
      <c r="J51" s="141">
        <v>0</v>
      </c>
      <c r="K51" s="139" t="s">
        <v>302</v>
      </c>
      <c r="L51" s="140">
        <v>1.661129568106313</v>
      </c>
      <c r="M51" s="141">
        <v>0</v>
      </c>
      <c r="N51" s="141">
        <v>0.59458269734447922</v>
      </c>
      <c r="O51" s="141">
        <v>0.56947608200455579</v>
      </c>
      <c r="P51" s="141">
        <v>0</v>
      </c>
      <c r="Q51" s="141">
        <v>0</v>
      </c>
      <c r="R51" s="141">
        <v>1.919720767888307</v>
      </c>
      <c r="S51" s="141">
        <v>3.6988870849843951</v>
      </c>
      <c r="T51" s="141">
        <v>0</v>
      </c>
    </row>
    <row r="52" spans="1:20" ht="32.450000000000003" customHeight="1">
      <c r="A52" s="139" t="s">
        <v>303</v>
      </c>
      <c r="B52" s="140">
        <v>0</v>
      </c>
      <c r="C52" s="141">
        <v>266.95059438218283</v>
      </c>
      <c r="D52" s="141">
        <v>0</v>
      </c>
      <c r="E52" s="141">
        <v>0</v>
      </c>
      <c r="F52" s="141">
        <v>1375.6950820149939</v>
      </c>
      <c r="G52" s="141">
        <v>1250.1064293334271</v>
      </c>
      <c r="H52" s="141">
        <v>0</v>
      </c>
      <c r="I52" s="141">
        <v>2427.2440294928001</v>
      </c>
      <c r="J52" s="141">
        <v>2427.2440294928001</v>
      </c>
      <c r="K52" s="139" t="s">
        <v>303</v>
      </c>
      <c r="L52" s="140">
        <v>0</v>
      </c>
      <c r="M52" s="141">
        <v>0.46052177116673182</v>
      </c>
      <c r="N52" s="141">
        <v>0</v>
      </c>
      <c r="O52" s="141">
        <v>0</v>
      </c>
      <c r="P52" s="141">
        <v>0.64350064350064362</v>
      </c>
      <c r="Q52" s="141">
        <v>1.140142517814728</v>
      </c>
      <c r="R52" s="141">
        <v>0</v>
      </c>
      <c r="S52" s="141">
        <v>2.7880917696003928</v>
      </c>
      <c r="T52" s="141">
        <v>0.83333333333333348</v>
      </c>
    </row>
    <row r="53" spans="1:20" ht="20.45" customHeight="1">
      <c r="A53" s="139" t="s">
        <v>304</v>
      </c>
      <c r="B53" s="140">
        <v>1548.069908966454</v>
      </c>
      <c r="C53" s="141">
        <v>0</v>
      </c>
      <c r="D53" s="141">
        <v>1229.4956</v>
      </c>
      <c r="E53" s="141">
        <v>0</v>
      </c>
      <c r="F53" s="141">
        <v>275.13901640299872</v>
      </c>
      <c r="G53" s="141">
        <v>468.78991100003509</v>
      </c>
      <c r="H53" s="141">
        <v>1513.650963597431</v>
      </c>
      <c r="I53" s="141">
        <v>0</v>
      </c>
      <c r="J53" s="141">
        <v>0</v>
      </c>
      <c r="K53" s="139" t="s">
        <v>304</v>
      </c>
      <c r="L53" s="140">
        <v>0.66445182724252494</v>
      </c>
      <c r="M53" s="141">
        <v>0</v>
      </c>
      <c r="N53" s="141">
        <v>0.59458269734447922</v>
      </c>
      <c r="O53" s="141">
        <v>0</v>
      </c>
      <c r="P53" s="141">
        <v>0.1287001287001287</v>
      </c>
      <c r="Q53" s="141">
        <v>0.42755344418052282</v>
      </c>
      <c r="R53" s="141">
        <v>0.52356020942408377</v>
      </c>
      <c r="S53" s="141">
        <v>0</v>
      </c>
      <c r="T53" s="141">
        <v>0</v>
      </c>
    </row>
    <row r="54" spans="1:20" ht="20.45" customHeight="1">
      <c r="A54" s="139" t="s">
        <v>305</v>
      </c>
      <c r="B54" s="140">
        <v>774.03495448322724</v>
      </c>
      <c r="C54" s="141">
        <v>133.47529719109141</v>
      </c>
      <c r="D54" s="141">
        <v>1229.4956</v>
      </c>
      <c r="E54" s="141">
        <v>0</v>
      </c>
      <c r="F54" s="141">
        <v>0</v>
      </c>
      <c r="G54" s="141">
        <v>156.26330366667841</v>
      </c>
      <c r="H54" s="141">
        <v>1009.1006423982871</v>
      </c>
      <c r="I54" s="141">
        <v>910.21651105979993</v>
      </c>
      <c r="J54" s="141">
        <v>910.21651105979993</v>
      </c>
      <c r="K54" s="139" t="s">
        <v>305</v>
      </c>
      <c r="L54" s="140">
        <v>0.33222591362126253</v>
      </c>
      <c r="M54" s="141">
        <v>0.23026088558336591</v>
      </c>
      <c r="N54" s="141">
        <v>0.59458269734447922</v>
      </c>
      <c r="O54" s="141">
        <v>0</v>
      </c>
      <c r="P54" s="141">
        <v>0</v>
      </c>
      <c r="Q54" s="141">
        <v>0.14251781472684091</v>
      </c>
      <c r="R54" s="141">
        <v>0.34904013961605579</v>
      </c>
      <c r="S54" s="141">
        <v>1.045534413600147</v>
      </c>
      <c r="T54" s="141">
        <v>0.31250000000000011</v>
      </c>
    </row>
    <row r="55" spans="1:20" ht="20.45" customHeight="1">
      <c r="A55" s="139" t="s">
        <v>306</v>
      </c>
      <c r="B55" s="140">
        <v>14706.664135181316</v>
      </c>
      <c r="C55" s="141">
        <v>3870.7836185416509</v>
      </c>
      <c r="D55" s="141">
        <v>10245.7966</v>
      </c>
      <c r="E55" s="141">
        <v>2372.8522336769761</v>
      </c>
      <c r="F55" s="141">
        <v>2476.2511476269879</v>
      </c>
      <c r="G55" s="141">
        <v>3281.5293770002449</v>
      </c>
      <c r="H55" s="141">
        <v>25227.516059957172</v>
      </c>
      <c r="I55" s="141">
        <v>6068.1100737319994</v>
      </c>
      <c r="J55" s="141">
        <v>6068.1100737319994</v>
      </c>
      <c r="K55" s="139" t="s">
        <v>306</v>
      </c>
      <c r="L55" s="140">
        <v>6.3122923588039868</v>
      </c>
      <c r="M55" s="141">
        <v>6.6775656819176117</v>
      </c>
      <c r="N55" s="141">
        <v>4.9548557789640677</v>
      </c>
      <c r="O55" s="141">
        <v>10.25056947608201</v>
      </c>
      <c r="P55" s="141">
        <v>1.158301158301158</v>
      </c>
      <c r="Q55" s="141">
        <v>2.992874109263659</v>
      </c>
      <c r="R55" s="141">
        <v>8.7260034904013946</v>
      </c>
      <c r="S55" s="141">
        <v>6.9702294240009817</v>
      </c>
      <c r="T55" s="141">
        <v>2.0833333333333339</v>
      </c>
    </row>
    <row r="56" spans="1:20" ht="20.45" customHeight="1">
      <c r="A56" s="139" t="s">
        <v>307</v>
      </c>
      <c r="B56" s="140">
        <v>0</v>
      </c>
      <c r="C56" s="141">
        <v>133.47529719109141</v>
      </c>
      <c r="D56" s="141">
        <v>0</v>
      </c>
      <c r="E56" s="141">
        <v>0</v>
      </c>
      <c r="F56" s="141">
        <v>0</v>
      </c>
      <c r="G56" s="141">
        <v>0</v>
      </c>
      <c r="H56" s="141">
        <v>0</v>
      </c>
      <c r="I56" s="141">
        <v>321.51968287609412</v>
      </c>
      <c r="J56" s="141">
        <v>0</v>
      </c>
      <c r="K56" s="139" t="s">
        <v>307</v>
      </c>
      <c r="L56" s="140">
        <v>0</v>
      </c>
      <c r="M56" s="141">
        <v>0.23026088558336591</v>
      </c>
      <c r="N56" s="141">
        <v>0</v>
      </c>
      <c r="O56" s="141">
        <v>0</v>
      </c>
      <c r="P56" s="141">
        <v>0</v>
      </c>
      <c r="Q56" s="141">
        <v>0</v>
      </c>
      <c r="R56" s="141">
        <v>0</v>
      </c>
      <c r="S56" s="141">
        <v>0.36931860608127021</v>
      </c>
      <c r="T56" s="141">
        <v>0</v>
      </c>
    </row>
    <row r="57" spans="1:20" ht="20.45" customHeight="1">
      <c r="A57" s="139" t="s">
        <v>308</v>
      </c>
      <c r="B57" s="140">
        <v>0</v>
      </c>
      <c r="C57" s="141">
        <v>0</v>
      </c>
      <c r="D57" s="141">
        <v>0</v>
      </c>
      <c r="E57" s="141">
        <v>0</v>
      </c>
      <c r="F57" s="141">
        <v>0</v>
      </c>
      <c r="G57" s="141">
        <v>0</v>
      </c>
      <c r="H57" s="141">
        <v>0</v>
      </c>
      <c r="I57" s="141">
        <v>0</v>
      </c>
      <c r="J57" s="141">
        <v>303.40550368660001</v>
      </c>
      <c r="K57" s="139" t="s">
        <v>308</v>
      </c>
      <c r="L57" s="140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41">
        <v>0</v>
      </c>
      <c r="S57" s="141">
        <v>0</v>
      </c>
      <c r="T57" s="141">
        <v>0.1041666666666667</v>
      </c>
    </row>
    <row r="58" spans="1:20" ht="20.45" customHeight="1">
      <c r="A58" s="139" t="s">
        <v>309</v>
      </c>
      <c r="B58" s="140">
        <v>84369.810038671771</v>
      </c>
      <c r="C58" s="141">
        <v>2936.4565382040109</v>
      </c>
      <c r="D58" s="141">
        <v>2049.1592999999998</v>
      </c>
      <c r="E58" s="141">
        <v>659.12562046582661</v>
      </c>
      <c r="F58" s="141">
        <v>825.4170492089961</v>
      </c>
      <c r="G58" s="141">
        <v>937.57982200007029</v>
      </c>
      <c r="H58" s="141">
        <v>7063.7044967880083</v>
      </c>
      <c r="I58" s="141">
        <v>8198.7519133403985</v>
      </c>
      <c r="J58" s="141">
        <v>13956.6531695836</v>
      </c>
      <c r="K58" s="139" t="s">
        <v>310</v>
      </c>
      <c r="L58" s="140">
        <v>36.212624584717609</v>
      </c>
      <c r="M58" s="141">
        <v>5.0657394828340507</v>
      </c>
      <c r="N58" s="141">
        <v>0.99097114612083581</v>
      </c>
      <c r="O58" s="141">
        <v>2.8473804100227791</v>
      </c>
      <c r="P58" s="141">
        <v>0.38610038610038622</v>
      </c>
      <c r="Q58" s="141">
        <v>0.85510688836104554</v>
      </c>
      <c r="R58" s="141">
        <v>2.4432809773123911</v>
      </c>
      <c r="S58" s="141">
        <v>9.4176244550723887</v>
      </c>
      <c r="T58" s="141">
        <v>4.7916666666666687</v>
      </c>
    </row>
    <row r="59" spans="1:20" ht="20.45" customHeight="1">
      <c r="A59" s="139" t="s">
        <v>209</v>
      </c>
      <c r="B59" s="140">
        <v>5418.2446813825909</v>
      </c>
      <c r="C59" s="141">
        <v>0</v>
      </c>
      <c r="D59" s="141">
        <v>2868.8229999999999</v>
      </c>
      <c r="E59" s="141">
        <v>527.30049637266131</v>
      </c>
      <c r="F59" s="141">
        <v>0</v>
      </c>
      <c r="G59" s="141">
        <v>1250.1064293334271</v>
      </c>
      <c r="H59" s="141">
        <v>4036.4025695931482</v>
      </c>
      <c r="I59" s="141">
        <v>321.51968287609412</v>
      </c>
      <c r="J59" s="141">
        <v>0</v>
      </c>
      <c r="K59" s="139" t="s">
        <v>209</v>
      </c>
      <c r="L59" s="140">
        <v>2.3255813953488369</v>
      </c>
      <c r="M59" s="141">
        <v>0</v>
      </c>
      <c r="N59" s="141">
        <v>1.3873595948971931</v>
      </c>
      <c r="O59" s="141">
        <v>2.2779043280182232</v>
      </c>
      <c r="P59" s="141">
        <v>0</v>
      </c>
      <c r="Q59" s="141">
        <v>1.140142517814728</v>
      </c>
      <c r="R59" s="141">
        <v>1.3961605584642229</v>
      </c>
      <c r="S59" s="141">
        <v>0.36931860608127021</v>
      </c>
      <c r="T59" s="141">
        <v>0</v>
      </c>
    </row>
    <row r="60" spans="1:20" ht="20.45" customHeight="1">
      <c r="A60" s="139" t="s">
        <v>311</v>
      </c>
      <c r="B60" s="140">
        <v>0</v>
      </c>
      <c r="C60" s="141">
        <v>0</v>
      </c>
      <c r="D60" s="141">
        <v>2458.9911999999999</v>
      </c>
      <c r="E60" s="141">
        <v>0</v>
      </c>
      <c r="F60" s="141">
        <v>0</v>
      </c>
      <c r="G60" s="141">
        <v>0</v>
      </c>
      <c r="H60" s="141">
        <v>2018.2012847965741</v>
      </c>
      <c r="I60" s="141">
        <v>643.03936575218825</v>
      </c>
      <c r="J60" s="141">
        <v>303.40550368660001</v>
      </c>
      <c r="K60" s="139" t="s">
        <v>311</v>
      </c>
      <c r="L60" s="140">
        <v>0</v>
      </c>
      <c r="M60" s="141">
        <v>0</v>
      </c>
      <c r="N60" s="141">
        <v>1.189165394688958</v>
      </c>
      <c r="O60" s="141">
        <v>0</v>
      </c>
      <c r="P60" s="141">
        <v>0</v>
      </c>
      <c r="Q60" s="141">
        <v>0</v>
      </c>
      <c r="R60" s="141">
        <v>0.69808027923211158</v>
      </c>
      <c r="S60" s="141">
        <v>0.73863721216254041</v>
      </c>
      <c r="T60" s="141">
        <v>0.1041666666666667</v>
      </c>
    </row>
    <row r="61" spans="1:20" ht="20.45" customHeight="1">
      <c r="A61" s="139" t="s">
        <v>312</v>
      </c>
      <c r="B61" s="140">
        <v>774.03495448322724</v>
      </c>
      <c r="C61" s="141">
        <v>0</v>
      </c>
      <c r="D61" s="141">
        <v>409.83190000000002</v>
      </c>
      <c r="E61" s="141">
        <v>0</v>
      </c>
      <c r="F61" s="141">
        <v>1375.6950820149939</v>
      </c>
      <c r="G61" s="141">
        <v>0</v>
      </c>
      <c r="H61" s="141">
        <v>3027.301927194861</v>
      </c>
      <c r="I61" s="141">
        <v>482.2795243141411</v>
      </c>
      <c r="J61" s="141">
        <v>2123.8385258061999</v>
      </c>
      <c r="K61" s="139" t="s">
        <v>312</v>
      </c>
      <c r="L61" s="140">
        <v>0.33222591362126253</v>
      </c>
      <c r="M61" s="141">
        <v>0</v>
      </c>
      <c r="N61" s="141">
        <v>0.19819424856812251</v>
      </c>
      <c r="O61" s="141">
        <v>0</v>
      </c>
      <c r="P61" s="141">
        <v>0.64350064350064362</v>
      </c>
      <c r="Q61" s="141">
        <v>0</v>
      </c>
      <c r="R61" s="141">
        <v>1.047120418848168</v>
      </c>
      <c r="S61" s="141">
        <v>0.55397790912190525</v>
      </c>
      <c r="T61" s="141">
        <v>0.72916666666666696</v>
      </c>
    </row>
    <row r="62" spans="1:20" ht="20.45" customHeight="1">
      <c r="A62" s="139" t="s">
        <v>313</v>
      </c>
      <c r="B62" s="140">
        <v>0</v>
      </c>
      <c r="C62" s="141">
        <v>0</v>
      </c>
      <c r="D62" s="141">
        <v>1639.3273999999999</v>
      </c>
      <c r="E62" s="141">
        <v>0</v>
      </c>
      <c r="F62" s="141">
        <v>0</v>
      </c>
      <c r="G62" s="141">
        <v>0</v>
      </c>
      <c r="H62" s="141">
        <v>2522.751605995717</v>
      </c>
      <c r="I62" s="141">
        <v>0</v>
      </c>
      <c r="J62" s="141">
        <v>0</v>
      </c>
      <c r="K62" s="139" t="s">
        <v>313</v>
      </c>
      <c r="L62" s="140">
        <v>0</v>
      </c>
      <c r="M62" s="141">
        <v>0</v>
      </c>
      <c r="N62" s="141">
        <v>0.79277689755271352</v>
      </c>
      <c r="O62" s="141">
        <v>0</v>
      </c>
      <c r="P62" s="141">
        <v>0</v>
      </c>
      <c r="Q62" s="141">
        <v>0</v>
      </c>
      <c r="R62" s="141">
        <v>0.87260034904013939</v>
      </c>
      <c r="S62" s="141">
        <v>0</v>
      </c>
      <c r="T62" s="141">
        <v>0</v>
      </c>
    </row>
    <row r="63" spans="1:20" ht="20.45" customHeight="1">
      <c r="A63" s="139" t="s">
        <v>314</v>
      </c>
      <c r="B63" s="140">
        <v>0</v>
      </c>
      <c r="C63" s="141">
        <v>0</v>
      </c>
      <c r="D63" s="141">
        <v>0</v>
      </c>
      <c r="E63" s="141">
        <v>0</v>
      </c>
      <c r="F63" s="141">
        <v>7703.892459283963</v>
      </c>
      <c r="G63" s="141">
        <v>781.31651833339185</v>
      </c>
      <c r="H63" s="141">
        <v>2522.751605995717</v>
      </c>
      <c r="I63" s="141">
        <v>0</v>
      </c>
      <c r="J63" s="141">
        <v>0</v>
      </c>
      <c r="K63" s="139" t="s">
        <v>314</v>
      </c>
      <c r="L63" s="140">
        <v>0</v>
      </c>
      <c r="M63" s="141">
        <v>0</v>
      </c>
      <c r="N63" s="141">
        <v>0</v>
      </c>
      <c r="O63" s="141">
        <v>0</v>
      </c>
      <c r="P63" s="141">
        <v>3.6036036036036041</v>
      </c>
      <c r="Q63" s="141">
        <v>0.71258907363420454</v>
      </c>
      <c r="R63" s="141">
        <v>0.87260034904013939</v>
      </c>
      <c r="S63" s="141">
        <v>0</v>
      </c>
      <c r="T63" s="141">
        <v>0</v>
      </c>
    </row>
    <row r="64" spans="1:20" ht="20.45" customHeight="1">
      <c r="A64" s="139" t="s">
        <v>315</v>
      </c>
      <c r="B64" s="140">
        <v>3096.139817932909</v>
      </c>
      <c r="C64" s="141">
        <v>0</v>
      </c>
      <c r="D64" s="141">
        <v>0</v>
      </c>
      <c r="E64" s="141">
        <v>131.8251240931653</v>
      </c>
      <c r="F64" s="141">
        <v>0</v>
      </c>
      <c r="G64" s="141">
        <v>312.52660733335682</v>
      </c>
      <c r="H64" s="141">
        <v>0</v>
      </c>
      <c r="I64" s="141">
        <v>160.75984143804709</v>
      </c>
      <c r="J64" s="141">
        <v>303.40550368660001</v>
      </c>
      <c r="K64" s="139" t="s">
        <v>315</v>
      </c>
      <c r="L64" s="140">
        <v>1.3289036544850501</v>
      </c>
      <c r="M64" s="141">
        <v>0</v>
      </c>
      <c r="N64" s="141">
        <v>0</v>
      </c>
      <c r="O64" s="141">
        <v>0.56947608200455579</v>
      </c>
      <c r="P64" s="141">
        <v>0</v>
      </c>
      <c r="Q64" s="141">
        <v>0.28503562945368188</v>
      </c>
      <c r="R64" s="141">
        <v>0</v>
      </c>
      <c r="S64" s="141">
        <v>0.1846593030406351</v>
      </c>
      <c r="T64" s="141">
        <v>0.1041666666666667</v>
      </c>
    </row>
    <row r="65" spans="1:20" ht="20.45" customHeight="1">
      <c r="A65" s="139" t="s">
        <v>316</v>
      </c>
      <c r="B65" s="140">
        <v>2322.104863449681</v>
      </c>
      <c r="C65" s="141">
        <v>0</v>
      </c>
      <c r="D65" s="141">
        <v>0</v>
      </c>
      <c r="E65" s="141">
        <v>790.9507445589918</v>
      </c>
      <c r="F65" s="141">
        <v>550.27803280599744</v>
      </c>
      <c r="G65" s="141">
        <v>0</v>
      </c>
      <c r="H65" s="141">
        <v>504.55032119914353</v>
      </c>
      <c r="I65" s="141">
        <v>160.75984143804709</v>
      </c>
      <c r="J65" s="141">
        <v>0</v>
      </c>
      <c r="K65" s="139" t="s">
        <v>316</v>
      </c>
      <c r="L65" s="140">
        <v>0.99667774086378735</v>
      </c>
      <c r="M65" s="141">
        <v>0</v>
      </c>
      <c r="N65" s="141">
        <v>0</v>
      </c>
      <c r="O65" s="141">
        <v>3.4168564920273341</v>
      </c>
      <c r="P65" s="141">
        <v>0.25740025740025751</v>
      </c>
      <c r="Q65" s="141">
        <v>0</v>
      </c>
      <c r="R65" s="141">
        <v>0.17452006980802789</v>
      </c>
      <c r="S65" s="141">
        <v>0.1846593030406351</v>
      </c>
      <c r="T65" s="141">
        <v>0</v>
      </c>
    </row>
  </sheetData>
  <pageMargins left="1" right="1" top="1" bottom="1" header="0.25" footer="0.2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S1_ Radiocarbon dates</vt:lpstr>
      <vt:lpstr>S2_ Macrobotanical remains</vt:lpstr>
      <vt:lpstr>S3_ Phytolith results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SWINDELLS, THOMAS P.</dc:creator>
  <cp:lastModifiedBy>vqxm38</cp:lastModifiedBy>
  <dcterms:created xsi:type="dcterms:W3CDTF">2018-10-24T09:07:32Z</dcterms:created>
  <dcterms:modified xsi:type="dcterms:W3CDTF">2018-10-24T09:07:32Z</dcterms:modified>
</cp:coreProperties>
</file>