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f0c89fe2e1faee/2021/Writing projects/Ranching article/"/>
    </mc:Choice>
  </mc:AlternateContent>
  <xr:revisionPtr revIDLastSave="0" documentId="8_{D2ACDD4A-269B-4BFE-9860-7BE14C227553}" xr6:coauthVersionLast="36" xr6:coauthVersionMax="36" xr10:uidLastSave="{00000000-0000-0000-0000-000000000000}"/>
  <bookViews>
    <workbookView xWindow="-120" yWindow="-120" windowWidth="29040" windowHeight="18240" activeTab="1" xr2:uid="{34C90469-5822-478E-B91C-88D2B8DE3D33}"/>
  </bookViews>
  <sheets>
    <sheet name="Supplementary Table" sheetId="1" r:id="rId1"/>
    <sheet name="Endmembers-Guevavi" sheetId="3" r:id="rId2"/>
  </sheets>
  <definedNames>
    <definedName name="_xlnm._FilterDatabase" localSheetId="0" hidden="1">'Supplementary Table'!$A$19:$S$33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N3" i="1" l="1"/>
  <c r="O3" i="1" s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Nicole</author>
  </authors>
  <commentList>
    <comment ref="G2" authorId="0" shapeId="0" xr:uid="{CC381C21-094D-4456-856C-302FF4894FE3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Nicole:
In the 1760s, the d13C of the atmosphere was +1.72 more enriched. Francey et al. 1999. I use this number in all further equations.</t>
        </r>
      </text>
    </comment>
    <comment ref="G17" authorId="1" shapeId="0" xr:uid="{B9105022-AE00-49BB-832F-3125D92B42D1}">
      <text>
        <r>
          <rPr>
            <b/>
            <sz val="9"/>
            <color indexed="81"/>
            <rFont val="Tahoma"/>
            <family val="2"/>
          </rPr>
          <t>Nicole:</t>
        </r>
        <r>
          <rPr>
            <sz val="9"/>
            <color indexed="81"/>
            <rFont val="Tahoma"/>
            <family val="2"/>
          </rPr>
          <t xml:space="preserve">
In the 1760s, the d13C of the atmosphere was +1.72 more enriched. Francey et al. 1999. I use this number in all further equations.</t>
        </r>
      </text>
    </comment>
  </commentList>
</comments>
</file>

<file path=xl/sharedStrings.xml><?xml version="1.0" encoding="utf-8"?>
<sst xmlns="http://schemas.openxmlformats.org/spreadsheetml/2006/main" count="129" uniqueCount="72">
  <si>
    <t>Lab no.</t>
  </si>
  <si>
    <t>Site No.</t>
  </si>
  <si>
    <t>Taxa</t>
  </si>
  <si>
    <t>Sample type</t>
  </si>
  <si>
    <t>Element</t>
  </si>
  <si>
    <r>
      <t>δ</t>
    </r>
    <r>
      <rPr>
        <b/>
        <vertAlign val="superscript"/>
        <sz val="11"/>
        <color rgb="FF000000"/>
        <rFont val="Times New Roman"/>
        <family val="1"/>
      </rPr>
      <t>13</t>
    </r>
    <r>
      <rPr>
        <b/>
        <sz val="11"/>
        <color rgb="FF000000"/>
        <rFont val="Times New Roman"/>
        <family val="1"/>
      </rPr>
      <t>C</t>
    </r>
    <r>
      <rPr>
        <b/>
        <vertAlign val="subscript"/>
        <sz val="11"/>
        <color rgb="FF000000"/>
        <rFont val="Times New Roman"/>
        <family val="1"/>
      </rPr>
      <t xml:space="preserve">diet </t>
    </r>
    <r>
      <rPr>
        <b/>
        <sz val="11"/>
        <color rgb="FF000000"/>
        <rFont val="Times New Roman"/>
        <family val="1"/>
      </rPr>
      <t>VPDB</t>
    </r>
  </si>
  <si>
    <t>SD±</t>
  </si>
  <si>
    <t>%C4</t>
  </si>
  <si>
    <t>I-021</t>
  </si>
  <si>
    <t>EE:9:1</t>
  </si>
  <si>
    <t>Caprine</t>
  </si>
  <si>
    <t>Bulk</t>
  </si>
  <si>
    <t>Molar</t>
  </si>
  <si>
    <t>I-061</t>
  </si>
  <si>
    <t>I-107</t>
  </si>
  <si>
    <t>I-125</t>
  </si>
  <si>
    <t>I-128</t>
  </si>
  <si>
    <t>I-140</t>
  </si>
  <si>
    <t>I-025</t>
  </si>
  <si>
    <t>Cattle</t>
  </si>
  <si>
    <t>I-026</t>
  </si>
  <si>
    <t>I-041</t>
  </si>
  <si>
    <t>I-052</t>
  </si>
  <si>
    <t>I-069</t>
  </si>
  <si>
    <t>I-105</t>
  </si>
  <si>
    <t>I-121</t>
  </si>
  <si>
    <t>I-166</t>
  </si>
  <si>
    <r>
      <t xml:space="preserve">Supplementary data: </t>
    </r>
    <r>
      <rPr>
        <sz val="12"/>
        <color rgb="FF000000"/>
        <rFont val="Times New Roman"/>
        <family val="1"/>
      </rPr>
      <t>Bulk isotopic assays from Mission Guevavi livestock teeth</t>
    </r>
  </si>
  <si>
    <t>Value</t>
  </si>
  <si>
    <t>Source</t>
  </si>
  <si>
    <t>Latitude:</t>
  </si>
  <si>
    <t>31.34°N</t>
  </si>
  <si>
    <t>Western Regional Climate Center http://www.wrcc.dri.edu/</t>
  </si>
  <si>
    <t>Altitude:</t>
  </si>
  <si>
    <t>3270 ft 997 m</t>
  </si>
  <si>
    <t>MAP</t>
  </si>
  <si>
    <t>15.74" or 400 mm</t>
  </si>
  <si>
    <t>Ε for bovids</t>
  </si>
  <si>
    <t>14.6‰</t>
  </si>
  <si>
    <t xml:space="preserve">Passey et al. </t>
  </si>
  <si>
    <t>Ε for lagomorphs</t>
  </si>
  <si>
    <t>12.8‰</t>
  </si>
  <si>
    <t>Francey et al. 1999 (AD 1006)</t>
  </si>
  <si>
    <t>δ13C Global AD 2000</t>
  </si>
  <si>
    <t>Keeling et al. 2005</t>
  </si>
  <si>
    <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0"/>
        <rFont val="Arial"/>
        <family val="2"/>
      </rPr>
      <t xml:space="preserve">C </t>
    </r>
    <r>
      <rPr>
        <vertAlign val="subscript"/>
        <sz val="11"/>
        <color theme="1"/>
        <rFont val="Calibri"/>
        <family val="2"/>
        <scheme val="minor"/>
      </rPr>
      <t>2000C3leaf</t>
    </r>
    <r>
      <rPr>
        <sz val="10"/>
        <rFont val="Arial"/>
        <family val="2"/>
      </rPr>
      <t>=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</si>
  <si>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0"/>
        <rFont val="Arial"/>
        <family val="2"/>
      </rPr>
      <t xml:space="preserve">C </t>
    </r>
    <r>
      <rPr>
        <vertAlign val="subscript"/>
        <sz val="11"/>
        <color theme="1"/>
        <rFont val="Calibri"/>
        <family val="2"/>
        <scheme val="minor"/>
      </rPr>
      <t>2000C4leaf</t>
    </r>
    <r>
      <rPr>
        <sz val="10"/>
        <rFont val="Arial"/>
        <family val="2"/>
      </rPr>
      <t>=</t>
    </r>
  </si>
  <si>
    <t>Cerling et al. 2003</t>
  </si>
  <si>
    <t>Atmostpheric difference</t>
  </si>
  <si>
    <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0"/>
        <rFont val="Arial"/>
        <family val="2"/>
      </rPr>
      <t>C</t>
    </r>
    <r>
      <rPr>
        <vertAlign val="subscript"/>
        <sz val="11"/>
        <color theme="1"/>
        <rFont val="Calibri"/>
        <family val="2"/>
        <scheme val="minor"/>
      </rPr>
      <t xml:space="preserve"> AD1760C4leaf</t>
    </r>
    <r>
      <rPr>
        <sz val="10"/>
        <rFont val="Arial"/>
        <family val="2"/>
      </rPr>
      <t>=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</si>
  <si>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0"/>
        <rFont val="Arial"/>
        <family val="2"/>
      </rPr>
      <t>C</t>
    </r>
    <r>
      <rPr>
        <vertAlign val="subscript"/>
        <sz val="11"/>
        <color theme="1"/>
        <rFont val="Calibri"/>
        <family val="2"/>
        <scheme val="minor"/>
      </rPr>
      <t xml:space="preserve"> AD1760C3leaf</t>
    </r>
    <r>
      <rPr>
        <sz val="10"/>
        <rFont val="Arial"/>
        <family val="2"/>
      </rPr>
      <t>=</t>
    </r>
  </si>
  <si>
    <t>∆(‰VPDB, Tucson)=</t>
  </si>
  <si>
    <t>δ13C Global AD 1760</t>
  </si>
  <si>
    <t xml:space="preserve">Where: </t>
  </si>
  <si>
    <t>Kohn 2010 equation:</t>
  </si>
  <si>
    <t>Tucson data</t>
  </si>
  <si>
    <r>
      <t xml:space="preserve">Calculated pre-industrial bioapatite </t>
    </r>
    <r>
      <rPr>
        <b/>
        <vertAlign val="superscript"/>
        <sz val="11"/>
        <color rgb="FF000000"/>
        <rFont val="Times New Roman"/>
        <family val="1"/>
      </rPr>
      <t>13</t>
    </r>
    <r>
      <rPr>
        <b/>
        <sz val="11"/>
        <color rgb="FF000000"/>
        <rFont val="Times New Roman"/>
        <family val="1"/>
      </rPr>
      <t>C</t>
    </r>
    <r>
      <rPr>
        <b/>
        <vertAlign val="subscript"/>
        <sz val="11"/>
        <color rgb="FF000000"/>
        <rFont val="Times New Roman"/>
        <family val="1"/>
      </rPr>
      <t>bioapatite</t>
    </r>
    <r>
      <rPr>
        <b/>
        <sz val="11"/>
        <color rgb="FF000000"/>
        <rFont val="Times New Roman"/>
        <family val="1"/>
      </rPr>
      <t xml:space="preserve">  +1.5</t>
    </r>
  </si>
  <si>
    <t>∆(‰VPDB, Guevavi)=</t>
  </si>
  <si>
    <t>Endmembers</t>
  </si>
  <si>
    <t xml:space="preserve">Mixing equation: </t>
  </si>
  <si>
    <t>A modern fossil fuel correction factor of 1.5‰ was utilized in this paper for the recent pre-industrial time period (pre-1800) (Friedli, et al. 1986; Leuenberger, et al. 1992; Tieszen and Fagre 1993; Tieszen and Fagre 1993; Treydte, et al. 2009).</t>
  </si>
  <si>
    <t>Voltage</t>
  </si>
  <si>
    <t>analytical precision (1 sigma)</t>
  </si>
  <si>
    <t>Measured δ18Obioapatite VPDB ± 0.10</t>
  </si>
  <si>
    <t>δ18O std dev</t>
  </si>
  <si>
    <t>δ13C std dev</t>
  </si>
  <si>
    <r>
      <t>Measured δ</t>
    </r>
    <r>
      <rPr>
        <b/>
        <vertAlign val="superscript"/>
        <sz val="11"/>
        <color rgb="FF000000"/>
        <rFont val="Times New Roman"/>
        <family val="1"/>
      </rPr>
      <t>13</t>
    </r>
    <r>
      <rPr>
        <b/>
        <sz val="11"/>
        <color rgb="FF000000"/>
        <rFont val="Times New Roman"/>
        <family val="1"/>
      </rPr>
      <t>C</t>
    </r>
    <r>
      <rPr>
        <b/>
        <vertAlign val="subscript"/>
        <sz val="11"/>
        <color rgb="FF000000"/>
        <rFont val="Times New Roman"/>
        <family val="1"/>
      </rPr>
      <t xml:space="preserve">bioapatite </t>
    </r>
    <r>
      <rPr>
        <b/>
        <sz val="11"/>
        <color rgb="FF000000"/>
        <rFont val="Times New Roman"/>
        <family val="1"/>
      </rPr>
      <t>VPDB  ± 0.08</t>
    </r>
  </si>
  <si>
    <t>Error Kohn (2010)   ±0.5‰</t>
  </si>
  <si>
    <r>
      <t>δ</t>
    </r>
    <r>
      <rPr>
        <vertAlign val="superscript"/>
        <sz val="11"/>
        <color theme="1"/>
        <rFont val="Times New Roman"/>
        <family val="1"/>
      </rPr>
      <t>13</t>
    </r>
    <r>
      <rPr>
        <sz val="10"/>
        <rFont val="Times New Roman"/>
        <family val="1"/>
      </rPr>
      <t>C</t>
    </r>
    <r>
      <rPr>
        <vertAlign val="subscript"/>
        <sz val="11"/>
        <color theme="1"/>
        <rFont val="Times New Roman"/>
        <family val="1"/>
      </rPr>
      <t xml:space="preserve"> AD1760C3leaf</t>
    </r>
    <r>
      <rPr>
        <sz val="10"/>
        <rFont val="Times New Roman"/>
        <family val="1"/>
      </rPr>
      <t>=</t>
    </r>
  </si>
  <si>
    <r>
      <t>δ</t>
    </r>
    <r>
      <rPr>
        <vertAlign val="superscript"/>
        <sz val="11"/>
        <color theme="1"/>
        <rFont val="Times New Roman"/>
        <family val="1"/>
      </rPr>
      <t>13</t>
    </r>
    <r>
      <rPr>
        <sz val="10"/>
        <rFont val="Times New Roman"/>
        <family val="1"/>
      </rPr>
      <t xml:space="preserve">C </t>
    </r>
    <r>
      <rPr>
        <vertAlign val="subscript"/>
        <sz val="11"/>
        <color theme="1"/>
        <rFont val="Times New Roman"/>
        <family val="1"/>
      </rPr>
      <t>2000C3leaf</t>
    </r>
    <r>
      <rPr>
        <sz val="10"/>
        <rFont val="Times New Roman"/>
        <family val="1"/>
      </rPr>
      <t>=</t>
    </r>
  </si>
  <si>
    <r>
      <t>δ</t>
    </r>
    <r>
      <rPr>
        <vertAlign val="superscript"/>
        <sz val="11"/>
        <color theme="1"/>
        <rFont val="Times New Roman"/>
        <family val="1"/>
      </rPr>
      <t>13</t>
    </r>
    <r>
      <rPr>
        <sz val="10"/>
        <rFont val="Times New Roman"/>
        <family val="1"/>
      </rPr>
      <t xml:space="preserve">C </t>
    </r>
    <r>
      <rPr>
        <vertAlign val="subscript"/>
        <sz val="11"/>
        <color theme="1"/>
        <rFont val="Times New Roman"/>
        <family val="1"/>
      </rPr>
      <t>2000C4leaf</t>
    </r>
    <r>
      <rPr>
        <sz val="10"/>
        <rFont val="Times New Roman"/>
        <family val="1"/>
      </rPr>
      <t>=</t>
    </r>
  </si>
  <si>
    <r>
      <t>δ</t>
    </r>
    <r>
      <rPr>
        <vertAlign val="superscript"/>
        <sz val="11"/>
        <color theme="1"/>
        <rFont val="Times New Roman"/>
        <family val="1"/>
      </rPr>
      <t>13</t>
    </r>
    <r>
      <rPr>
        <sz val="10"/>
        <rFont val="Times New Roman"/>
        <family val="1"/>
      </rPr>
      <t>C</t>
    </r>
    <r>
      <rPr>
        <vertAlign val="subscript"/>
        <sz val="11"/>
        <color theme="1"/>
        <rFont val="Times New Roman"/>
        <family val="1"/>
      </rPr>
      <t xml:space="preserve"> AD1760C4leaf</t>
    </r>
    <r>
      <rPr>
        <sz val="10"/>
        <rFont val="Times New Roman"/>
        <family val="1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</si>
</sst>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10" fillId="0" borderId="0" xfId="2"/>
    <xf numFmtId="2" fontId="10" fillId="0" borderId="0" xfId="2" applyNumberFormat="1"/>
    <xf numFmtId="0" fontId="2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13" fillId="0" borderId="0" xfId="2" applyFont="1"/>
    <xf numFmtId="9" fontId="9" fillId="0" borderId="4" xfId="1" applyFont="1" applyBorder="1" applyAlignment="1">
      <alignment horizontal="center" vertical="center"/>
    </xf>
    <xf numFmtId="9" fontId="9" fillId="0" borderId="0" xfId="1" applyFont="1" applyBorder="1" applyAlignment="1">
      <alignment horizontal="center" vertical="center"/>
    </xf>
    <xf numFmtId="9" fontId="9" fillId="0" borderId="2" xfId="1" applyFont="1" applyBorder="1" applyAlignment="1">
      <alignment horizontal="center" vertical="center"/>
    </xf>
    <xf numFmtId="0" fontId="14" fillId="0" borderId="0" xfId="2" applyFont="1"/>
    <xf numFmtId="2" fontId="14" fillId="0" borderId="0" xfId="2" applyNumberFormat="1" applyFont="1" applyAlignment="1">
      <alignment horizontal="center"/>
    </xf>
    <xf numFmtId="165" fontId="14" fillId="0" borderId="0" xfId="2" applyNumberFormat="1" applyFont="1" applyAlignment="1"/>
    <xf numFmtId="2" fontId="14" fillId="0" borderId="0" xfId="2" applyNumberFormat="1" applyFont="1" applyAlignment="1"/>
    <xf numFmtId="0" fontId="15" fillId="0" borderId="0" xfId="2" applyFont="1"/>
    <xf numFmtId="0" fontId="14" fillId="0" borderId="0" xfId="2" applyFont="1" applyAlignment="1"/>
    <xf numFmtId="0" fontId="10" fillId="0" borderId="0" xfId="2" applyFont="1"/>
    <xf numFmtId="2" fontId="10" fillId="0" borderId="0" xfId="2" applyNumberFormat="1" applyFont="1" applyAlignment="1">
      <alignment horizontal="center"/>
    </xf>
    <xf numFmtId="165" fontId="10" fillId="0" borderId="0" xfId="2" applyNumberFormat="1" applyFont="1"/>
    <xf numFmtId="2" fontId="9" fillId="0" borderId="0" xfId="0" applyNumberFormat="1" applyFon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0" fillId="0" borderId="3" xfId="2" applyFont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/>
    </xf>
    <xf numFmtId="0" fontId="21" fillId="0" borderId="3" xfId="2" applyFont="1" applyBorder="1" applyAlignment="1">
      <alignment horizontal="left"/>
    </xf>
    <xf numFmtId="0" fontId="22" fillId="0" borderId="3" xfId="2" applyFont="1" applyBorder="1" applyAlignment="1">
      <alignment horizontal="left" vertical="center" wrapText="1"/>
    </xf>
    <xf numFmtId="0" fontId="4" fillId="0" borderId="3" xfId="0" applyFont="1" applyBorder="1"/>
    <xf numFmtId="0" fontId="23" fillId="0" borderId="3" xfId="2" applyFont="1" applyBorder="1" applyAlignment="1">
      <alignment horizontal="left" wrapText="1"/>
    </xf>
    <xf numFmtId="0" fontId="22" fillId="0" borderId="3" xfId="2" applyFont="1" applyBorder="1" applyAlignment="1">
      <alignment horizontal="left" vertical="center"/>
    </xf>
    <xf numFmtId="0" fontId="23" fillId="0" borderId="3" xfId="2" applyFont="1" applyBorder="1" applyAlignment="1">
      <alignment horizontal="left"/>
    </xf>
    <xf numFmtId="0" fontId="23" fillId="0" borderId="3" xfId="2" applyFont="1" applyBorder="1" applyAlignment="1">
      <alignment wrapText="1"/>
    </xf>
    <xf numFmtId="0" fontId="23" fillId="0" borderId="3" xfId="2" applyFont="1" applyBorder="1"/>
    <xf numFmtId="0" fontId="23" fillId="0" borderId="0" xfId="2" applyFont="1"/>
    <xf numFmtId="0" fontId="23" fillId="0" borderId="0" xfId="2" applyFont="1" applyAlignment="1">
      <alignment wrapText="1"/>
    </xf>
    <xf numFmtId="0" fontId="10" fillId="2" borderId="0" xfId="2" applyFill="1" applyBorder="1"/>
    <xf numFmtId="2" fontId="10" fillId="2" borderId="0" xfId="2" applyNumberFormat="1" applyFill="1" applyBorder="1"/>
    <xf numFmtId="0" fontId="13" fillId="2" borderId="0" xfId="2" applyFont="1" applyFill="1" applyBorder="1"/>
  </cellXfs>
  <cellStyles count="3">
    <cellStyle name="Normal" xfId="0" builtinId="0"/>
    <cellStyle name="Normal 2" xfId="2" xr:uid="{6CF4183C-CEFC-404D-BCE5-220C1B4C92C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% Diet C</a:t>
            </a:r>
            <a:r>
              <a:rPr lang="en-US" sz="1600" b="1" i="0" baseline="-25000">
                <a:effectLst/>
              </a:rPr>
              <a:t>4</a:t>
            </a:r>
            <a:r>
              <a:rPr lang="en-US" sz="1600" b="1" i="0" baseline="0">
                <a:effectLst/>
              </a:rPr>
              <a:t> and </a:t>
            </a:r>
            <a:r>
              <a:rPr lang="el-GR" sz="1600" b="1" i="0" baseline="0">
                <a:effectLst/>
              </a:rPr>
              <a:t>δ</a:t>
            </a:r>
            <a:r>
              <a:rPr lang="el-GR" sz="1600" b="1" i="0" baseline="30000">
                <a:effectLst/>
              </a:rPr>
              <a:t>13</a:t>
            </a:r>
            <a:r>
              <a:rPr lang="en-US" sz="1600" b="1" i="0" baseline="0">
                <a:effectLst/>
              </a:rPr>
              <a:t>C</a:t>
            </a:r>
            <a:r>
              <a:rPr lang="en-US" sz="1600" b="1" i="0" baseline="-25000">
                <a:effectLst/>
              </a:rPr>
              <a:t>diet</a:t>
            </a:r>
            <a:r>
              <a:rPr lang="en-US" sz="1600" b="1" i="0" baseline="0">
                <a:effectLst/>
              </a:rPr>
              <a:t> 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29283606171068377"/>
          <c:y val="1.8357493190441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09214817778141"/>
          <c:y val="9.3909535692633245E-2"/>
          <c:w val="0.83788044020890784"/>
          <c:h val="0.8223335964288128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'Supplementary Table'!$C$3</c:f>
              <c:strCache>
                <c:ptCount val="1"/>
                <c:pt idx="0">
                  <c:v>Caprine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'Supplementary Table'!$N$3:$N$8</c:f>
              <c:numCache>
                <c:formatCode>0%</c:formatCode>
                <c:ptCount val="6"/>
                <c:pt idx="0">
                  <c:v>0.5151373880087059</c:v>
                </c:pt>
                <c:pt idx="1">
                  <c:v>0.27347563566476335</c:v>
                </c:pt>
                <c:pt idx="2">
                  <c:v>0.64956050840315971</c:v>
                </c:pt>
                <c:pt idx="3">
                  <c:v>0.21248438448817455</c:v>
                </c:pt>
                <c:pt idx="4">
                  <c:v>0.29585030815447116</c:v>
                </c:pt>
                <c:pt idx="5">
                  <c:v>0.47052479006249964</c:v>
                </c:pt>
              </c:numCache>
            </c:numRef>
          </c:xVal>
          <c:yVal>
            <c:numRef>
              <c:f>'Supplementary Table'!$L$3:$L$8</c:f>
              <c:numCache>
                <c:formatCode>0.00</c:formatCode>
                <c:ptCount val="6"/>
                <c:pt idx="0">
                  <c:v>-17.207167036214855</c:v>
                </c:pt>
                <c:pt idx="1">
                  <c:v>-20.300898798502544</c:v>
                </c:pt>
                <c:pt idx="2">
                  <c:v>-15.486294481429013</c:v>
                </c:pt>
                <c:pt idx="3">
                  <c:v>-21.081703245861377</c:v>
                </c:pt>
                <c:pt idx="4">
                  <c:v>-20.014460277384501</c:v>
                </c:pt>
                <c:pt idx="5">
                  <c:v>-17.778293455375774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DA-4BFB-8CC9-8551DE50A234}"/>
            </c:ext>
          </c:extLst>
        </c:ser>
        <c:ser>
          <c:idx val="1"/>
          <c:order val="1"/>
          <c:tx>
            <c:strRef>
              <c:f>'Supplementary Table'!$C$14</c:f>
              <c:strCache>
                <c:ptCount val="1"/>
                <c:pt idx="0">
                  <c:v>Cattle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xVal>
            <c:numRef>
              <c:f>'Supplementary Table'!$N$9:$N$16</c:f>
              <c:numCache>
                <c:formatCode>0%</c:formatCode>
                <c:ptCount val="8"/>
                <c:pt idx="0">
                  <c:v>1.037735543759901</c:v>
                </c:pt>
                <c:pt idx="1">
                  <c:v>0.96828294213032784</c:v>
                </c:pt>
                <c:pt idx="2">
                  <c:v>0.77236004873431696</c:v>
                </c:pt>
                <c:pt idx="3">
                  <c:v>0.83035310896091263</c:v>
                </c:pt>
                <c:pt idx="4">
                  <c:v>0.88920257833955485</c:v>
                </c:pt>
                <c:pt idx="5">
                  <c:v>0.8731653169046204</c:v>
                </c:pt>
                <c:pt idx="6">
                  <c:v>0.75415046916640427</c:v>
                </c:pt>
                <c:pt idx="7">
                  <c:v>0.88777108592203413</c:v>
                </c:pt>
              </c:numCache>
            </c:numRef>
          </c:xVal>
          <c:yVal>
            <c:numRef>
              <c:f>'Supplementary Table'!$L$9:$L$16</c:f>
              <c:numCache>
                <c:formatCode>0.00</c:formatCode>
                <c:ptCount val="8"/>
                <c:pt idx="0">
                  <c:v>-10.51691300272023</c:v>
                </c:pt>
                <c:pt idx="1">
                  <c:v>-11.406038888595276</c:v>
                </c:pt>
                <c:pt idx="2">
                  <c:v>-13.914225940867709</c:v>
                </c:pt>
                <c:pt idx="3">
                  <c:v>-13.171804061215312</c:v>
                </c:pt>
                <c:pt idx="4">
                  <c:v>-12.418418509531648</c:v>
                </c:pt>
                <c:pt idx="5">
                  <c:v>-12.623726071030887</c:v>
                </c:pt>
                <c:pt idx="6">
                  <c:v>-14.147343321424387</c:v>
                </c:pt>
                <c:pt idx="7">
                  <c:v>-12.436744345194938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DA-4BFB-8CC9-8551DE50A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403648"/>
        <c:axId val="917409224"/>
      </c:scatterChart>
      <c:valAx>
        <c:axId val="91740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500" b="1" i="0" baseline="0">
                    <a:effectLst/>
                  </a:rPr>
                  <a:t>% C</a:t>
                </a:r>
                <a:r>
                  <a:rPr lang="en-US" sz="1500" b="1" i="0" baseline="-25000">
                    <a:effectLst/>
                  </a:rPr>
                  <a:t>4</a:t>
                </a:r>
                <a:endParaRPr lang="en-US" sz="1500" baseline="-25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09224"/>
        <c:crossesAt val="0"/>
        <c:crossBetween val="midCat"/>
      </c:valAx>
      <c:valAx>
        <c:axId val="91740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500"/>
                  <a:t>δ</a:t>
                </a:r>
                <a:r>
                  <a:rPr lang="el-GR" sz="1500" baseline="30000"/>
                  <a:t>13</a:t>
                </a:r>
                <a:r>
                  <a:rPr lang="en-US" sz="1500"/>
                  <a:t>C</a:t>
                </a:r>
                <a:r>
                  <a:rPr lang="en-US" sz="1500" baseline="-25000"/>
                  <a:t>bioapatite</a:t>
                </a:r>
                <a:r>
                  <a:rPr lang="en-US" sz="1500"/>
                  <a:t> VPDB </a:t>
                </a:r>
                <a:r>
                  <a:rPr lang="en-US" sz="1500" b="1" i="0" u="none" strike="noStrike" baseline="0">
                    <a:effectLst/>
                  </a:rPr>
                  <a:t>(‰)</a:t>
                </a:r>
                <a:endParaRPr lang="en-US" sz="1500"/>
              </a:p>
            </c:rich>
          </c:tx>
          <c:layout>
            <c:manualLayout>
              <c:xMode val="edge"/>
              <c:yMode val="edge"/>
              <c:x val="1.9189534299970449E-2"/>
              <c:y val="0.36574970112742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03648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621194990132704"/>
          <c:y val="0.93531399903866153"/>
          <c:w val="0.26522069191557496"/>
          <c:h val="5.7276685830073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600" b="1" i="0" u="none" strike="noStrike" baseline="0">
                <a:effectLst/>
              </a:rPr>
              <a:t>δ</a:t>
            </a:r>
            <a:r>
              <a:rPr lang="el-GR" sz="1600" b="1" i="0" u="none" strike="noStrike" baseline="30000">
                <a:effectLst/>
              </a:rPr>
              <a:t>1</a:t>
            </a:r>
            <a:r>
              <a:rPr lang="en-US" sz="1600" b="1" i="0" u="none" strike="noStrike" baseline="30000">
                <a:effectLst/>
              </a:rPr>
              <a:t>8</a:t>
            </a:r>
            <a:r>
              <a:rPr lang="en-US" sz="1600" b="1" i="0" u="none" strike="noStrike" baseline="0">
                <a:effectLst/>
              </a:rPr>
              <a:t>O</a:t>
            </a:r>
            <a:r>
              <a:rPr lang="en-US" sz="1600" b="1" i="0" u="none" strike="noStrike" baseline="-25000">
                <a:effectLst/>
              </a:rPr>
              <a:t>bioapatite</a:t>
            </a:r>
            <a:r>
              <a:rPr lang="en-US" sz="1600" b="1" i="0" u="none" strike="noStrike" baseline="0">
                <a:effectLst/>
              </a:rPr>
              <a:t> and </a:t>
            </a:r>
            <a:r>
              <a:rPr lang="en-US" sz="1600" b="1" i="0" baseline="0">
                <a:effectLst/>
              </a:rPr>
              <a:t> </a:t>
            </a:r>
            <a:r>
              <a:rPr lang="el-GR" sz="1600" b="1" i="0" u="none" strike="noStrike" baseline="0">
                <a:effectLst/>
              </a:rPr>
              <a:t>δ</a:t>
            </a:r>
            <a:r>
              <a:rPr lang="el-GR" sz="1600" b="1" i="0" u="none" strike="noStrike" baseline="30000">
                <a:effectLst/>
              </a:rPr>
              <a:t>1</a:t>
            </a:r>
            <a:r>
              <a:rPr lang="en-US" sz="1600" b="1" i="0" u="none" strike="noStrike" baseline="30000">
                <a:effectLst/>
              </a:rPr>
              <a:t>3</a:t>
            </a:r>
            <a:r>
              <a:rPr lang="en-US" sz="1600" b="1" i="0" u="none" strike="noStrike" baseline="0">
                <a:effectLst/>
              </a:rPr>
              <a:t>C</a:t>
            </a:r>
            <a:r>
              <a:rPr lang="en-US" sz="1600" b="1" i="0" u="none" strike="noStrike" baseline="-25000">
                <a:effectLst/>
              </a:rPr>
              <a:t>bioapatite</a:t>
            </a:r>
            <a:r>
              <a:rPr lang="en-US" sz="1600" b="1" i="0" u="none" strike="noStrike" baseline="0">
                <a:effectLst/>
              </a:rPr>
              <a:t> </a:t>
            </a:r>
            <a:endParaRPr lang="en-US" sz="16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72787966066676"/>
          <c:y val="0.13478662322362905"/>
          <c:w val="0.84158281501034593"/>
          <c:h val="0.77431077041624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'Supplementary Table'!$C$3</c:f>
              <c:strCache>
                <c:ptCount val="1"/>
                <c:pt idx="0">
                  <c:v>Caprine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'Supplementary Table'!$F$3:$F$8</c:f>
              <c:numCache>
                <c:formatCode>0.00</c:formatCode>
                <c:ptCount val="6"/>
                <c:pt idx="0">
                  <c:v>-4.3583916749436415</c:v>
                </c:pt>
                <c:pt idx="1">
                  <c:v>-7.4972919209607491</c:v>
                </c:pt>
                <c:pt idx="2">
                  <c:v>-2.6123943808579839</c:v>
                </c:pt>
                <c:pt idx="3">
                  <c:v>-8.2894961132510296</c:v>
                </c:pt>
                <c:pt idx="4">
                  <c:v>-7.2066713974342917</c:v>
                </c:pt>
                <c:pt idx="5">
                  <c:v>-4.9378565398243639</c:v>
                </c:pt>
              </c:numCache>
            </c:numRef>
          </c:xVal>
          <c:yVal>
            <c:numRef>
              <c:f>'Supplementary Table'!$H$3:$H$8</c:f>
              <c:numCache>
                <c:formatCode>0.00</c:formatCode>
                <c:ptCount val="6"/>
                <c:pt idx="0">
                  <c:v>2.3870228099119548</c:v>
                </c:pt>
                <c:pt idx="1">
                  <c:v>3.3062063198021083</c:v>
                </c:pt>
                <c:pt idx="2">
                  <c:v>-1.1854483807357792</c:v>
                </c:pt>
                <c:pt idx="3">
                  <c:v>2.2022280834805494</c:v>
                </c:pt>
                <c:pt idx="4">
                  <c:v>3.0850465013580561</c:v>
                </c:pt>
                <c:pt idx="5">
                  <c:v>1.3405680406189957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BE-4114-AA53-3EFA1E65D851}"/>
            </c:ext>
          </c:extLst>
        </c:ser>
        <c:ser>
          <c:idx val="1"/>
          <c:order val="1"/>
          <c:tx>
            <c:strRef>
              <c:f>'Supplementary Table'!$C$9</c:f>
              <c:strCache>
                <c:ptCount val="1"/>
                <c:pt idx="0">
                  <c:v>Cattle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'Supplementary Table'!$F$9:$F$16</c:f>
              <c:numCache>
                <c:formatCode>0.00</c:formatCode>
                <c:ptCount val="8"/>
                <c:pt idx="0">
                  <c:v>2.4295400674400249</c:v>
                </c:pt>
                <c:pt idx="1">
                  <c:v>1.5274329436312404</c:v>
                </c:pt>
                <c:pt idx="2">
                  <c:v>-1.0173736396044366</c:v>
                </c:pt>
                <c:pt idx="3">
                  <c:v>-0.26411240050915097</c:v>
                </c:pt>
                <c:pt idx="4">
                  <c:v>0.50027258022907672</c:v>
                </c:pt>
                <c:pt idx="5">
                  <c:v>0.2919675283320044</c:v>
                </c:pt>
                <c:pt idx="6">
                  <c:v>-1.2538945339172356</c:v>
                </c:pt>
                <c:pt idx="7">
                  <c:v>0.48167918736520848</c:v>
                </c:pt>
              </c:numCache>
            </c:numRef>
          </c:xVal>
          <c:yVal>
            <c:numRef>
              <c:f>'Supplementary Table'!$H$9:$H$16</c:f>
              <c:numCache>
                <c:formatCode>0.00</c:formatCode>
                <c:ptCount val="8"/>
                <c:pt idx="0">
                  <c:v>-1.8011440230272022</c:v>
                </c:pt>
                <c:pt idx="1">
                  <c:v>-2.4745374750903961</c:v>
                </c:pt>
                <c:pt idx="2">
                  <c:v>-0.44358669250420912</c:v>
                </c:pt>
                <c:pt idx="3">
                  <c:v>-2.6613400313722257</c:v>
                </c:pt>
                <c:pt idx="4">
                  <c:v>-2.4590740846105685</c:v>
                </c:pt>
                <c:pt idx="5">
                  <c:v>-1.4771549824017467</c:v>
                </c:pt>
                <c:pt idx="6">
                  <c:v>-0.83573244773759825</c:v>
                </c:pt>
                <c:pt idx="7">
                  <c:v>-4.3635116704388155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3BE-4114-AA53-3EFA1E65D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747199"/>
        <c:axId val="1570783983"/>
      </c:scatterChart>
      <c:valAx>
        <c:axId val="1570747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600" b="0" i="0" baseline="0">
                    <a:effectLst/>
                  </a:rPr>
                  <a:t>δ</a:t>
                </a:r>
                <a:r>
                  <a:rPr lang="el-GR" sz="1600" b="0" i="0" baseline="30000">
                    <a:effectLst/>
                  </a:rPr>
                  <a:t>1</a:t>
                </a:r>
                <a:r>
                  <a:rPr lang="en-US" sz="1600" b="0" i="0" baseline="30000">
                    <a:effectLst/>
                  </a:rPr>
                  <a:t>3</a:t>
                </a:r>
                <a:r>
                  <a:rPr lang="en-US" sz="1600" b="0" i="0" baseline="0">
                    <a:effectLst/>
                  </a:rPr>
                  <a:t>C</a:t>
                </a:r>
                <a:r>
                  <a:rPr lang="en-US" sz="1600" b="0" i="0" baseline="-25000">
                    <a:effectLst/>
                  </a:rPr>
                  <a:t>bioapatite</a:t>
                </a:r>
                <a:r>
                  <a:rPr lang="en-US" sz="1600" b="0" i="0" baseline="0">
                    <a:effectLst/>
                  </a:rPr>
                  <a:t> VPDB </a:t>
                </a:r>
                <a:r>
                  <a:rPr lang="en-US" sz="1600" b="1" i="0" baseline="0">
                    <a:effectLst/>
                  </a:rPr>
                  <a:t>(‰)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783983"/>
        <c:crosses val="autoZero"/>
        <c:crossBetween val="midCat"/>
      </c:valAx>
      <c:valAx>
        <c:axId val="1570783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400" b="0" i="0" baseline="0">
                    <a:effectLst/>
                  </a:rPr>
                  <a:t>δ</a:t>
                </a:r>
                <a:r>
                  <a:rPr lang="el-GR" sz="1400" b="0" i="0" baseline="30000">
                    <a:effectLst/>
                  </a:rPr>
                  <a:t>1</a:t>
                </a:r>
                <a:r>
                  <a:rPr lang="en-US" sz="1400" b="0" i="0" baseline="30000">
                    <a:effectLst/>
                  </a:rPr>
                  <a:t>8</a:t>
                </a:r>
                <a:r>
                  <a:rPr lang="en-US" sz="1400" b="0" i="0" baseline="0">
                    <a:effectLst/>
                  </a:rPr>
                  <a:t>O</a:t>
                </a:r>
                <a:r>
                  <a:rPr lang="en-US" sz="1400" b="0" i="0" baseline="-25000">
                    <a:effectLst/>
                  </a:rPr>
                  <a:t>bioapatite</a:t>
                </a:r>
                <a:r>
                  <a:rPr lang="en-US" sz="1400" b="0" i="0" baseline="0">
                    <a:effectLst/>
                  </a:rPr>
                  <a:t> VPDB </a:t>
                </a:r>
                <a:r>
                  <a:rPr lang="en-US" sz="1400" b="1" i="0" baseline="0">
                    <a:effectLst/>
                  </a:rPr>
                  <a:t>(‰)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2.7951461400977352E-2"/>
              <c:y val="0.22877320478459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747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266123</xdr:colOff>
      <xdr:row>20</xdr:row>
      <xdr:rowOff>173181</xdr:rowOff>
    </xdr:from>
    <xdr:to>
      <xdr:col>7</xdr:col>
      <xdr:colOff>381000</xdr:colOff>
      <xdr:row>42</xdr:row>
      <xdr:rowOff>17318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714C38-4448-4C2E-AC62-ADB760554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285749</xdr:colOff>
      <xdr:row>41</xdr:row>
      <xdr:rowOff>182705</xdr:rowOff>
    </xdr:from>
    <xdr:to>
      <xdr:col>7</xdr:col>
      <xdr:colOff>372341</xdr:colOff>
      <xdr:row>63</xdr:row>
      <xdr:rowOff>138545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D81ECA-8EEA-468D-850F-9843264EE8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720726</xdr:colOff>
      <xdr:row>3</xdr:row>
      <xdr:rowOff>182562</xdr:rowOff>
    </xdr:from>
    <xdr:ext cx="2857500" cy="843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61F9FC0-AE65-42B0-8952-8CBC317727B7}"/>
                </a:ext>
              </a:extLst>
            </xdr:cNvPr>
            <xdr:cNvSpPr txBox="1"/>
          </xdr:nvSpPr>
          <xdr:spPr>
            <a:xfrm>
              <a:off x="9007476" y="1049337"/>
              <a:ext cx="2857500" cy="843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‰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𝑉𝑃𝐷𝐵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2.01−1.98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∗10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−4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𝐴𝑙𝑡𝑖𝑡𝑢𝑑𝑒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5.88</m:t>
                        </m:r>
                        <m:func>
                          <m:func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log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10</m:t>
                                </m:r>
                              </m:sub>
                            </m:sSub>
                          </m:fName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(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M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𝐴𝑃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+300</m:t>
                            </m:r>
                          </m:e>
                        </m:func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+0.0129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𝐿𝑎𝑡𝑖𝑡𝑢𝑑𝑒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°</m:t>
                        </m:r>
                      </m:e>
                    </m:d>
                  </m:oMath>
                </m:oMathPara>
              </a14:m>
              <a:endParaRPr lang="en-US" sz="1100"/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61F9FC0-AE65-42B0-8952-8CBC317727B7}"/>
                </a:ext>
              </a:extLst>
            </xdr:cNvPr>
            <xdr:cNvSpPr txBox="1"/>
          </xdr:nvSpPr>
          <xdr:spPr>
            <a:xfrm>
              <a:off x="9007476" y="1049337"/>
              <a:ext cx="2857500" cy="843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(‰𝑉𝑃𝐷𝐵)=(2.01−1.98〖∗10〗^(−4) 𝐴𝑙𝑡𝑖𝑡𝑢𝑑𝑒(𝑚))+(5.88 log_10⁡〖(M𝐴𝑃+300〗 )+0.0129(𝐿𝑎𝑡𝑖𝑡𝑢𝑑𝑒°)</a:t>
              </a:r>
              <a:endParaRPr lang="en-US" sz="1100"/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9526</xdr:colOff>
      <xdr:row>6</xdr:row>
      <xdr:rowOff>296862</xdr:rowOff>
    </xdr:from>
    <xdr:ext cx="1422236" cy="522288"/>
    <xdr:pic>
      <xdr:nvPicPr>
        <xdr:cNvPr id="3" name="Picture 2">
          <a:extLst>
            <a:ext uri="{FF2B5EF4-FFF2-40B4-BE49-F238E27FC236}">
              <a16:creationId xmlns:a16="http://schemas.microsoft.com/office/drawing/2014/main" id="{441ECAD2-EAFD-46A2-960C-9560C470D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451" y="1878012"/>
          <a:ext cx="1422236" cy="522288"/>
        </a:xfrm>
        <a:prstGeom prst="rect">
          <a:avLst/>
        </a:prstGeom>
      </xdr:spPr>
    </xdr:pic>
    <xdr:clientData/>
  </xdr:oneCellAnchor>
  <xdr:oneCellAnchor>
    <xdr:from>
      <xdr:col>7</xdr:col>
      <xdr:colOff>987425</xdr:colOff>
      <xdr:row>9</xdr:row>
      <xdr:rowOff>30162</xdr:rowOff>
    </xdr:from>
    <xdr:ext cx="1500604" cy="7945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08F2817-0E66-49DD-B1F5-F292181A370F}"/>
                </a:ext>
              </a:extLst>
            </xdr:cNvPr>
            <xdr:cNvSpPr txBox="1"/>
          </xdr:nvSpPr>
          <xdr:spPr>
            <a:xfrm>
              <a:off x="9274175" y="2725737"/>
              <a:ext cx="1500604" cy="7945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Pre>
                      <m:sPre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PrePr>
                      <m:sub/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13</m:t>
                        </m:r>
                      </m:sup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</m:sPre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𝑊h𝑒𝑟𝑒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=1−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</m:oMath>
                </m:oMathPara>
              </a14:m>
              <a:endParaRPr lang="en-US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Pre>
                          <m:sPre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PrePr>
                          <m:sub/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13</m:t>
                            </m:r>
                          </m:sup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</m:e>
                        </m:sPre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  <m:sup/>
                        </m:sSubSup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08F2817-0E66-49DD-B1F5-F292181A370F}"/>
                </a:ext>
              </a:extLst>
            </xdr:cNvPr>
            <xdr:cNvSpPr txBox="1"/>
          </xdr:nvSpPr>
          <xdr:spPr>
            <a:xfrm>
              <a:off x="9274175" y="2725737"/>
              <a:ext cx="1500604" cy="7945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𝛿(_^13)𝐶=𝑓_3 (𝐶_3 )+𝑓_4 (𝐶_4)</a:t>
              </a:r>
              <a:endParaRPr lang="en-US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𝑊ℎ𝑒𝑟𝑒 𝑓_3=1−𝑓_4</a:t>
              </a:r>
              <a:endParaRPr lang="en-US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𝑓_4=(𝛿(_^13)𝐶− 𝐶_3^ )/(𝐶_4−𝐶_3 )</a:t>
              </a:r>
              <a:endParaRPr lang="en-US" sz="11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E95E-FB05-499D-BDC8-29CE653D22F2}">
  <dimension ref="A1:S33"/>
  <sheetViews>
    <sheetView topLeftCell="H1" zoomScale="90" zoomScaleNormal="90" workbookViewId="0">
      <selection activeCell="L16" sqref="L3:L16"/>
    </sheetView>
  </sheetViews>
  <sheetFormatPr defaultColWidth="8.7109375" defaultRowHeight="15" x14ac:dyDescent="0.25"/>
  <cols>
    <col min="1" max="1" width="9.5703125" style="1" customWidth="1"/>
    <col min="2" max="3" width="8.7109375" style="1"/>
    <col min="4" max="4" width="13.5703125" style="1" customWidth="1"/>
    <col min="5" max="5" width="10.42578125" style="1" customWidth="1"/>
    <col min="6" max="8" width="22.42578125" style="1" customWidth="1"/>
    <col min="9" max="9" width="12.85546875" style="1" customWidth="1"/>
    <col min="10" max="10" width="18.7109375" style="1" customWidth="1"/>
    <col min="11" max="11" width="16.140625" style="1" customWidth="1"/>
    <col min="12" max="12" width="22.42578125" style="1" customWidth="1"/>
    <col min="13" max="13" width="7.42578125" style="1" customWidth="1"/>
    <col min="14" max="14" width="9.28515625" style="1" customWidth="1"/>
    <col min="15" max="15" width="17.140625" style="1" customWidth="1"/>
    <col min="16" max="19" width="8.7109375" style="1"/>
    <col min="20" max="20" width="10.85546875" style="1" customWidth="1"/>
    <col min="21" max="16384" width="8.7109375" style="1"/>
  </cols>
  <sheetData>
    <row r="1" spans="1:18" ht="15.75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Q1" s="1" t="s">
        <v>58</v>
      </c>
    </row>
    <row r="2" spans="1:18" ht="39.75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66</v>
      </c>
      <c r="G2" s="2" t="s">
        <v>56</v>
      </c>
      <c r="H2" s="2" t="s">
        <v>63</v>
      </c>
      <c r="I2" s="2" t="s">
        <v>65</v>
      </c>
      <c r="J2" s="2" t="s">
        <v>64</v>
      </c>
      <c r="K2" s="2" t="s">
        <v>61</v>
      </c>
      <c r="L2" s="2" t="s">
        <v>5</v>
      </c>
      <c r="M2" s="2" t="s">
        <v>6</v>
      </c>
      <c r="N2" s="2" t="s">
        <v>7</v>
      </c>
      <c r="Q2" s="10" t="s">
        <v>51</v>
      </c>
      <c r="R2" s="1">
        <v>17.949132214385301</v>
      </c>
    </row>
    <row r="3" spans="1:18" ht="18.75" x14ac:dyDescent="0.3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5">
        <v>-4.3583916749436415</v>
      </c>
      <c r="G3" s="5">
        <f t="shared" ref="G3:G16" si="0">F3+1.5</f>
        <v>-2.8583916749436415</v>
      </c>
      <c r="H3" s="5">
        <v>2.3870228099119548</v>
      </c>
      <c r="I3" s="5">
        <v>2.2496545687318001E-2</v>
      </c>
      <c r="J3" s="5">
        <v>6.0159869492053999E-2</v>
      </c>
      <c r="K3" s="5">
        <v>2.7836954593658501</v>
      </c>
      <c r="L3" s="25">
        <f>((G3+1000)/1.0146)-1000</f>
        <v>-17.207167036214855</v>
      </c>
      <c r="M3" s="3">
        <v>2.1999999999999999E-2</v>
      </c>
      <c r="N3" s="13">
        <f>(L3-$R$3)/($R$6-$R$3)</f>
        <v>0.5151373880087059</v>
      </c>
      <c r="O3" s="1">
        <f>N3*100</f>
        <v>51.513738800870591</v>
      </c>
      <c r="Q3" s="11" t="s">
        <v>50</v>
      </c>
      <c r="R3" s="1">
        <v>-23.801908999999998</v>
      </c>
    </row>
    <row r="4" spans="1:18" ht="18.75" x14ac:dyDescent="0.35">
      <c r="A4" s="3" t="s">
        <v>13</v>
      </c>
      <c r="B4" s="3" t="s">
        <v>9</v>
      </c>
      <c r="C4" s="3" t="s">
        <v>10</v>
      </c>
      <c r="D4" s="3" t="s">
        <v>11</v>
      </c>
      <c r="E4" s="3" t="s">
        <v>12</v>
      </c>
      <c r="F4" s="5">
        <v>-7.4972919209607491</v>
      </c>
      <c r="G4" s="5">
        <f t="shared" si="0"/>
        <v>-5.9972919209607491</v>
      </c>
      <c r="H4" s="5">
        <v>3.3062063198021083</v>
      </c>
      <c r="I4" s="5">
        <v>1.6463361680508E-2</v>
      </c>
      <c r="J4" s="5">
        <v>1.8348416313529001E-2</v>
      </c>
      <c r="K4" s="5">
        <v>2.4114739894866899</v>
      </c>
      <c r="L4" s="25">
        <f t="shared" ref="L4:L16" si="1">((G4+1000)/1.0146)-1000</f>
        <v>-20.300898798502544</v>
      </c>
      <c r="M4" s="3">
        <v>1.6E-2</v>
      </c>
      <c r="N4" s="14">
        <f t="shared" ref="N4:N15" si="2">(L4-$R$3)/($R$6-$R$3)</f>
        <v>0.27347563566476335</v>
      </c>
      <c r="O4" s="1">
        <f t="shared" ref="O4:O16" si="3">N4*100</f>
        <v>27.347563566476335</v>
      </c>
      <c r="Q4" t="s">
        <v>45</v>
      </c>
      <c r="R4" s="1">
        <v>-25.49241</v>
      </c>
    </row>
    <row r="5" spans="1:18" ht="18.75" x14ac:dyDescent="0.35">
      <c r="A5" s="3" t="s">
        <v>14</v>
      </c>
      <c r="B5" s="3" t="s">
        <v>9</v>
      </c>
      <c r="C5" s="3" t="s">
        <v>10</v>
      </c>
      <c r="D5" s="3" t="s">
        <v>11</v>
      </c>
      <c r="E5" s="3" t="s">
        <v>12</v>
      </c>
      <c r="F5" s="5">
        <v>-2.6123943808579839</v>
      </c>
      <c r="G5" s="5">
        <f t="shared" si="0"/>
        <v>-1.1123943808579839</v>
      </c>
      <c r="H5" s="5">
        <v>-1.1854483807357792</v>
      </c>
      <c r="I5" s="5">
        <v>3.5762727260590002E-2</v>
      </c>
      <c r="J5" s="5">
        <v>9.0090416371821996E-2</v>
      </c>
      <c r="K5" s="5">
        <v>2.0103816986084002</v>
      </c>
      <c r="L5" s="25">
        <f t="shared" si="1"/>
        <v>-15.486294481429013</v>
      </c>
      <c r="M5" s="3">
        <v>3.5999999999999997E-2</v>
      </c>
      <c r="N5" s="14">
        <f t="shared" si="2"/>
        <v>0.64956050840315971</v>
      </c>
      <c r="O5" s="1">
        <f t="shared" si="3"/>
        <v>64.956050840315967</v>
      </c>
      <c r="Q5" t="s">
        <v>46</v>
      </c>
      <c r="R5" s="1">
        <v>-12.5</v>
      </c>
    </row>
    <row r="6" spans="1:18" ht="18.75" x14ac:dyDescent="0.35">
      <c r="A6" s="3" t="s">
        <v>15</v>
      </c>
      <c r="B6" s="3" t="s">
        <v>9</v>
      </c>
      <c r="C6" s="3" t="s">
        <v>10</v>
      </c>
      <c r="D6" s="3" t="s">
        <v>11</v>
      </c>
      <c r="E6" s="3" t="s">
        <v>12</v>
      </c>
      <c r="F6" s="5">
        <v>-8.2894961132510296</v>
      </c>
      <c r="G6" s="5">
        <f t="shared" si="0"/>
        <v>-6.7894961132510296</v>
      </c>
      <c r="H6" s="5">
        <v>2.2022280834805494</v>
      </c>
      <c r="I6" s="5">
        <v>3.0907887965441E-2</v>
      </c>
      <c r="J6" s="5">
        <v>8.9400544762611001E-2</v>
      </c>
      <c r="K6" s="5">
        <v>1.6289687156677299</v>
      </c>
      <c r="L6" s="25">
        <f t="shared" si="1"/>
        <v>-21.081703245861377</v>
      </c>
      <c r="M6" s="3">
        <v>3.1E-2</v>
      </c>
      <c r="N6" s="14">
        <f t="shared" si="2"/>
        <v>0.21248438448817455</v>
      </c>
      <c r="O6" s="1">
        <f t="shared" si="3"/>
        <v>21.248438448817456</v>
      </c>
      <c r="Q6" s="11" t="s">
        <v>49</v>
      </c>
      <c r="R6" s="1">
        <v>-11</v>
      </c>
    </row>
    <row r="7" spans="1:18" x14ac:dyDescent="0.25">
      <c r="A7" s="3" t="s">
        <v>16</v>
      </c>
      <c r="B7" s="3" t="s">
        <v>9</v>
      </c>
      <c r="C7" s="3" t="s">
        <v>10</v>
      </c>
      <c r="D7" s="3" t="s">
        <v>11</v>
      </c>
      <c r="E7" s="3" t="s">
        <v>12</v>
      </c>
      <c r="F7" s="5">
        <v>-7.2066713974342917</v>
      </c>
      <c r="G7" s="5">
        <f t="shared" si="0"/>
        <v>-5.7066713974342917</v>
      </c>
      <c r="H7" s="5">
        <v>3.0850465013580561</v>
      </c>
      <c r="I7" s="5">
        <v>4.5246575027704003E-2</v>
      </c>
      <c r="J7" s="5">
        <v>6.6844485700131004E-2</v>
      </c>
      <c r="K7" s="5">
        <v>2.0157325267791699</v>
      </c>
      <c r="L7" s="25">
        <f t="shared" si="1"/>
        <v>-20.014460277384501</v>
      </c>
      <c r="M7" s="3">
        <v>4.4999999999999998E-2</v>
      </c>
      <c r="N7" s="14">
        <f t="shared" si="2"/>
        <v>0.29585030815447116</v>
      </c>
      <c r="O7" s="1">
        <f t="shared" si="3"/>
        <v>29.585030815447116</v>
      </c>
      <c r="Q7" s="11" t="s">
        <v>48</v>
      </c>
      <c r="R7" s="1">
        <v>1.5</v>
      </c>
    </row>
    <row r="8" spans="1:18" x14ac:dyDescent="0.25">
      <c r="A8" s="3" t="s">
        <v>17</v>
      </c>
      <c r="B8" s="3" t="s">
        <v>9</v>
      </c>
      <c r="C8" s="3" t="s">
        <v>10</v>
      </c>
      <c r="D8" s="3" t="s">
        <v>11</v>
      </c>
      <c r="E8" s="3" t="s">
        <v>12</v>
      </c>
      <c r="F8" s="5">
        <v>-4.9378565398243639</v>
      </c>
      <c r="G8" s="5">
        <f t="shared" si="0"/>
        <v>-3.4378565398243639</v>
      </c>
      <c r="H8" s="5">
        <v>1.3405680406189957</v>
      </c>
      <c r="I8" s="5">
        <v>3.2117042690515997E-2</v>
      </c>
      <c r="J8" s="5">
        <v>3.2528072595596001E-2</v>
      </c>
      <c r="K8" s="5">
        <v>2.7433817386627202</v>
      </c>
      <c r="L8" s="25">
        <f t="shared" si="1"/>
        <v>-17.778293455375774</v>
      </c>
      <c r="M8" s="3">
        <v>3.2000000000000001E-2</v>
      </c>
      <c r="N8" s="14">
        <f t="shared" si="2"/>
        <v>0.47052479006249964</v>
      </c>
      <c r="O8" s="1">
        <f t="shared" si="3"/>
        <v>47.052479006249968</v>
      </c>
    </row>
    <row r="9" spans="1:18" x14ac:dyDescent="0.25">
      <c r="A9" s="3" t="s">
        <v>18</v>
      </c>
      <c r="B9" s="3" t="s">
        <v>9</v>
      </c>
      <c r="C9" s="3" t="s">
        <v>19</v>
      </c>
      <c r="D9" s="3" t="s">
        <v>11</v>
      </c>
      <c r="E9" s="3" t="s">
        <v>12</v>
      </c>
      <c r="F9" s="5">
        <v>2.4295400674400249</v>
      </c>
      <c r="G9" s="5">
        <f t="shared" si="0"/>
        <v>3.9295400674400249</v>
      </c>
      <c r="H9" s="5">
        <v>-1.8011440230272022</v>
      </c>
      <c r="I9" s="5">
        <v>2.6169637218117998E-2</v>
      </c>
      <c r="J9" s="5">
        <v>4.9589965492487002E-2</v>
      </c>
      <c r="K9" s="5">
        <v>2.8738427162170401</v>
      </c>
      <c r="L9" s="25">
        <f t="shared" si="1"/>
        <v>-10.51691300272023</v>
      </c>
      <c r="M9" s="3">
        <v>2.5999999999999999E-2</v>
      </c>
      <c r="N9" s="14">
        <f t="shared" si="2"/>
        <v>1.037735543759901</v>
      </c>
      <c r="O9" s="1">
        <f t="shared" si="3"/>
        <v>103.7735543759901</v>
      </c>
    </row>
    <row r="10" spans="1:18" x14ac:dyDescent="0.25">
      <c r="A10" s="3" t="s">
        <v>20</v>
      </c>
      <c r="B10" s="3" t="s">
        <v>9</v>
      </c>
      <c r="C10" s="3" t="s">
        <v>19</v>
      </c>
      <c r="D10" s="3" t="s">
        <v>11</v>
      </c>
      <c r="E10" s="3" t="s">
        <v>12</v>
      </c>
      <c r="F10" s="5">
        <v>1.5274329436312404</v>
      </c>
      <c r="G10" s="5">
        <f t="shared" si="0"/>
        <v>3.0274329436312404</v>
      </c>
      <c r="H10" s="5">
        <v>-2.4745374750903961</v>
      </c>
      <c r="I10" s="5">
        <v>4.0119782090187003E-2</v>
      </c>
      <c r="J10" s="5">
        <v>8.7230615317822002E-2</v>
      </c>
      <c r="K10" s="5">
        <v>0.97210240364074696</v>
      </c>
      <c r="L10" s="25">
        <f t="shared" si="1"/>
        <v>-11.406038888595276</v>
      </c>
      <c r="M10" s="3">
        <v>0.04</v>
      </c>
      <c r="N10" s="14">
        <f t="shared" si="2"/>
        <v>0.96828294213032784</v>
      </c>
      <c r="O10" s="1">
        <f t="shared" si="3"/>
        <v>96.828294213032791</v>
      </c>
    </row>
    <row r="11" spans="1:18" x14ac:dyDescent="0.25">
      <c r="A11" s="3" t="s">
        <v>21</v>
      </c>
      <c r="B11" s="3" t="s">
        <v>9</v>
      </c>
      <c r="C11" s="3" t="s">
        <v>19</v>
      </c>
      <c r="D11" s="3" t="s">
        <v>11</v>
      </c>
      <c r="E11" s="3" t="s">
        <v>12</v>
      </c>
      <c r="F11" s="5">
        <v>-1.0173736396044366</v>
      </c>
      <c r="G11" s="5">
        <f t="shared" si="0"/>
        <v>0.48262636039556339</v>
      </c>
      <c r="H11" s="5">
        <v>-0.44358669250420912</v>
      </c>
      <c r="I11" s="5">
        <v>2.1521748974919E-2</v>
      </c>
      <c r="J11" s="5">
        <v>3.0390800908208001E-2</v>
      </c>
      <c r="K11" s="5">
        <v>2.1070630550384499</v>
      </c>
      <c r="L11" s="25">
        <f t="shared" si="1"/>
        <v>-13.914225940867709</v>
      </c>
      <c r="M11" s="3">
        <v>2.1999999999999999E-2</v>
      </c>
      <c r="N11" s="14">
        <f t="shared" si="2"/>
        <v>0.77236004873431696</v>
      </c>
      <c r="O11" s="1">
        <f t="shared" si="3"/>
        <v>77.236004873431696</v>
      </c>
    </row>
    <row r="12" spans="1:18" x14ac:dyDescent="0.25">
      <c r="A12" s="3" t="s">
        <v>22</v>
      </c>
      <c r="B12" s="3" t="s">
        <v>9</v>
      </c>
      <c r="C12" s="3" t="s">
        <v>19</v>
      </c>
      <c r="D12" s="3" t="s">
        <v>11</v>
      </c>
      <c r="E12" s="3" t="s">
        <v>12</v>
      </c>
      <c r="F12" s="5">
        <v>-0.26411240050915097</v>
      </c>
      <c r="G12" s="5">
        <f t="shared" si="0"/>
        <v>1.2358875994908489</v>
      </c>
      <c r="H12" s="5">
        <v>-2.6613400313722257</v>
      </c>
      <c r="I12" s="5">
        <v>2.0721741020680001E-2</v>
      </c>
      <c r="J12" s="5">
        <v>4.8202030360698998E-2</v>
      </c>
      <c r="K12" s="5">
        <v>2.57257175445557</v>
      </c>
      <c r="L12" s="25">
        <f t="shared" si="1"/>
        <v>-13.171804061215312</v>
      </c>
      <c r="M12" s="3">
        <v>2.1000000000000001E-2</v>
      </c>
      <c r="N12" s="14">
        <f t="shared" si="2"/>
        <v>0.83035310896091263</v>
      </c>
      <c r="O12" s="1">
        <f t="shared" si="3"/>
        <v>83.035310896091261</v>
      </c>
    </row>
    <row r="13" spans="1:18" x14ac:dyDescent="0.25">
      <c r="A13" s="3" t="s">
        <v>23</v>
      </c>
      <c r="B13" s="3" t="s">
        <v>9</v>
      </c>
      <c r="C13" s="3" t="s">
        <v>19</v>
      </c>
      <c r="D13" s="3" t="s">
        <v>11</v>
      </c>
      <c r="E13" s="3" t="s">
        <v>12</v>
      </c>
      <c r="F13" s="5">
        <v>0.50027258022907672</v>
      </c>
      <c r="G13" s="5">
        <f t="shared" si="0"/>
        <v>2.0002725802290766</v>
      </c>
      <c r="H13" s="5">
        <v>-2.4590740846105685</v>
      </c>
      <c r="I13" s="5">
        <v>1.0065123438835E-2</v>
      </c>
      <c r="J13" s="5">
        <v>2.4241479113697999E-2</v>
      </c>
      <c r="K13" s="5">
        <v>2.2158465385436998</v>
      </c>
      <c r="L13" s="25">
        <f t="shared" si="1"/>
        <v>-12.418418509531648</v>
      </c>
      <c r="M13" s="3">
        <v>0.01</v>
      </c>
      <c r="N13" s="14">
        <f t="shared" si="2"/>
        <v>0.88920257833955485</v>
      </c>
      <c r="O13" s="1">
        <f t="shared" si="3"/>
        <v>88.920257833955489</v>
      </c>
    </row>
    <row r="14" spans="1:18" x14ac:dyDescent="0.25">
      <c r="A14" s="3" t="s">
        <v>24</v>
      </c>
      <c r="B14" s="3" t="s">
        <v>9</v>
      </c>
      <c r="C14" s="3" t="s">
        <v>19</v>
      </c>
      <c r="D14" s="3" t="s">
        <v>11</v>
      </c>
      <c r="E14" s="3" t="s">
        <v>12</v>
      </c>
      <c r="F14" s="5">
        <v>0.2919675283320044</v>
      </c>
      <c r="G14" s="5">
        <f t="shared" si="0"/>
        <v>1.7919675283320045</v>
      </c>
      <c r="H14" s="5">
        <v>-1.4771549824017467</v>
      </c>
      <c r="I14" s="5">
        <v>2.9579946771264E-2</v>
      </c>
      <c r="J14" s="5">
        <v>1.1957258917391E-2</v>
      </c>
      <c r="K14" s="5">
        <v>2.2746102809906001</v>
      </c>
      <c r="L14" s="25">
        <f t="shared" si="1"/>
        <v>-12.623726071030887</v>
      </c>
      <c r="M14" s="3">
        <v>0.03</v>
      </c>
      <c r="N14" s="14">
        <f t="shared" si="2"/>
        <v>0.8731653169046204</v>
      </c>
      <c r="O14" s="1">
        <f t="shared" si="3"/>
        <v>87.316531690462043</v>
      </c>
    </row>
    <row r="15" spans="1:18" x14ac:dyDescent="0.25">
      <c r="A15" s="3" t="s">
        <v>25</v>
      </c>
      <c r="B15" s="3" t="s">
        <v>9</v>
      </c>
      <c r="C15" s="3" t="s">
        <v>19</v>
      </c>
      <c r="D15" s="3" t="s">
        <v>11</v>
      </c>
      <c r="E15" s="3" t="s">
        <v>12</v>
      </c>
      <c r="F15" s="5">
        <v>-1.2538945339172356</v>
      </c>
      <c r="G15" s="5">
        <f t="shared" si="0"/>
        <v>0.2461054660827644</v>
      </c>
      <c r="H15" s="5">
        <v>-0.83573244773759825</v>
      </c>
      <c r="I15" s="5">
        <v>1.7101105302572001E-2</v>
      </c>
      <c r="J15" s="5">
        <v>2.6279311627150002E-2</v>
      </c>
      <c r="K15" s="5">
        <v>1.57968306541443</v>
      </c>
      <c r="L15" s="25">
        <f t="shared" si="1"/>
        <v>-14.147343321424387</v>
      </c>
      <c r="M15" s="3">
        <v>1.7000000000000001E-2</v>
      </c>
      <c r="N15" s="14">
        <f t="shared" si="2"/>
        <v>0.75415046916640427</v>
      </c>
      <c r="O15" s="1">
        <f t="shared" si="3"/>
        <v>75.415046916640421</v>
      </c>
    </row>
    <row r="16" spans="1:18" ht="15.75" thickBot="1" x14ac:dyDescent="0.3">
      <c r="A16" s="4" t="s">
        <v>26</v>
      </c>
      <c r="B16" s="4" t="s">
        <v>9</v>
      </c>
      <c r="C16" s="4" t="s">
        <v>19</v>
      </c>
      <c r="D16" s="4" t="s">
        <v>11</v>
      </c>
      <c r="E16" s="4" t="s">
        <v>12</v>
      </c>
      <c r="F16" s="6">
        <v>0.48167918736520848</v>
      </c>
      <c r="G16" s="6">
        <f t="shared" si="0"/>
        <v>1.9816791873652084</v>
      </c>
      <c r="H16" s="6">
        <v>-4.3635116704388155</v>
      </c>
      <c r="I16" s="6">
        <v>3.1230082735418999E-2</v>
      </c>
      <c r="J16" s="6">
        <v>2.3694846779107999E-2</v>
      </c>
      <c r="K16" s="6">
        <v>1.4987714290618901</v>
      </c>
      <c r="L16" s="26">
        <f t="shared" si="1"/>
        <v>-12.436744345194938</v>
      </c>
      <c r="M16" s="4">
        <v>3.1E-2</v>
      </c>
      <c r="N16" s="15">
        <f>(L16-$R$3)/($R$6-$R$3)</f>
        <v>0.88777108592203413</v>
      </c>
      <c r="O16" s="1">
        <f t="shared" si="3"/>
        <v>88.777108592203419</v>
      </c>
    </row>
    <row r="17" spans="1:19" ht="15.75" thickTop="1" x14ac:dyDescent="0.25">
      <c r="G17" s="23"/>
    </row>
    <row r="18" spans="1:19" x14ac:dyDescent="0.25">
      <c r="A18" s="16" t="s">
        <v>62</v>
      </c>
      <c r="B18" s="16"/>
      <c r="C18" s="16"/>
      <c r="D18" s="16"/>
      <c r="O18" s="20"/>
      <c r="P18" s="21"/>
      <c r="Q18" s="22"/>
      <c r="R18" s="22"/>
      <c r="S18" s="22"/>
    </row>
    <row r="19" spans="1:19" x14ac:dyDescent="0.25">
      <c r="A19" s="16"/>
      <c r="B19" s="16"/>
      <c r="C19" s="16"/>
      <c r="D19" s="16"/>
      <c r="E19" s="17"/>
      <c r="G19" s="17"/>
      <c r="H19" s="17"/>
      <c r="I19" s="17"/>
      <c r="J19" s="17"/>
      <c r="K19" s="17"/>
      <c r="L19" s="24"/>
      <c r="M19" s="24"/>
      <c r="N19" s="19"/>
      <c r="O19" s="20"/>
      <c r="P19" s="21"/>
      <c r="Q19" s="12"/>
      <c r="R19" s="22"/>
      <c r="S19" s="22"/>
    </row>
    <row r="20" spans="1:19" x14ac:dyDescent="0.25">
      <c r="A20" s="16"/>
      <c r="B20" s="16"/>
      <c r="C20" s="16"/>
      <c r="D20" s="16"/>
      <c r="E20" s="17"/>
      <c r="F20" s="17"/>
      <c r="G20" s="17"/>
      <c r="H20" s="17"/>
      <c r="I20" s="17"/>
      <c r="J20" s="17"/>
      <c r="K20" s="17"/>
      <c r="L20" s="18"/>
      <c r="M20" s="18"/>
      <c r="N20" s="19"/>
      <c r="O20" s="20"/>
      <c r="P20" s="21"/>
      <c r="Q20" s="22"/>
      <c r="R20" s="22"/>
      <c r="S20" s="22"/>
    </row>
    <row r="21" spans="1:19" x14ac:dyDescent="0.25">
      <c r="A21" s="16"/>
      <c r="B21" s="16"/>
      <c r="C21" s="16"/>
      <c r="D21" s="16"/>
      <c r="E21" s="17"/>
      <c r="F21" s="17"/>
      <c r="G21" s="17"/>
      <c r="H21" s="17"/>
      <c r="I21" s="17"/>
      <c r="J21" s="17"/>
      <c r="K21" s="17"/>
      <c r="L21" s="18"/>
      <c r="M21" s="18"/>
      <c r="N21" s="19"/>
      <c r="O21" s="20"/>
      <c r="P21" s="21"/>
      <c r="Q21" s="22"/>
      <c r="R21" s="22"/>
      <c r="S21" s="22"/>
    </row>
    <row r="22" spans="1:19" x14ac:dyDescent="0.25">
      <c r="A22" s="16"/>
      <c r="B22" s="16"/>
      <c r="C22" s="16"/>
      <c r="D22" s="16"/>
      <c r="E22" s="17"/>
      <c r="F22" s="17"/>
      <c r="G22" s="17"/>
      <c r="H22" s="17"/>
      <c r="I22" s="17"/>
      <c r="J22" s="17"/>
      <c r="K22" s="17"/>
      <c r="L22" s="18"/>
      <c r="M22" s="18"/>
      <c r="N22" s="19"/>
      <c r="O22" s="20"/>
      <c r="P22" s="21"/>
      <c r="Q22" s="22"/>
      <c r="R22" s="22"/>
      <c r="S22" s="22"/>
    </row>
    <row r="23" spans="1:19" x14ac:dyDescent="0.25">
      <c r="A23" s="16"/>
      <c r="B23" s="16"/>
      <c r="C23" s="16"/>
      <c r="D23" s="16"/>
      <c r="E23" s="17"/>
      <c r="F23" s="17"/>
      <c r="G23" s="17"/>
      <c r="H23" s="17"/>
      <c r="I23" s="17"/>
      <c r="J23" s="17"/>
      <c r="K23" s="17"/>
      <c r="L23" s="18"/>
      <c r="M23" s="18"/>
      <c r="N23" s="19"/>
      <c r="O23" s="20"/>
      <c r="P23" s="21"/>
      <c r="Q23" s="22"/>
      <c r="R23" s="22"/>
      <c r="S23" s="22"/>
    </row>
    <row r="24" spans="1:19" x14ac:dyDescent="0.25">
      <c r="A24" s="16"/>
      <c r="B24" s="16"/>
      <c r="C24" s="16"/>
      <c r="D24" s="16"/>
      <c r="E24" s="17"/>
      <c r="F24" s="17"/>
      <c r="G24" s="17"/>
      <c r="H24" s="17"/>
      <c r="I24" s="17"/>
      <c r="J24" s="17"/>
      <c r="K24" s="17"/>
      <c r="L24" s="18"/>
      <c r="M24" s="18"/>
      <c r="N24" s="19"/>
      <c r="O24" s="20"/>
      <c r="P24" s="21"/>
      <c r="Q24" s="22"/>
      <c r="R24" s="22"/>
      <c r="S24" s="22"/>
    </row>
    <row r="25" spans="1:19" x14ac:dyDescent="0.25">
      <c r="A25" s="16"/>
      <c r="B25" s="16"/>
      <c r="C25" s="16"/>
      <c r="D25" s="16"/>
      <c r="E25" s="17"/>
      <c r="F25" s="17"/>
      <c r="G25" s="17"/>
      <c r="H25" s="17"/>
      <c r="I25" s="17"/>
      <c r="J25" s="17"/>
      <c r="K25" s="17"/>
      <c r="L25" s="18"/>
      <c r="M25" s="18"/>
      <c r="N25" s="19"/>
      <c r="O25" s="20"/>
      <c r="P25" s="21"/>
      <c r="Q25" s="22"/>
      <c r="R25" s="22"/>
      <c r="S25" s="22"/>
    </row>
    <row r="26" spans="1:19" x14ac:dyDescent="0.25">
      <c r="A26" s="16"/>
      <c r="B26" s="16"/>
      <c r="C26" s="16"/>
      <c r="D26" s="16"/>
      <c r="E26" s="17"/>
      <c r="F26" s="17"/>
      <c r="G26" s="17"/>
      <c r="H26" s="17"/>
      <c r="I26" s="17"/>
      <c r="J26" s="17"/>
      <c r="K26" s="17"/>
      <c r="L26" s="18"/>
      <c r="M26" s="18"/>
      <c r="N26" s="19"/>
      <c r="O26" s="20"/>
      <c r="P26" s="21"/>
      <c r="Q26" s="22"/>
      <c r="R26" s="22"/>
      <c r="S26" s="22"/>
    </row>
    <row r="27" spans="1:19" x14ac:dyDescent="0.25">
      <c r="A27" s="16"/>
      <c r="B27" s="16"/>
      <c r="C27" s="16"/>
      <c r="D27" s="16"/>
      <c r="E27" s="17"/>
      <c r="F27" s="17"/>
      <c r="G27" s="17"/>
      <c r="H27" s="17"/>
      <c r="I27" s="17"/>
      <c r="J27" s="17"/>
      <c r="K27" s="17"/>
      <c r="L27" s="18"/>
      <c r="M27" s="18"/>
      <c r="N27" s="19"/>
      <c r="O27" s="20"/>
      <c r="P27" s="21"/>
      <c r="Q27" s="22"/>
      <c r="R27" s="22"/>
      <c r="S27" s="22"/>
    </row>
    <row r="28" spans="1:19" x14ac:dyDescent="0.25">
      <c r="A28" s="16"/>
      <c r="B28" s="16"/>
      <c r="C28" s="16"/>
      <c r="D28" s="16"/>
      <c r="E28" s="17"/>
      <c r="F28" s="17"/>
      <c r="G28" s="17"/>
      <c r="H28" s="17"/>
      <c r="I28" s="17"/>
      <c r="J28" s="17"/>
      <c r="K28" s="17"/>
      <c r="L28" s="18"/>
      <c r="M28" s="18"/>
      <c r="N28" s="19"/>
      <c r="O28" s="20"/>
      <c r="P28" s="21"/>
      <c r="Q28" s="22"/>
      <c r="R28" s="22"/>
      <c r="S28" s="22"/>
    </row>
    <row r="29" spans="1:19" x14ac:dyDescent="0.25">
      <c r="A29" s="16"/>
      <c r="B29" s="16"/>
      <c r="C29" s="16"/>
      <c r="D29" s="16"/>
      <c r="E29" s="17"/>
      <c r="F29" s="17"/>
      <c r="G29" s="17"/>
      <c r="H29" s="17"/>
      <c r="I29" s="17"/>
      <c r="J29" s="17"/>
      <c r="K29" s="17"/>
      <c r="L29" s="18"/>
      <c r="M29" s="18"/>
      <c r="N29" s="19"/>
      <c r="O29" s="20"/>
      <c r="P29" s="21"/>
      <c r="Q29" s="22"/>
      <c r="R29" s="22"/>
      <c r="S29" s="22"/>
    </row>
    <row r="30" spans="1:19" x14ac:dyDescent="0.25">
      <c r="A30" s="16"/>
      <c r="B30" s="16"/>
      <c r="C30" s="16"/>
      <c r="D30" s="16"/>
      <c r="E30" s="17"/>
      <c r="F30" s="17"/>
      <c r="G30" s="17"/>
      <c r="H30" s="17"/>
      <c r="I30" s="17"/>
      <c r="J30" s="17"/>
      <c r="K30" s="17"/>
      <c r="L30" s="18"/>
      <c r="M30" s="18"/>
      <c r="N30" s="19"/>
      <c r="O30" s="20"/>
      <c r="P30" s="21"/>
      <c r="Q30" s="22"/>
      <c r="R30" s="22"/>
      <c r="S30" s="22"/>
    </row>
    <row r="31" spans="1:19" x14ac:dyDescent="0.25">
      <c r="A31" s="16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8"/>
      <c r="M31" s="18"/>
      <c r="N31" s="19"/>
      <c r="O31" s="20"/>
      <c r="P31" s="21"/>
      <c r="Q31" s="22"/>
      <c r="R31" s="22"/>
      <c r="S31" s="22"/>
    </row>
    <row r="32" spans="1:19" x14ac:dyDescent="0.25">
      <c r="A32" s="16"/>
      <c r="B32" s="16"/>
      <c r="C32" s="16"/>
      <c r="D32" s="16"/>
      <c r="E32" s="17"/>
      <c r="F32" s="17"/>
      <c r="G32" s="17"/>
      <c r="H32" s="17"/>
      <c r="I32" s="17"/>
      <c r="J32" s="17"/>
      <c r="K32" s="17"/>
      <c r="L32" s="18"/>
      <c r="M32" s="18"/>
      <c r="N32" s="19"/>
      <c r="O32" s="20"/>
      <c r="P32" s="21"/>
      <c r="Q32" s="22"/>
      <c r="R32" s="22"/>
      <c r="S32" s="22"/>
    </row>
    <row r="33" spans="1:19" x14ac:dyDescent="0.25">
      <c r="A33" s="16"/>
      <c r="B33" s="16"/>
      <c r="C33" s="16"/>
      <c r="D33" s="16"/>
      <c r="E33" s="17"/>
      <c r="F33" s="17"/>
      <c r="G33" s="17"/>
      <c r="H33" s="17"/>
      <c r="I33" s="17"/>
      <c r="J33" s="17"/>
      <c r="K33" s="17"/>
      <c r="L33" s="18"/>
      <c r="M33" s="18"/>
      <c r="N33" s="19"/>
      <c r="O33" s="20"/>
      <c r="P33" s="21"/>
      <c r="Q33" s="22"/>
      <c r="R33" s="22"/>
      <c r="S33" s="22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B019A-EF4B-4FDA-BC0D-BCF79E18A234}">
  <dimension ref="A1:L15"/>
  <sheetViews>
    <sheetView tabSelected="1" topLeftCell="A13" workbookViewId="0">
      <selection activeCell="C15" sqref="C15"/>
    </sheetView>
  </sheetViews>
  <sheetFormatPr defaultColWidth="8.7109375" defaultRowHeight="12.75" x14ac:dyDescent="0.2"/>
  <cols>
    <col min="1" max="1" width="15.140625" style="7" bestFit="1" customWidth="1"/>
    <col min="2" max="2" width="21.85546875" style="7" bestFit="1" customWidth="1"/>
    <col min="3" max="3" width="46.7109375" style="7" bestFit="1" customWidth="1"/>
    <col min="4" max="7" width="8.7109375" style="7"/>
    <col min="8" max="8" width="18.7109375" style="7" bestFit="1" customWidth="1"/>
    <col min="9" max="16384" width="8.7109375" style="7"/>
  </cols>
  <sheetData>
    <row r="1" spans="1:12" ht="15.75" x14ac:dyDescent="0.2">
      <c r="A1" s="27" t="s">
        <v>55</v>
      </c>
      <c r="B1" s="28" t="s">
        <v>28</v>
      </c>
      <c r="C1" s="29" t="s">
        <v>29</v>
      </c>
      <c r="H1" s="8"/>
      <c r="I1" s="8"/>
    </row>
    <row r="2" spans="1:12" ht="15.75" x14ac:dyDescent="0.25">
      <c r="A2" s="30" t="s">
        <v>30</v>
      </c>
      <c r="B2" s="31" t="s">
        <v>31</v>
      </c>
      <c r="C2" s="32" t="s">
        <v>32</v>
      </c>
      <c r="G2" s="39"/>
      <c r="H2" s="40"/>
      <c r="I2" s="40"/>
      <c r="J2" s="39"/>
      <c r="K2" s="39"/>
      <c r="L2" s="39"/>
    </row>
    <row r="3" spans="1:12" ht="15.75" x14ac:dyDescent="0.25">
      <c r="A3" s="30" t="s">
        <v>33</v>
      </c>
      <c r="B3" s="31" t="s">
        <v>34</v>
      </c>
      <c r="C3" s="32" t="s">
        <v>32</v>
      </c>
      <c r="G3" s="39"/>
      <c r="H3" s="41" t="s">
        <v>54</v>
      </c>
      <c r="I3" s="40"/>
      <c r="J3" s="39"/>
      <c r="K3" s="39"/>
      <c r="L3" s="39"/>
    </row>
    <row r="4" spans="1:12" ht="15.75" x14ac:dyDescent="0.25">
      <c r="A4" s="30" t="s">
        <v>35</v>
      </c>
      <c r="B4" s="31" t="s">
        <v>36</v>
      </c>
      <c r="C4" s="32" t="s">
        <v>32</v>
      </c>
      <c r="G4" s="39"/>
      <c r="H4" s="40"/>
      <c r="I4" s="40"/>
      <c r="J4" s="39"/>
      <c r="K4" s="39"/>
      <c r="L4" s="39"/>
    </row>
    <row r="5" spans="1:12" ht="15.75" x14ac:dyDescent="0.25">
      <c r="A5" s="33" t="s">
        <v>37</v>
      </c>
      <c r="B5" s="31" t="s">
        <v>38</v>
      </c>
      <c r="C5" s="34" t="s">
        <v>39</v>
      </c>
      <c r="G5" s="39"/>
      <c r="H5" s="40"/>
      <c r="I5" s="40"/>
      <c r="J5" s="39"/>
      <c r="K5" s="39"/>
      <c r="L5" s="39"/>
    </row>
    <row r="6" spans="1:12" ht="15" x14ac:dyDescent="0.25">
      <c r="A6" s="34" t="s">
        <v>40</v>
      </c>
      <c r="B6" s="31" t="s">
        <v>41</v>
      </c>
      <c r="C6" s="34" t="s">
        <v>39</v>
      </c>
      <c r="E6" s="7" t="s">
        <v>53</v>
      </c>
      <c r="G6" s="39"/>
      <c r="H6" s="40"/>
      <c r="I6" s="40"/>
      <c r="J6" s="39"/>
      <c r="K6" s="39"/>
      <c r="L6" s="39"/>
    </row>
    <row r="7" spans="1:12" ht="31.5" x14ac:dyDescent="0.2">
      <c r="A7" s="30" t="s">
        <v>52</v>
      </c>
      <c r="B7" s="34">
        <v>-6.28</v>
      </c>
      <c r="C7" s="32" t="s">
        <v>42</v>
      </c>
      <c r="G7" s="39"/>
      <c r="H7" s="40"/>
      <c r="I7" s="40"/>
      <c r="J7" s="39"/>
      <c r="K7" s="39"/>
      <c r="L7" s="39"/>
    </row>
    <row r="8" spans="1:12" ht="31.5" x14ac:dyDescent="0.2">
      <c r="A8" s="30" t="s">
        <v>43</v>
      </c>
      <c r="B8" s="34">
        <v>-8</v>
      </c>
      <c r="C8" s="34" t="s">
        <v>44</v>
      </c>
      <c r="G8" s="39"/>
      <c r="H8" s="40" t="s">
        <v>57</v>
      </c>
      <c r="I8" s="40"/>
      <c r="J8" s="39"/>
      <c r="K8" s="39"/>
      <c r="L8" s="39"/>
    </row>
    <row r="9" spans="1:12" ht="26.25" x14ac:dyDescent="0.25">
      <c r="A9" s="35" t="s">
        <v>57</v>
      </c>
      <c r="B9" s="31">
        <v>17.949132214385301</v>
      </c>
      <c r="C9" s="36" t="s">
        <v>67</v>
      </c>
      <c r="G9" s="40"/>
      <c r="H9" s="40"/>
      <c r="I9" s="39"/>
      <c r="J9" s="39"/>
      <c r="K9" s="39"/>
      <c r="L9" s="39"/>
    </row>
    <row r="10" spans="1:12" ht="18.75" x14ac:dyDescent="0.3">
      <c r="A10" s="36" t="s">
        <v>68</v>
      </c>
      <c r="B10" s="36">
        <v>-23.801908999999998</v>
      </c>
      <c r="C10" s="36"/>
      <c r="G10" s="40"/>
      <c r="H10" s="40" t="s">
        <v>59</v>
      </c>
      <c r="I10" s="39"/>
      <c r="J10" s="39"/>
      <c r="K10" s="39"/>
      <c r="L10" s="39"/>
    </row>
    <row r="11" spans="1:12" ht="18.75" x14ac:dyDescent="0.3">
      <c r="A11" s="36" t="s">
        <v>69</v>
      </c>
      <c r="B11" s="36">
        <v>-25.49241</v>
      </c>
      <c r="C11" s="36"/>
      <c r="G11" s="40"/>
      <c r="H11" s="40"/>
      <c r="I11" s="39"/>
      <c r="J11" s="39"/>
      <c r="K11" s="39"/>
      <c r="L11" s="39"/>
    </row>
    <row r="12" spans="1:12" ht="18.75" x14ac:dyDescent="0.3">
      <c r="A12" s="36" t="s">
        <v>70</v>
      </c>
      <c r="B12" s="36">
        <v>-12.5</v>
      </c>
      <c r="C12" s="36" t="s">
        <v>47</v>
      </c>
      <c r="G12" s="40"/>
      <c r="H12" s="40"/>
      <c r="I12" s="39"/>
      <c r="J12" s="39"/>
      <c r="K12" s="39"/>
      <c r="L12" s="39"/>
    </row>
    <row r="13" spans="1:12" ht="18.75" x14ac:dyDescent="0.3">
      <c r="A13" s="36" t="s">
        <v>71</v>
      </c>
      <c r="B13" s="36">
        <v>-11</v>
      </c>
      <c r="C13" s="36" t="s">
        <v>47</v>
      </c>
      <c r="G13" s="40"/>
      <c r="H13" s="40"/>
      <c r="I13" s="39"/>
      <c r="J13" s="39"/>
      <c r="K13" s="39"/>
      <c r="L13" s="39"/>
    </row>
    <row r="14" spans="1:12" x14ac:dyDescent="0.2">
      <c r="A14" s="36" t="s">
        <v>48</v>
      </c>
      <c r="B14" s="36">
        <v>1.5</v>
      </c>
      <c r="C14" s="36"/>
      <c r="G14" s="39"/>
      <c r="H14" s="39"/>
      <c r="I14" s="39"/>
      <c r="J14" s="39"/>
      <c r="K14" s="39"/>
      <c r="L14" s="39"/>
    </row>
    <row r="15" spans="1:12" ht="63.75" x14ac:dyDescent="0.2">
      <c r="A15" s="37"/>
      <c r="B15" s="37"/>
      <c r="C15" s="38" t="s">
        <v>60</v>
      </c>
      <c r="G15" s="39"/>
      <c r="H15" s="39"/>
      <c r="I15" s="39"/>
      <c r="J15" s="39"/>
      <c r="K15" s="39"/>
      <c r="L15" s="39"/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</vt:lpstr>
      <vt:lpstr>Endmembers-Guevavi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mathwic</dc:creator>
  <cp:lastModifiedBy>Administrator</cp:lastModifiedBy>
  <dcterms:created xsi:type="dcterms:W3CDTF">2021-04-01T18:47:03Z</dcterms:created>
  <dcterms:modified xsi:type="dcterms:W3CDTF">2021-10-01T04:59:53Z</dcterms:modified>
</cp:coreProperties>
</file>