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3640" windowHeight="1648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26" i="1"/>
  <c r="U24"/>
  <c r="W17"/>
  <c r="U17"/>
  <c r="U16"/>
  <c r="U15"/>
  <c r="U14"/>
  <c r="U13"/>
  <c r="W12"/>
  <c r="U12"/>
  <c r="U10"/>
  <c r="U8"/>
  <c r="W6"/>
  <c r="U4"/>
</calcChain>
</file>

<file path=xl/sharedStrings.xml><?xml version="1.0" encoding="utf-8"?>
<sst xmlns="http://schemas.openxmlformats.org/spreadsheetml/2006/main" count="32" uniqueCount="31">
  <si>
    <t>OUTER COAST</t>
    <phoneticPr fontId="3" type="noConversion"/>
  </si>
  <si>
    <t>WIND DIRECTION (cf. True North), ANNUAL PERCENTAGES</t>
    <phoneticPr fontId="3" type="noConversion"/>
  </si>
  <si>
    <t>MEAN WIND</t>
    <phoneticPr fontId="3" type="noConversion"/>
  </si>
  <si>
    <t>MEAN SIG.</t>
    <phoneticPr fontId="3" type="noConversion"/>
  </si>
  <si>
    <t>SWH (%)</t>
    <phoneticPr fontId="3" type="noConversion"/>
  </si>
  <si>
    <t>AIR TEMP.</t>
    <phoneticPr fontId="3" type="noConversion"/>
  </si>
  <si>
    <t>WATER TEMP.</t>
    <phoneticPr fontId="3" type="noConversion"/>
  </si>
  <si>
    <t>BUOY</t>
    <phoneticPr fontId="3" type="noConversion"/>
  </si>
  <si>
    <t>YEAR DEPLOYED</t>
    <phoneticPr fontId="3" type="noConversion"/>
  </si>
  <si>
    <t>PERIOD OF RECORD (YR)</t>
    <phoneticPr fontId="3" type="noConversion"/>
  </si>
  <si>
    <t>LAT</t>
    <phoneticPr fontId="3" type="noConversion"/>
  </si>
  <si>
    <t>LONG</t>
    <phoneticPr fontId="3" type="noConversion"/>
  </si>
  <si>
    <t>WATER DEPTH (m)</t>
    <phoneticPr fontId="3" type="noConversion"/>
  </si>
  <si>
    <t>CALM</t>
  </si>
  <si>
    <t>350°-019°</t>
    <phoneticPr fontId="3" type="noConversion"/>
  </si>
  <si>
    <t>020°-049°</t>
    <phoneticPr fontId="3" type="noConversion"/>
  </si>
  <si>
    <t>050°-079°</t>
    <phoneticPr fontId="3" type="noConversion"/>
  </si>
  <si>
    <t>080°-109°</t>
    <phoneticPr fontId="3" type="noConversion"/>
  </si>
  <si>
    <t>110°-139°</t>
    <phoneticPr fontId="3" type="noConversion"/>
  </si>
  <si>
    <t>140°-169°</t>
    <phoneticPr fontId="3" type="noConversion"/>
  </si>
  <si>
    <t>170°-199°</t>
    <phoneticPr fontId="3" type="noConversion"/>
  </si>
  <si>
    <t>200°-229°</t>
    <phoneticPr fontId="3" type="noConversion"/>
  </si>
  <si>
    <t>230°-259°</t>
    <phoneticPr fontId="3" type="noConversion"/>
  </si>
  <si>
    <t>260°-289°</t>
    <phoneticPr fontId="3" type="noConversion"/>
  </si>
  <si>
    <t>290°-319°</t>
    <phoneticPr fontId="3" type="noConversion"/>
  </si>
  <si>
    <t>320°-349°</t>
    <phoneticPr fontId="3" type="noConversion"/>
  </si>
  <si>
    <t>SPEED (m/s)</t>
    <phoneticPr fontId="3" type="noConversion"/>
  </si>
  <si>
    <t>WAVE HT (m)</t>
    <phoneticPr fontId="3" type="noConversion"/>
  </si>
  <si>
    <t xml:space="preserve"> WAVES &gt;3.5 m</t>
    <phoneticPr fontId="3" type="noConversion"/>
  </si>
  <si>
    <t>(mean, °C)</t>
    <phoneticPr fontId="3" type="noConversion"/>
  </si>
  <si>
    <t>STRAITS</t>
    <phoneticPr fontId="3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</si>
</sst>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color indexed="53"/>
      <name val="Verdana"/>
    </font>
    <font>
      <sz val="10"/>
      <color indexed="61"/>
      <name val="Verdana"/>
    </font>
    <font>
      <sz val="10"/>
      <color indexed="57"/>
      <name val="Verdana"/>
    </font>
    <font>
      <sz val="10"/>
      <color indexed="48"/>
      <name val="Verdana"/>
    </font>
    <font>
      <b/>
      <sz val="14"/>
      <name val="Verdana"/>
    </font>
    <font>
      <sz val="14"/>
      <name val="Verdana"/>
    </font>
    <font>
      <b/>
      <sz val="10"/>
      <color indexed="53"/>
      <name val="Verdana"/>
    </font>
    <font>
      <b/>
      <sz val="10"/>
      <color indexed="61"/>
      <name val="Verdana"/>
    </font>
    <font>
      <b/>
      <sz val="10"/>
      <color indexed="57"/>
      <name val="Verdana"/>
    </font>
    <font>
      <b/>
      <sz val="10"/>
      <color indexed="4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Y30"/>
  <sheetViews>
    <sheetView tabSelected="1" workbookViewId="0">
      <selection sqref="A1:Y30"/>
    </sheetView>
  </sheetViews>
  <sheetFormatPr baseColWidth="10" defaultRowHeight="13"/>
  <sheetData>
    <row r="1" spans="1: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3"/>
      <c r="W1" s="3"/>
      <c r="X1" s="4"/>
      <c r="Y1" s="5"/>
    </row>
    <row r="2" spans="1:25" ht="18">
      <c r="A2" s="6" t="s">
        <v>0</v>
      </c>
      <c r="B2" s="7"/>
      <c r="C2" s="7"/>
      <c r="D2" s="7"/>
      <c r="E2" s="7"/>
      <c r="F2" s="8"/>
      <c r="G2" s="9" t="s">
        <v>1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1" t="s">
        <v>2</v>
      </c>
      <c r="V2" s="12" t="s">
        <v>3</v>
      </c>
      <c r="W2" s="12" t="s">
        <v>4</v>
      </c>
      <c r="X2" s="13" t="s">
        <v>5</v>
      </c>
      <c r="Y2" s="14" t="s">
        <v>6</v>
      </c>
    </row>
    <row r="3" spans="1:25" ht="39">
      <c r="A3" s="15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6" t="s">
        <v>13</v>
      </c>
      <c r="H3" s="16" t="s">
        <v>14</v>
      </c>
      <c r="I3" s="16" t="s">
        <v>15</v>
      </c>
      <c r="J3" s="16" t="s">
        <v>16</v>
      </c>
      <c r="K3" s="16" t="s">
        <v>17</v>
      </c>
      <c r="L3" s="16" t="s">
        <v>18</v>
      </c>
      <c r="M3" s="16" t="s">
        <v>19</v>
      </c>
      <c r="N3" s="16" t="s">
        <v>20</v>
      </c>
      <c r="O3" s="16" t="s">
        <v>21</v>
      </c>
      <c r="P3" s="16" t="s">
        <v>22</v>
      </c>
      <c r="Q3" s="16" t="s">
        <v>23</v>
      </c>
      <c r="R3" s="16" t="s">
        <v>24</v>
      </c>
      <c r="S3" s="16" t="s">
        <v>25</v>
      </c>
      <c r="T3" s="10"/>
      <c r="U3" s="17" t="s">
        <v>26</v>
      </c>
      <c r="V3" s="18" t="s">
        <v>27</v>
      </c>
      <c r="W3" s="18" t="s">
        <v>28</v>
      </c>
      <c r="X3" s="19" t="s">
        <v>29</v>
      </c>
      <c r="Y3" s="20" t="s">
        <v>29</v>
      </c>
    </row>
    <row r="4" spans="1:25">
      <c r="A4">
        <v>46086</v>
      </c>
      <c r="B4" s="21">
        <v>2003</v>
      </c>
      <c r="C4" s="21">
        <v>5</v>
      </c>
      <c r="D4" s="22">
        <v>32.491</v>
      </c>
      <c r="E4" s="22">
        <v>-118.035</v>
      </c>
      <c r="F4">
        <v>1828</v>
      </c>
      <c r="G4" s="23">
        <v>0.1</v>
      </c>
      <c r="H4" s="23">
        <v>5.4</v>
      </c>
      <c r="I4" s="23">
        <v>2.9</v>
      </c>
      <c r="J4" s="23">
        <v>1.6</v>
      </c>
      <c r="K4" s="23">
        <v>1.3</v>
      </c>
      <c r="L4" s="23">
        <v>1.6</v>
      </c>
      <c r="M4" s="23">
        <v>2.9</v>
      </c>
      <c r="N4" s="23">
        <v>3.6</v>
      </c>
      <c r="O4" s="23">
        <v>4.0999999999999996</v>
      </c>
      <c r="P4" s="23">
        <v>6.5</v>
      </c>
      <c r="Q4" s="23">
        <v>19.899999999999999</v>
      </c>
      <c r="R4" s="23">
        <v>37.9</v>
      </c>
      <c r="S4" s="23">
        <v>12.2</v>
      </c>
      <c r="T4" s="10"/>
      <c r="U4" s="2">
        <f>8.2*0.51</f>
        <v>4.1819999999999995</v>
      </c>
      <c r="V4" s="3">
        <v>1.2</v>
      </c>
      <c r="W4" s="3">
        <v>0.6</v>
      </c>
      <c r="X4" s="4">
        <v>16</v>
      </c>
      <c r="Y4" s="5">
        <v>17.399999999999999</v>
      </c>
    </row>
    <row r="5" spans="1:25">
      <c r="A5">
        <v>46069</v>
      </c>
      <c r="B5" s="21">
        <v>2003</v>
      </c>
      <c r="C5" s="21">
        <v>5</v>
      </c>
      <c r="D5" s="22">
        <v>33.673999999999999</v>
      </c>
      <c r="E5" s="22">
        <v>120.212</v>
      </c>
      <c r="F5">
        <v>1020</v>
      </c>
      <c r="G5" s="23">
        <v>0.4</v>
      </c>
      <c r="H5" s="23">
        <v>3.7</v>
      </c>
      <c r="I5" s="23">
        <v>1</v>
      </c>
      <c r="J5" s="23">
        <v>1.4</v>
      </c>
      <c r="K5" s="23">
        <v>2.1</v>
      </c>
      <c r="L5" s="23">
        <v>2.4</v>
      </c>
      <c r="M5" s="23">
        <v>2.2999999999999998</v>
      </c>
      <c r="N5" s="23">
        <v>1.9</v>
      </c>
      <c r="O5" s="23">
        <v>1.8</v>
      </c>
      <c r="P5" s="23">
        <v>2</v>
      </c>
      <c r="Q5" s="23">
        <v>3.2</v>
      </c>
      <c r="R5" s="23">
        <v>23.9</v>
      </c>
      <c r="S5" s="23">
        <v>53.8</v>
      </c>
      <c r="T5" s="10"/>
      <c r="U5" s="2">
        <v>7.2</v>
      </c>
      <c r="V5" s="3">
        <v>2.1</v>
      </c>
      <c r="W5" s="3">
        <v>6.8</v>
      </c>
      <c r="X5" s="4">
        <v>14.1</v>
      </c>
      <c r="Y5" s="5">
        <v>14.8</v>
      </c>
    </row>
    <row r="6" spans="1:25">
      <c r="A6">
        <v>46054</v>
      </c>
      <c r="B6" s="21">
        <v>1994</v>
      </c>
      <c r="C6" s="21">
        <v>14</v>
      </c>
      <c r="D6" s="22">
        <v>34.265000000000001</v>
      </c>
      <c r="E6" s="22">
        <v>-120.477</v>
      </c>
      <c r="F6">
        <v>469</v>
      </c>
      <c r="G6" s="23">
        <v>0.4</v>
      </c>
      <c r="H6" s="23">
        <v>2</v>
      </c>
      <c r="I6" s="23">
        <v>1.4</v>
      </c>
      <c r="J6" s="23">
        <v>1.8</v>
      </c>
      <c r="K6" s="23">
        <v>3.3</v>
      </c>
      <c r="L6" s="23">
        <v>3.4</v>
      </c>
      <c r="M6" s="23">
        <v>2.1</v>
      </c>
      <c r="N6" s="23">
        <v>1.6</v>
      </c>
      <c r="O6" s="23">
        <v>1.6</v>
      </c>
      <c r="P6" s="23">
        <v>2.2000000000000002</v>
      </c>
      <c r="Q6" s="23">
        <v>7.3</v>
      </c>
      <c r="R6" s="23">
        <v>55</v>
      </c>
      <c r="S6" s="23">
        <v>17.899999999999999</v>
      </c>
      <c r="T6" s="10"/>
      <c r="U6" s="2">
        <v>7.8</v>
      </c>
      <c r="V6" s="3">
        <v>2.1</v>
      </c>
      <c r="W6" s="3">
        <f>(5637+1165+288+69+14)/107328*100</f>
        <v>6.6832513416815749</v>
      </c>
      <c r="X6" s="4">
        <v>13.6</v>
      </c>
      <c r="Y6" s="5">
        <v>14</v>
      </c>
    </row>
    <row r="7" spans="1:25">
      <c r="A7">
        <v>46011</v>
      </c>
      <c r="B7" s="21">
        <v>1980</v>
      </c>
      <c r="C7" s="21">
        <v>28</v>
      </c>
      <c r="D7" s="22">
        <v>34.956000000000003</v>
      </c>
      <c r="E7" s="22">
        <v>-121.01900000000001</v>
      </c>
      <c r="F7">
        <v>465</v>
      </c>
      <c r="G7" s="23">
        <v>0.5</v>
      </c>
      <c r="H7" s="23">
        <v>7.9</v>
      </c>
      <c r="I7" s="23">
        <v>3.9</v>
      </c>
      <c r="J7" s="23">
        <v>2.2000000000000002</v>
      </c>
      <c r="K7" s="23">
        <v>1.6</v>
      </c>
      <c r="L7" s="23">
        <v>3.1</v>
      </c>
      <c r="M7" s="23">
        <v>3.6</v>
      </c>
      <c r="N7" s="23">
        <v>2.9</v>
      </c>
      <c r="O7" s="23">
        <v>2.1</v>
      </c>
      <c r="P7" s="23">
        <v>2</v>
      </c>
      <c r="Q7" s="23">
        <v>3.7</v>
      </c>
      <c r="R7" s="23">
        <v>22.1</v>
      </c>
      <c r="S7" s="23">
        <v>44.4</v>
      </c>
      <c r="T7" s="10"/>
      <c r="U7" s="2">
        <v>5.5</v>
      </c>
      <c r="V7" s="3">
        <v>2</v>
      </c>
      <c r="W7" s="3">
        <v>7.2</v>
      </c>
      <c r="X7" s="4">
        <v>13.4</v>
      </c>
      <c r="Y7" s="5">
        <v>13.8</v>
      </c>
    </row>
    <row r="8" spans="1:25">
      <c r="A8">
        <v>46028</v>
      </c>
      <c r="B8" s="21">
        <v>1983</v>
      </c>
      <c r="C8" s="21">
        <v>25</v>
      </c>
      <c r="D8" s="22">
        <v>35.712000000000003</v>
      </c>
      <c r="E8" s="22">
        <v>-121.858</v>
      </c>
      <c r="F8">
        <v>1036</v>
      </c>
      <c r="G8" s="23">
        <v>0.2</v>
      </c>
      <c r="H8" s="23">
        <v>4.3</v>
      </c>
      <c r="I8" s="23">
        <v>1</v>
      </c>
      <c r="J8" s="23">
        <v>0.7</v>
      </c>
      <c r="K8" s="23">
        <v>1.5</v>
      </c>
      <c r="L8" s="23">
        <v>4.5</v>
      </c>
      <c r="M8" s="23">
        <v>4.8</v>
      </c>
      <c r="N8" s="23">
        <v>2.9</v>
      </c>
      <c r="O8" s="23">
        <v>2</v>
      </c>
      <c r="P8" s="23">
        <v>2</v>
      </c>
      <c r="Q8" s="23">
        <v>3.5</v>
      </c>
      <c r="R8" s="23">
        <v>28.9</v>
      </c>
      <c r="S8" s="23">
        <v>43.7</v>
      </c>
      <c r="T8" s="10"/>
      <c r="U8" s="2">
        <f>13.4*0.51</f>
        <v>6.8340000000000005</v>
      </c>
      <c r="V8" s="3">
        <v>2.4</v>
      </c>
      <c r="W8" s="3">
        <v>8.6</v>
      </c>
      <c r="X8" s="4">
        <v>13</v>
      </c>
      <c r="Y8" s="5">
        <v>13.4</v>
      </c>
    </row>
    <row r="9" spans="1:25">
      <c r="A9">
        <v>46012</v>
      </c>
      <c r="B9" s="21">
        <v>1980</v>
      </c>
      <c r="C9" s="21">
        <v>28</v>
      </c>
      <c r="D9" s="22">
        <v>37.356000000000002</v>
      </c>
      <c r="E9" s="22">
        <v>-122.881</v>
      </c>
      <c r="F9">
        <v>208</v>
      </c>
      <c r="G9" s="24">
        <v>1.1000000000000001</v>
      </c>
      <c r="H9" s="24">
        <v>7</v>
      </c>
      <c r="I9" s="24">
        <v>2.6</v>
      </c>
      <c r="J9" s="24">
        <v>2</v>
      </c>
      <c r="K9" s="24">
        <v>1.6</v>
      </c>
      <c r="L9" s="24">
        <v>2.6</v>
      </c>
      <c r="M9" s="24">
        <v>8.1999999999999993</v>
      </c>
      <c r="N9" s="24">
        <v>7</v>
      </c>
      <c r="O9" s="24">
        <v>3.7</v>
      </c>
      <c r="P9" s="24">
        <v>3.3</v>
      </c>
      <c r="Q9" s="24">
        <v>5.9</v>
      </c>
      <c r="R9" s="24">
        <v>19.600000000000001</v>
      </c>
      <c r="S9" s="24">
        <v>35.299999999999997</v>
      </c>
      <c r="T9" s="10"/>
      <c r="U9" s="2">
        <v>5.2</v>
      </c>
      <c r="V9" s="3">
        <v>2.1</v>
      </c>
      <c r="W9" s="3">
        <v>5.7</v>
      </c>
      <c r="X9" s="4">
        <v>12.6</v>
      </c>
      <c r="Y9" s="5">
        <v>13.1</v>
      </c>
    </row>
    <row r="10" spans="1:25">
      <c r="A10">
        <v>46026</v>
      </c>
      <c r="B10" s="21">
        <v>1982</v>
      </c>
      <c r="C10" s="21">
        <v>26</v>
      </c>
      <c r="D10" s="22">
        <v>37.753999999999998</v>
      </c>
      <c r="E10" s="22">
        <v>-122.839</v>
      </c>
      <c r="F10">
        <v>55</v>
      </c>
      <c r="G10" s="23">
        <v>0.3</v>
      </c>
      <c r="H10" s="23">
        <v>2.5</v>
      </c>
      <c r="I10" s="23">
        <v>1.5</v>
      </c>
      <c r="J10" s="23">
        <v>4.5</v>
      </c>
      <c r="K10" s="23">
        <v>4.9000000000000004</v>
      </c>
      <c r="L10" s="23">
        <v>1.9</v>
      </c>
      <c r="M10" s="23">
        <v>5.8</v>
      </c>
      <c r="N10" s="23">
        <v>7.9</v>
      </c>
      <c r="O10" s="23">
        <v>5.2</v>
      </c>
      <c r="P10" s="23">
        <v>5.3</v>
      </c>
      <c r="Q10" s="23">
        <v>10.7</v>
      </c>
      <c r="R10" s="23">
        <v>31.2</v>
      </c>
      <c r="S10" s="23">
        <v>18.100000000000001</v>
      </c>
      <c r="T10" s="10"/>
      <c r="U10" s="2">
        <f>10.8*0.51</f>
        <v>5.5080000000000009</v>
      </c>
      <c r="V10" s="3">
        <v>1.8</v>
      </c>
      <c r="W10" s="3">
        <v>7.4</v>
      </c>
      <c r="X10" s="4">
        <v>12.6</v>
      </c>
      <c r="Y10" s="5">
        <v>12.5</v>
      </c>
    </row>
    <row r="11" spans="1:25">
      <c r="A11">
        <v>46013</v>
      </c>
      <c r="B11" s="21">
        <v>1981</v>
      </c>
      <c r="C11" s="21">
        <v>27</v>
      </c>
      <c r="D11" s="22">
        <v>38.238</v>
      </c>
      <c r="E11" s="22">
        <v>-123.31</v>
      </c>
      <c r="F11">
        <v>123</v>
      </c>
      <c r="G11" s="23">
        <v>0.6</v>
      </c>
      <c r="H11" s="23">
        <v>4.0999999999999996</v>
      </c>
      <c r="I11" s="23">
        <v>1.5</v>
      </c>
      <c r="J11" s="23">
        <v>2.5</v>
      </c>
      <c r="K11" s="23">
        <v>5.9</v>
      </c>
      <c r="L11" s="23">
        <v>5</v>
      </c>
      <c r="M11" s="23">
        <v>6.5</v>
      </c>
      <c r="N11" s="23">
        <v>4.3</v>
      </c>
      <c r="O11" s="23">
        <v>2.9</v>
      </c>
      <c r="P11" s="23">
        <v>2.9</v>
      </c>
      <c r="Q11" s="23">
        <v>5.4</v>
      </c>
      <c r="R11" s="23">
        <v>33.6</v>
      </c>
      <c r="S11" s="23">
        <v>24.8</v>
      </c>
      <c r="T11" s="10"/>
      <c r="U11" s="2">
        <v>6.4</v>
      </c>
      <c r="V11" s="3">
        <v>2.2000000000000002</v>
      </c>
      <c r="W11" s="3">
        <v>11</v>
      </c>
      <c r="X11" s="4">
        <v>11.8</v>
      </c>
      <c r="Y11" s="5">
        <v>11.7</v>
      </c>
    </row>
    <row r="12" spans="1:25">
      <c r="A12">
        <v>46014</v>
      </c>
      <c r="B12" s="21">
        <v>1981</v>
      </c>
      <c r="C12" s="21">
        <v>27</v>
      </c>
      <c r="D12" s="22">
        <v>39.232999999999997</v>
      </c>
      <c r="E12" s="22">
        <v>-123.967</v>
      </c>
      <c r="F12">
        <v>283</v>
      </c>
      <c r="G12" s="23">
        <v>0.5</v>
      </c>
      <c r="H12" s="23">
        <v>10.7</v>
      </c>
      <c r="I12" s="23">
        <v>3</v>
      </c>
      <c r="J12" s="23">
        <v>2.6</v>
      </c>
      <c r="K12" s="23">
        <v>3.9</v>
      </c>
      <c r="L12" s="23">
        <v>4.8</v>
      </c>
      <c r="M12" s="23">
        <v>11.9</v>
      </c>
      <c r="N12" s="23">
        <v>6.5</v>
      </c>
      <c r="O12" s="23">
        <v>2.6</v>
      </c>
      <c r="P12" s="23">
        <v>1.7</v>
      </c>
      <c r="Q12" s="23">
        <v>2.2000000000000002</v>
      </c>
      <c r="R12" s="23">
        <v>7.9</v>
      </c>
      <c r="S12" s="23">
        <v>41.2</v>
      </c>
      <c r="T12" s="10"/>
      <c r="U12" s="2">
        <f>11.5*0.51</f>
        <v>5.8650000000000002</v>
      </c>
      <c r="V12" s="3">
        <v>2.4</v>
      </c>
      <c r="W12" s="3">
        <f>100*((21993+6618+1911+544+175+60)/215606)</f>
        <v>14.51768503659453</v>
      </c>
      <c r="X12" s="4">
        <v>11.7</v>
      </c>
      <c r="Y12" s="5">
        <v>12</v>
      </c>
    </row>
    <row r="13" spans="1:25">
      <c r="A13">
        <v>46022</v>
      </c>
      <c r="B13" s="21">
        <v>1982</v>
      </c>
      <c r="C13" s="21">
        <v>26</v>
      </c>
      <c r="D13" s="22">
        <v>40.72</v>
      </c>
      <c r="E13" s="22">
        <v>-124.53100000000001</v>
      </c>
      <c r="F13">
        <v>391</v>
      </c>
      <c r="G13" s="23">
        <v>0.5</v>
      </c>
      <c r="H13" s="23">
        <v>34.6</v>
      </c>
      <c r="I13" s="23">
        <v>7.2</v>
      </c>
      <c r="J13" s="23">
        <v>2.6</v>
      </c>
      <c r="K13" s="23">
        <v>2.2999999999999998</v>
      </c>
      <c r="L13" s="23">
        <v>5.2</v>
      </c>
      <c r="M13" s="23">
        <v>7.3</v>
      </c>
      <c r="N13" s="23">
        <v>13.4</v>
      </c>
      <c r="O13" s="23">
        <v>6.1</v>
      </c>
      <c r="P13" s="23">
        <v>2.5</v>
      </c>
      <c r="Q13" s="23">
        <v>2.2000000000000002</v>
      </c>
      <c r="R13" s="23">
        <v>3</v>
      </c>
      <c r="S13" s="23">
        <v>13</v>
      </c>
      <c r="T13" s="10"/>
      <c r="U13" s="2">
        <f>10.8*0.51</f>
        <v>5.5080000000000009</v>
      </c>
      <c r="V13" s="3">
        <v>2.4</v>
      </c>
      <c r="W13" s="3">
        <v>12.3</v>
      </c>
      <c r="X13" s="4">
        <v>11.6</v>
      </c>
      <c r="Y13" s="5">
        <v>11.8</v>
      </c>
    </row>
    <row r="14" spans="1:25">
      <c r="A14">
        <v>46027</v>
      </c>
      <c r="B14" s="21">
        <v>1983</v>
      </c>
      <c r="C14" s="21">
        <v>25</v>
      </c>
      <c r="D14" s="22">
        <v>41.85</v>
      </c>
      <c r="E14" s="22">
        <v>-124.386</v>
      </c>
      <c r="F14">
        <v>46</v>
      </c>
      <c r="G14" s="23">
        <v>1.7</v>
      </c>
      <c r="H14" s="23">
        <v>13</v>
      </c>
      <c r="I14" s="23">
        <v>4.4000000000000004</v>
      </c>
      <c r="J14" s="23">
        <v>3.1</v>
      </c>
      <c r="K14" s="23">
        <v>4.5</v>
      </c>
      <c r="L14" s="23">
        <v>6.9</v>
      </c>
      <c r="M14" s="23">
        <v>16.100000000000001</v>
      </c>
      <c r="N14" s="23">
        <v>10.7</v>
      </c>
      <c r="O14" s="23">
        <v>3.9</v>
      </c>
      <c r="P14" s="23">
        <v>2.6</v>
      </c>
      <c r="Q14" s="23">
        <v>3</v>
      </c>
      <c r="R14" s="23">
        <v>6.6</v>
      </c>
      <c r="S14" s="23">
        <v>23.5</v>
      </c>
      <c r="T14" s="10"/>
      <c r="U14" s="2">
        <f>10.6*0.51</f>
        <v>5.4059999999999997</v>
      </c>
      <c r="V14" s="3">
        <v>2.2999999999999998</v>
      </c>
      <c r="W14" s="3">
        <v>8.1</v>
      </c>
      <c r="X14" s="4">
        <v>10.9</v>
      </c>
      <c r="Y14" s="5">
        <v>10.9</v>
      </c>
    </row>
    <row r="15" spans="1:25">
      <c r="A15">
        <v>46050</v>
      </c>
      <c r="B15" s="21">
        <v>1991</v>
      </c>
      <c r="C15" s="21">
        <v>17</v>
      </c>
      <c r="D15" s="22">
        <v>44.677</v>
      </c>
      <c r="E15" s="22">
        <v>-124.515</v>
      </c>
      <c r="F15">
        <v>140</v>
      </c>
      <c r="G15" s="23">
        <v>0.4</v>
      </c>
      <c r="H15" s="23">
        <v>25</v>
      </c>
      <c r="I15" s="23">
        <v>5.9</v>
      </c>
      <c r="J15" s="23">
        <v>2.9</v>
      </c>
      <c r="K15" s="23">
        <v>4</v>
      </c>
      <c r="L15" s="23">
        <v>3.4</v>
      </c>
      <c r="M15" s="23">
        <v>7.4</v>
      </c>
      <c r="N15" s="23">
        <v>15.9</v>
      </c>
      <c r="O15" s="23">
        <v>8.3000000000000007</v>
      </c>
      <c r="P15" s="23">
        <v>5.5</v>
      </c>
      <c r="Q15" s="23">
        <v>4.7</v>
      </c>
      <c r="R15" s="23">
        <v>5.3</v>
      </c>
      <c r="S15" s="23">
        <v>11.3</v>
      </c>
      <c r="T15" s="10"/>
      <c r="U15" s="2">
        <f>11.6*0.51</f>
        <v>5.9159999999999995</v>
      </c>
      <c r="V15" s="3">
        <v>2.4</v>
      </c>
      <c r="W15" s="3">
        <v>13.4</v>
      </c>
      <c r="X15" s="4">
        <v>11.6</v>
      </c>
      <c r="Y15" s="5">
        <v>12</v>
      </c>
    </row>
    <row r="16" spans="1:25">
      <c r="A16" s="25">
        <v>46029</v>
      </c>
      <c r="B16" s="26">
        <v>1984</v>
      </c>
      <c r="C16" s="26">
        <v>24</v>
      </c>
      <c r="D16" s="27">
        <v>46.143000000000001</v>
      </c>
      <c r="E16" s="27">
        <v>-124.485</v>
      </c>
      <c r="F16" s="25">
        <v>134</v>
      </c>
      <c r="G16" s="24">
        <v>0.5</v>
      </c>
      <c r="H16" s="24">
        <v>12.9</v>
      </c>
      <c r="I16" s="24">
        <v>4</v>
      </c>
      <c r="J16" s="24">
        <v>4.0999999999999996</v>
      </c>
      <c r="K16" s="24">
        <v>7.3</v>
      </c>
      <c r="L16" s="24">
        <v>3.2</v>
      </c>
      <c r="M16" s="24">
        <v>6.6</v>
      </c>
      <c r="N16" s="24">
        <v>14.9</v>
      </c>
      <c r="O16" s="24">
        <v>8.9</v>
      </c>
      <c r="P16" s="24">
        <v>6.2</v>
      </c>
      <c r="Q16" s="24">
        <v>6.3</v>
      </c>
      <c r="R16" s="24">
        <v>8.1999999999999993</v>
      </c>
      <c r="S16" s="24">
        <v>17</v>
      </c>
      <c r="T16" s="10"/>
      <c r="U16" s="2">
        <f>11.3*0.51</f>
        <v>5.7630000000000008</v>
      </c>
      <c r="V16" s="24">
        <v>2.2999999999999998</v>
      </c>
      <c r="W16" s="3">
        <v>12.3</v>
      </c>
      <c r="X16" s="4">
        <v>11.5</v>
      </c>
      <c r="Y16" s="5">
        <v>12.1</v>
      </c>
    </row>
    <row r="17" spans="1:25">
      <c r="A17" s="25">
        <v>46041</v>
      </c>
      <c r="B17" s="26">
        <v>1987</v>
      </c>
      <c r="C17" s="26">
        <v>21</v>
      </c>
      <c r="D17" s="27">
        <v>47.353000000000002</v>
      </c>
      <c r="E17" s="27">
        <v>-124.742</v>
      </c>
      <c r="F17" s="25">
        <v>128</v>
      </c>
      <c r="G17" s="24">
        <v>1.4</v>
      </c>
      <c r="H17" s="24">
        <v>6.5</v>
      </c>
      <c r="I17" s="24">
        <v>2.2999999999999998</v>
      </c>
      <c r="J17" s="24">
        <v>3.2</v>
      </c>
      <c r="K17" s="24">
        <v>4.3</v>
      </c>
      <c r="L17" s="24">
        <v>13.3</v>
      </c>
      <c r="M17" s="24">
        <v>12.4</v>
      </c>
      <c r="N17" s="24">
        <v>9</v>
      </c>
      <c r="O17" s="24">
        <v>5.7</v>
      </c>
      <c r="P17" s="24">
        <v>4.5999999999999996</v>
      </c>
      <c r="Q17" s="24">
        <v>2.8</v>
      </c>
      <c r="R17" s="24">
        <v>11.2</v>
      </c>
      <c r="S17" s="24">
        <v>20.3</v>
      </c>
      <c r="T17" s="10"/>
      <c r="U17" s="2">
        <f>10.1*0.51</f>
        <v>5.1509999999999998</v>
      </c>
      <c r="V17" s="24">
        <v>2.1</v>
      </c>
      <c r="W17" s="3">
        <f>100*((11762+4439+1590+472+153+55+8)/144080)</f>
        <v>12.825513603553581</v>
      </c>
      <c r="X17" s="4">
        <v>10.8</v>
      </c>
      <c r="Y17" s="5">
        <v>11.5</v>
      </c>
    </row>
    <row r="18" spans="1:25">
      <c r="A18">
        <v>46206</v>
      </c>
      <c r="B18" s="26">
        <v>1988</v>
      </c>
      <c r="C18" s="26">
        <v>20</v>
      </c>
      <c r="D18" s="22">
        <v>48.84</v>
      </c>
      <c r="E18" s="22">
        <v>-126</v>
      </c>
      <c r="F18">
        <v>72</v>
      </c>
      <c r="G18" s="24">
        <v>1.0430390865173473</v>
      </c>
      <c r="H18" s="24">
        <v>2.2493961352657004</v>
      </c>
      <c r="I18" s="24">
        <v>2.0600021958717614</v>
      </c>
      <c r="J18" s="24">
        <v>3.3761528326745718</v>
      </c>
      <c r="K18" s="24">
        <v>12.61459705753184</v>
      </c>
      <c r="L18" s="24">
        <v>16.418944883618796</v>
      </c>
      <c r="M18" s="24">
        <v>9.1080643390426008</v>
      </c>
      <c r="N18" s="24">
        <v>6.424983530961792</v>
      </c>
      <c r="O18" s="24">
        <v>4.7945487483530957</v>
      </c>
      <c r="P18" s="24">
        <v>5.2700922266139658</v>
      </c>
      <c r="Q18" s="24">
        <v>10.538812033377251</v>
      </c>
      <c r="R18" s="24">
        <v>20.36808300395257</v>
      </c>
      <c r="S18" s="24">
        <v>5.733283926218709</v>
      </c>
      <c r="T18" s="10"/>
      <c r="U18" s="2">
        <v>5.9</v>
      </c>
      <c r="V18" s="3">
        <v>2.21</v>
      </c>
      <c r="W18" s="3">
        <v>12.9</v>
      </c>
      <c r="X18" s="4">
        <v>10.3</v>
      </c>
      <c r="Y18" s="5">
        <v>11</v>
      </c>
    </row>
    <row r="19" spans="1:25">
      <c r="A19" s="25">
        <v>46132</v>
      </c>
      <c r="B19" s="26">
        <v>1994</v>
      </c>
      <c r="C19" s="26">
        <v>23</v>
      </c>
      <c r="D19" s="27">
        <v>49.74</v>
      </c>
      <c r="E19" s="27">
        <v>-127.93</v>
      </c>
      <c r="F19" s="25">
        <v>2040</v>
      </c>
      <c r="G19" s="24">
        <v>0.67611916890781198</v>
      </c>
      <c r="H19" s="24">
        <v>2.4105299808500584</v>
      </c>
      <c r="I19" s="24">
        <v>1.3305478872889154</v>
      </c>
      <c r="J19" s="24">
        <v>1.7856698749036286</v>
      </c>
      <c r="K19" s="24">
        <v>3.9425253052799127</v>
      </c>
      <c r="L19" s="24">
        <v>17.426446815389589</v>
      </c>
      <c r="M19" s="24">
        <v>13.16620657066826</v>
      </c>
      <c r="N19" s="24">
        <v>8.9867940013429841</v>
      </c>
      <c r="O19" s="24">
        <v>5.004476609714243</v>
      </c>
      <c r="P19" s="24">
        <v>4.7999204158273026</v>
      </c>
      <c r="Q19" s="24">
        <v>6.329428734860354</v>
      </c>
      <c r="R19" s="24">
        <v>16.93153274142605</v>
      </c>
      <c r="S19" s="24">
        <v>17.162202491979407</v>
      </c>
      <c r="T19" s="10"/>
      <c r="U19" s="2">
        <v>7.2</v>
      </c>
      <c r="V19" s="3">
        <v>2.5</v>
      </c>
      <c r="W19" s="3">
        <v>18.7</v>
      </c>
      <c r="X19" s="4">
        <v>10.4</v>
      </c>
      <c r="Y19" s="5">
        <v>11.1</v>
      </c>
    </row>
    <row r="20" spans="1:25">
      <c r="A20">
        <v>46207</v>
      </c>
      <c r="B20" s="26">
        <v>1989</v>
      </c>
      <c r="C20" s="26">
        <v>19</v>
      </c>
      <c r="D20" s="22">
        <v>50.87</v>
      </c>
      <c r="E20" s="22">
        <v>-129.91999999999999</v>
      </c>
      <c r="F20">
        <v>2125</v>
      </c>
      <c r="G20" s="23">
        <v>0.97297543635783623</v>
      </c>
      <c r="H20" s="23">
        <v>5.7649364261951419</v>
      </c>
      <c r="I20" s="23">
        <v>3.4361755457321244</v>
      </c>
      <c r="J20" s="23">
        <v>2.6151088426073614</v>
      </c>
      <c r="K20" s="23">
        <v>3.405034255419344</v>
      </c>
      <c r="L20" s="23">
        <v>7.3789667167965494</v>
      </c>
      <c r="M20" s="23">
        <v>13.193273481292438</v>
      </c>
      <c r="N20" s="23">
        <v>15.053395919731424</v>
      </c>
      <c r="O20" s="23">
        <v>8.6329733096355703</v>
      </c>
      <c r="P20" s="23">
        <v>7.6729101156025461</v>
      </c>
      <c r="Q20" s="23">
        <v>8.5046104300536225</v>
      </c>
      <c r="R20" s="23">
        <v>13.109723678014248</v>
      </c>
      <c r="S20" s="23">
        <v>10.259915842561789</v>
      </c>
      <c r="T20" s="10"/>
      <c r="U20" s="2">
        <v>7.13</v>
      </c>
      <c r="V20" s="3">
        <v>2.73</v>
      </c>
      <c r="W20" s="3">
        <v>24.292251609400449</v>
      </c>
      <c r="X20" s="4">
        <v>10.1</v>
      </c>
      <c r="Y20" s="5">
        <v>10.8</v>
      </c>
    </row>
    <row r="21" spans="1:25">
      <c r="A21">
        <v>46147</v>
      </c>
      <c r="B21" s="26">
        <v>1993</v>
      </c>
      <c r="C21" s="26">
        <v>15</v>
      </c>
      <c r="D21" s="22">
        <v>51.83</v>
      </c>
      <c r="E21" s="22">
        <v>-131.22</v>
      </c>
      <c r="F21">
        <v>2000</v>
      </c>
      <c r="G21" s="23">
        <v>4.8867238846362024</v>
      </c>
      <c r="H21" s="23">
        <v>3.4236277567291253</v>
      </c>
      <c r="I21" s="23">
        <v>2.3196474135931338</v>
      </c>
      <c r="J21" s="23">
        <v>2.9313470278443603</v>
      </c>
      <c r="K21" s="23">
        <v>3.9348093163913163</v>
      </c>
      <c r="L21" s="23">
        <v>7.8043248537333438</v>
      </c>
      <c r="M21" s="23">
        <v>10.76230487040044</v>
      </c>
      <c r="N21" s="23">
        <v>15.42565530039434</v>
      </c>
      <c r="O21" s="23">
        <v>8.4349252987619963</v>
      </c>
      <c r="P21" s="23">
        <v>7.6531182075139395</v>
      </c>
      <c r="Q21" s="23">
        <v>9.2107184893081442</v>
      </c>
      <c r="R21" s="23">
        <v>15.594044520047767</v>
      </c>
      <c r="S21" s="23">
        <v>7.6187530606458926</v>
      </c>
      <c r="T21" s="10"/>
      <c r="U21" s="2">
        <v>6.73</v>
      </c>
      <c r="V21" s="3">
        <v>2.64</v>
      </c>
      <c r="W21" s="3">
        <v>22.9</v>
      </c>
      <c r="X21" s="4">
        <v>9.6999999999999993</v>
      </c>
      <c r="Y21" s="5">
        <v>10.3</v>
      </c>
    </row>
    <row r="22" spans="1:25">
      <c r="A22">
        <v>46208</v>
      </c>
      <c r="B22" s="21">
        <v>1990</v>
      </c>
      <c r="C22" s="21">
        <v>18</v>
      </c>
      <c r="D22" s="22">
        <v>52.52</v>
      </c>
      <c r="E22" s="22">
        <v>-132.69</v>
      </c>
      <c r="F22">
        <v>2950</v>
      </c>
      <c r="G22" s="24">
        <v>0.57919502683723545</v>
      </c>
      <c r="H22" s="24">
        <v>5.3257162591915739</v>
      </c>
      <c r="I22" s="24">
        <v>2.0095549192004949</v>
      </c>
      <c r="J22" s="24">
        <v>1.9325687479314464</v>
      </c>
      <c r="K22" s="24">
        <v>4.0989739973810311</v>
      </c>
      <c r="L22" s="24">
        <v>10.728418689652196</v>
      </c>
      <c r="M22" s="24">
        <v>13.191256673334003</v>
      </c>
      <c r="N22" s="24">
        <v>14.351085720863971</v>
      </c>
      <c r="O22" s="24">
        <v>8.2677391967536309</v>
      </c>
      <c r="P22" s="24">
        <v>7.2158346883858808</v>
      </c>
      <c r="Q22" s="24">
        <v>8.5361115508036782</v>
      </c>
      <c r="R22" s="24">
        <v>12.166693048220683</v>
      </c>
      <c r="S22" s="24">
        <v>11.596851481444174</v>
      </c>
      <c r="T22" s="10"/>
      <c r="U22" s="2">
        <v>7.1</v>
      </c>
      <c r="V22" s="3">
        <v>2.63</v>
      </c>
      <c r="W22" s="3">
        <v>21.9</v>
      </c>
      <c r="X22" s="4">
        <v>9.6</v>
      </c>
      <c r="Y22" s="5">
        <v>10.6</v>
      </c>
    </row>
    <row r="23" spans="1:25">
      <c r="A23">
        <v>46205</v>
      </c>
      <c r="B23" s="21">
        <v>1988</v>
      </c>
      <c r="C23" s="21">
        <v>20</v>
      </c>
      <c r="D23" s="22">
        <v>54.3</v>
      </c>
      <c r="E23" s="22">
        <v>-133.4</v>
      </c>
      <c r="F23">
        <v>445</v>
      </c>
      <c r="G23" s="24">
        <v>5.6170225346075103E-2</v>
      </c>
      <c r="H23" s="24">
        <v>7.3671685032852192</v>
      </c>
      <c r="I23" s="24">
        <v>2.8262492332025158</v>
      </c>
      <c r="J23" s="24">
        <v>4.0169101941568179</v>
      </c>
      <c r="K23" s="24">
        <v>6.2082880645661964</v>
      </c>
      <c r="L23" s="24">
        <v>8.0160824224148755</v>
      </c>
      <c r="M23" s="24">
        <v>13.21330643075172</v>
      </c>
      <c r="N23" s="24">
        <v>11.955389015764617</v>
      </c>
      <c r="O23" s="24">
        <v>9.1882663355579695</v>
      </c>
      <c r="P23" s="24">
        <v>8.7322527955773328</v>
      </c>
      <c r="Q23" s="24">
        <v>9.2983895405127743</v>
      </c>
      <c r="R23" s="24">
        <v>10.660517505155097</v>
      </c>
      <c r="S23" s="24">
        <v>8.4610097337087868</v>
      </c>
      <c r="T23" s="10"/>
      <c r="U23" s="2">
        <v>7.1</v>
      </c>
      <c r="V23" s="3">
        <v>2.6</v>
      </c>
      <c r="W23" s="3">
        <v>20.527319404660684</v>
      </c>
      <c r="X23" s="4">
        <v>9.1</v>
      </c>
      <c r="Y23" s="5">
        <v>10.1</v>
      </c>
    </row>
    <row r="24" spans="1:25">
      <c r="A24">
        <v>46084</v>
      </c>
      <c r="B24" s="21">
        <v>2002</v>
      </c>
      <c r="C24" s="21">
        <v>6</v>
      </c>
      <c r="D24" s="22">
        <v>56.622</v>
      </c>
      <c r="E24" s="22">
        <v>-136.102</v>
      </c>
      <c r="F24">
        <v>1158</v>
      </c>
      <c r="G24" s="23">
        <v>0.3</v>
      </c>
      <c r="H24" s="23">
        <v>5.5</v>
      </c>
      <c r="I24" s="23">
        <v>4</v>
      </c>
      <c r="J24" s="23">
        <v>3.9</v>
      </c>
      <c r="K24" s="23">
        <v>5.6</v>
      </c>
      <c r="L24" s="23">
        <v>12.2</v>
      </c>
      <c r="M24" s="23">
        <v>17.100000000000001</v>
      </c>
      <c r="N24" s="23">
        <v>11.4</v>
      </c>
      <c r="O24" s="23">
        <v>8.1</v>
      </c>
      <c r="P24" s="23">
        <v>7.1</v>
      </c>
      <c r="Q24" s="23">
        <v>7.4</v>
      </c>
      <c r="R24" s="23">
        <v>7.7</v>
      </c>
      <c r="S24" s="23">
        <v>9.9</v>
      </c>
      <c r="T24" s="10"/>
      <c r="U24" s="2">
        <f>14*0.51</f>
        <v>7.1400000000000006</v>
      </c>
      <c r="V24" s="3">
        <v>2.6</v>
      </c>
      <c r="W24" s="3">
        <v>18.399999999999999</v>
      </c>
      <c r="X24" s="4">
        <v>8.1</v>
      </c>
      <c r="Y24" s="5">
        <v>9.4</v>
      </c>
    </row>
    <row r="25" spans="1:25">
      <c r="A25">
        <v>46083</v>
      </c>
      <c r="B25" s="21">
        <v>2001</v>
      </c>
      <c r="C25" s="21">
        <v>7</v>
      </c>
      <c r="D25" s="22">
        <v>58.3</v>
      </c>
      <c r="E25" s="22">
        <v>-137.99700000000001</v>
      </c>
      <c r="F25">
        <v>136</v>
      </c>
      <c r="G25" s="23">
        <v>0.2</v>
      </c>
      <c r="H25" s="23">
        <v>2.8</v>
      </c>
      <c r="I25" s="23">
        <v>1.6</v>
      </c>
      <c r="J25" s="23">
        <v>2.1</v>
      </c>
      <c r="K25" s="23">
        <v>18.8</v>
      </c>
      <c r="L25" s="23">
        <v>18.899999999999999</v>
      </c>
      <c r="M25" s="23">
        <v>10.9</v>
      </c>
      <c r="N25" s="23">
        <v>6.3</v>
      </c>
      <c r="O25" s="23">
        <v>5.2</v>
      </c>
      <c r="P25" s="23">
        <v>5.8</v>
      </c>
      <c r="Q25" s="23">
        <v>8.6</v>
      </c>
      <c r="R25" s="23">
        <v>12.2</v>
      </c>
      <c r="S25" s="23">
        <v>6.6</v>
      </c>
      <c r="T25" s="10"/>
      <c r="U25" s="2">
        <v>6.95</v>
      </c>
      <c r="V25" s="3">
        <v>2.4</v>
      </c>
      <c r="W25" s="3">
        <v>18.600000000000001</v>
      </c>
      <c r="X25" s="4">
        <v>8.5</v>
      </c>
      <c r="Y25" s="5">
        <v>9.6999999999999993</v>
      </c>
    </row>
    <row r="26" spans="1:25">
      <c r="A26">
        <v>46082</v>
      </c>
      <c r="B26" s="21">
        <v>2002</v>
      </c>
      <c r="C26" s="21">
        <v>6</v>
      </c>
      <c r="D26" s="22">
        <v>59.680999999999997</v>
      </c>
      <c r="E26" s="22">
        <v>-143.37200000000001</v>
      </c>
      <c r="F26">
        <v>300</v>
      </c>
      <c r="G26" s="23">
        <v>0.8</v>
      </c>
      <c r="H26" s="23">
        <v>3.5</v>
      </c>
      <c r="I26" s="23">
        <v>3.6</v>
      </c>
      <c r="J26" s="23">
        <v>4.5999999999999996</v>
      </c>
      <c r="K26" s="23">
        <v>23.7</v>
      </c>
      <c r="L26" s="23">
        <v>19.899999999999999</v>
      </c>
      <c r="M26" s="23">
        <v>8.9</v>
      </c>
      <c r="N26" s="23">
        <v>5.5</v>
      </c>
      <c r="O26" s="23">
        <v>4.7</v>
      </c>
      <c r="P26" s="23">
        <v>5.2</v>
      </c>
      <c r="Q26" s="23">
        <v>10</v>
      </c>
      <c r="R26" s="23">
        <v>6.1</v>
      </c>
      <c r="S26" s="23">
        <v>3.5</v>
      </c>
      <c r="T26" s="10"/>
      <c r="U26" s="2">
        <f>12.8*0.51</f>
        <v>6.5280000000000005</v>
      </c>
      <c r="V26" s="3">
        <v>2.4</v>
      </c>
      <c r="W26" s="3">
        <v>16.100000000000001</v>
      </c>
      <c r="X26" s="4">
        <v>7.2</v>
      </c>
      <c r="Y26" s="5">
        <v>8.8000000000000007</v>
      </c>
    </row>
    <row r="27" spans="1:25">
      <c r="D27" s="22"/>
      <c r="E27" s="2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0"/>
      <c r="U27" s="2"/>
      <c r="V27" s="3"/>
      <c r="W27" s="3"/>
      <c r="X27" s="4"/>
      <c r="Y27" s="5"/>
    </row>
    <row r="28" spans="1:25" ht="18">
      <c r="A28" s="6" t="s">
        <v>30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3"/>
      <c r="W28" s="3"/>
      <c r="X28" s="4"/>
      <c r="Y28" s="5"/>
    </row>
    <row r="29" spans="1:25">
      <c r="A29">
        <v>46204</v>
      </c>
      <c r="B29" s="26">
        <v>1989</v>
      </c>
      <c r="C29" s="26">
        <v>19</v>
      </c>
      <c r="D29" s="22">
        <v>51.38</v>
      </c>
      <c r="E29" s="22">
        <v>-128.77000000000001</v>
      </c>
      <c r="F29">
        <v>222</v>
      </c>
      <c r="G29" s="23">
        <v>0.41431951608272533</v>
      </c>
      <c r="H29" s="23">
        <v>5.453969448266986</v>
      </c>
      <c r="I29" s="23">
        <v>3.7848112544426735</v>
      </c>
      <c r="J29" s="23">
        <v>2.611153461572731</v>
      </c>
      <c r="K29" s="23">
        <v>3.9372729162747873</v>
      </c>
      <c r="L29" s="23">
        <v>14.792246235483967</v>
      </c>
      <c r="M29" s="23">
        <v>15.337742181389777</v>
      </c>
      <c r="N29" s="23">
        <v>11.785583462859746</v>
      </c>
      <c r="O29" s="23">
        <v>6.9726460018414205</v>
      </c>
      <c r="P29" s="23">
        <v>5.4029838925244285</v>
      </c>
      <c r="Q29" s="23">
        <v>6.5454563454741654</v>
      </c>
      <c r="R29" s="23">
        <v>10.457978991971013</v>
      </c>
      <c r="S29" s="23">
        <v>12.503836291815581</v>
      </c>
      <c r="T29" s="1"/>
      <c r="U29" s="2">
        <v>2.9</v>
      </c>
      <c r="V29" s="3">
        <v>2</v>
      </c>
      <c r="W29" s="3">
        <v>8.5</v>
      </c>
      <c r="X29" s="4">
        <v>9.8000000000000007</v>
      </c>
      <c r="Y29" s="5">
        <v>10.9</v>
      </c>
    </row>
    <row r="30" spans="1:25">
      <c r="A30">
        <v>46185</v>
      </c>
      <c r="B30" s="21">
        <v>1991</v>
      </c>
      <c r="C30" s="21">
        <v>17</v>
      </c>
      <c r="D30" s="22">
        <v>52.42</v>
      </c>
      <c r="E30" s="22">
        <v>-129.79</v>
      </c>
      <c r="F30">
        <v>230</v>
      </c>
      <c r="G30" s="23">
        <v>0.50529222995504153</v>
      </c>
      <c r="H30" s="23">
        <v>4.0909839860024642</v>
      </c>
      <c r="I30" s="23">
        <v>3.3518764074036298</v>
      </c>
      <c r="J30" s="23">
        <v>2.8018611074059834</v>
      </c>
      <c r="K30" s="23">
        <v>4.560183913817859</v>
      </c>
      <c r="L30" s="23">
        <v>11.678998203231046</v>
      </c>
      <c r="M30" s="23">
        <v>17.939443393931786</v>
      </c>
      <c r="N30" s="23">
        <v>14.045397839169564</v>
      </c>
      <c r="O30" s="23">
        <v>8.6064448297777183</v>
      </c>
      <c r="P30" s="23">
        <v>5.8273375650249895</v>
      </c>
      <c r="Q30" s="23">
        <v>5.2161222744427267</v>
      </c>
      <c r="R30" s="23">
        <v>9.0991832155102745</v>
      </c>
      <c r="S30" s="23">
        <v>12.276875034326917</v>
      </c>
      <c r="T30" s="23"/>
      <c r="U30" s="2">
        <v>6.8</v>
      </c>
      <c r="V30" s="3">
        <v>1.83</v>
      </c>
      <c r="W30" s="3">
        <v>9.9</v>
      </c>
      <c r="X30" s="4">
        <v>9.6999999999999993</v>
      </c>
      <c r="Y30" s="5">
        <v>10.5</v>
      </c>
    </row>
  </sheetData>
  <mergeCells count="1">
    <mergeCell ref="G2:S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Hutchinson</dc:creator>
  <cp:lastModifiedBy>Ian Hutchinson</cp:lastModifiedBy>
  <dcterms:created xsi:type="dcterms:W3CDTF">2019-09-22T03:22:57Z</dcterms:created>
  <dcterms:modified xsi:type="dcterms:W3CDTF">2019-09-22T03:23:26Z</dcterms:modified>
</cp:coreProperties>
</file>