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b-my.sharepoint.com/personal/ea19833_bristol_ac_uk/Documents/Documents/Papers/Maisch, Markus_2021_Siderite/GeoBioInterfaces/submission files/"/>
    </mc:Choice>
  </mc:AlternateContent>
  <xr:revisionPtr revIDLastSave="29" documentId="8_{FA211DF5-5168-4437-9D83-CB3C468C1138}" xr6:coauthVersionLast="47" xr6:coauthVersionMax="47" xr10:uidLastSave="{BB6E0632-FA29-4DA8-935A-0FDD483A2D35}"/>
  <bookViews>
    <workbookView xWindow="28680" yWindow="-120" windowWidth="29040" windowHeight="15720" firstSheet="3" activeTab="6" xr2:uid="{00000000-000D-0000-FFFF-FFFF00000000}"/>
  </bookViews>
  <sheets>
    <sheet name="Dialysis Bags" sheetId="1" r:id="rId1"/>
    <sheet name="Blatt 1" sheetId="2" r:id="rId2"/>
    <sheet name="Buffer variation" sheetId="3" r:id="rId3"/>
    <sheet name="Buffer variation; Hungate tubes" sheetId="4" r:id="rId4"/>
    <sheet name="Buffer variation; Hungate tube1" sheetId="5" r:id="rId5"/>
    <sheet name="H2 + buffer variation OD" sheetId="7" r:id="rId6"/>
    <sheet name="Buffer variation; Hungate tube2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4" i="6" l="1"/>
  <c r="C33" i="1"/>
  <c r="B33" i="1"/>
  <c r="N84" i="5"/>
  <c r="J43" i="4"/>
  <c r="P37" i="7"/>
  <c r="O37" i="7"/>
  <c r="N37" i="7"/>
  <c r="M37" i="7"/>
  <c r="L37" i="7"/>
  <c r="K37" i="7"/>
  <c r="J37" i="7"/>
  <c r="P36" i="7"/>
  <c r="O36" i="7"/>
  <c r="N36" i="7"/>
  <c r="M36" i="7"/>
  <c r="L36" i="7"/>
  <c r="K36" i="7"/>
  <c r="J36" i="7"/>
  <c r="P35" i="7"/>
  <c r="O35" i="7"/>
  <c r="N35" i="7"/>
  <c r="M35" i="7"/>
  <c r="L35" i="7"/>
  <c r="K35" i="7"/>
  <c r="J35" i="7"/>
  <c r="P34" i="7"/>
  <c r="O34" i="7"/>
  <c r="N34" i="7"/>
  <c r="M34" i="7"/>
  <c r="L34" i="7"/>
  <c r="K34" i="7"/>
  <c r="J34" i="7"/>
  <c r="P33" i="7"/>
  <c r="O33" i="7"/>
  <c r="N33" i="7"/>
  <c r="M33" i="7"/>
  <c r="L33" i="7"/>
  <c r="K33" i="7"/>
  <c r="J33" i="7"/>
  <c r="P32" i="7"/>
  <c r="O32" i="7"/>
  <c r="N32" i="7"/>
  <c r="M32" i="7"/>
  <c r="L32" i="7"/>
  <c r="K32" i="7"/>
  <c r="J32" i="7"/>
  <c r="P30" i="7"/>
  <c r="O30" i="7"/>
  <c r="N30" i="7"/>
  <c r="M30" i="7"/>
  <c r="L30" i="7"/>
  <c r="K30" i="7"/>
  <c r="J30" i="7"/>
  <c r="P29" i="7"/>
  <c r="O29" i="7"/>
  <c r="N29" i="7"/>
  <c r="M29" i="7"/>
  <c r="L29" i="7"/>
  <c r="K29" i="7"/>
  <c r="J29" i="7"/>
  <c r="P28" i="7"/>
  <c r="O28" i="7"/>
  <c r="N28" i="7"/>
  <c r="M28" i="7"/>
  <c r="L28" i="7"/>
  <c r="K28" i="7"/>
  <c r="J28" i="7"/>
  <c r="P27" i="7"/>
  <c r="O27" i="7"/>
  <c r="N27" i="7"/>
  <c r="M27" i="7"/>
  <c r="L27" i="7"/>
  <c r="K27" i="7"/>
  <c r="J27" i="7"/>
  <c r="P26" i="7"/>
  <c r="O26" i="7"/>
  <c r="N26" i="7"/>
  <c r="M26" i="7"/>
  <c r="L26" i="7"/>
  <c r="K26" i="7"/>
  <c r="J26" i="7"/>
  <c r="P25" i="7"/>
  <c r="O25" i="7"/>
  <c r="N25" i="7"/>
  <c r="M25" i="7"/>
  <c r="L25" i="7"/>
  <c r="K25" i="7"/>
  <c r="J25" i="7"/>
  <c r="DU422" i="6"/>
  <c r="DU421" i="6"/>
  <c r="DS417" i="6"/>
  <c r="DS416" i="6"/>
  <c r="DS415" i="6"/>
  <c r="DS414" i="6"/>
  <c r="DS413" i="6"/>
  <c r="DS412" i="6"/>
  <c r="DJ407" i="6"/>
  <c r="DI407" i="6"/>
  <c r="DG407" i="6"/>
  <c r="DF407" i="6"/>
  <c r="DJ403" i="6"/>
  <c r="DI403" i="6"/>
  <c r="DG403" i="6"/>
  <c r="DF403" i="6"/>
  <c r="DJ399" i="6"/>
  <c r="DI399" i="6"/>
  <c r="DG399" i="6"/>
  <c r="DF399" i="6"/>
  <c r="DJ395" i="6"/>
  <c r="DI395" i="6"/>
  <c r="DG395" i="6"/>
  <c r="DF395" i="6"/>
  <c r="DJ391" i="6"/>
  <c r="DI391" i="6"/>
  <c r="DG391" i="6"/>
  <c r="DF391" i="6"/>
  <c r="DJ387" i="6"/>
  <c r="DI387" i="6"/>
  <c r="DG387" i="6"/>
  <c r="DF387" i="6"/>
  <c r="CU384" i="6"/>
  <c r="CU383" i="6"/>
  <c r="CU382" i="6"/>
  <c r="CU380" i="6"/>
  <c r="CU379" i="6"/>
  <c r="CV378" i="6" s="1"/>
  <c r="CU378" i="6"/>
  <c r="CU376" i="6"/>
  <c r="CU375" i="6"/>
  <c r="CU374" i="6"/>
  <c r="CU372" i="6"/>
  <c r="CU371" i="6"/>
  <c r="CU370" i="6"/>
  <c r="CU368" i="6"/>
  <c r="CU367" i="6"/>
  <c r="CU366" i="6"/>
  <c r="CU364" i="6"/>
  <c r="CU363" i="6"/>
  <c r="CU362" i="6"/>
  <c r="CA359" i="6"/>
  <c r="CA358" i="6"/>
  <c r="CA357" i="6"/>
  <c r="CA355" i="6"/>
  <c r="CA354" i="6"/>
  <c r="CA353" i="6"/>
  <c r="CA351" i="6"/>
  <c r="CA350" i="6"/>
  <c r="CA349" i="6"/>
  <c r="CA347" i="6"/>
  <c r="CA346" i="6"/>
  <c r="CA345" i="6"/>
  <c r="CA343" i="6"/>
  <c r="CA342" i="6"/>
  <c r="CA341" i="6"/>
  <c r="CA339" i="6"/>
  <c r="CA338" i="6"/>
  <c r="CA337" i="6"/>
  <c r="BO334" i="6"/>
  <c r="BO333" i="6"/>
  <c r="BO332" i="6"/>
  <c r="BO330" i="6"/>
  <c r="BO329" i="6"/>
  <c r="BO328" i="6"/>
  <c r="BO326" i="6"/>
  <c r="BO325" i="6"/>
  <c r="BO324" i="6"/>
  <c r="BO322" i="6"/>
  <c r="BO321" i="6"/>
  <c r="BO320" i="6"/>
  <c r="BO318" i="6"/>
  <c r="BO317" i="6"/>
  <c r="BO316" i="6"/>
  <c r="BO314" i="6"/>
  <c r="BO313" i="6"/>
  <c r="BO312" i="6"/>
  <c r="BK309" i="6"/>
  <c r="BJ309" i="6"/>
  <c r="BG309" i="6"/>
  <c r="BF309" i="6"/>
  <c r="BK308" i="6"/>
  <c r="BJ308" i="6"/>
  <c r="BG308" i="6"/>
  <c r="BF308" i="6"/>
  <c r="BK307" i="6"/>
  <c r="BJ307" i="6"/>
  <c r="BG307" i="6"/>
  <c r="BF307" i="6"/>
  <c r="BK306" i="6"/>
  <c r="BJ306" i="6"/>
  <c r="BG306" i="6"/>
  <c r="BF306" i="6"/>
  <c r="BK305" i="6"/>
  <c r="BJ305" i="6"/>
  <c r="BG305" i="6"/>
  <c r="BF305" i="6"/>
  <c r="BK304" i="6"/>
  <c r="BJ304" i="6"/>
  <c r="BG304" i="6"/>
  <c r="BF304" i="6"/>
  <c r="BK302" i="6"/>
  <c r="BJ302" i="6"/>
  <c r="BG302" i="6"/>
  <c r="BF302" i="6"/>
  <c r="BK301" i="6"/>
  <c r="BJ301" i="6"/>
  <c r="BG301" i="6"/>
  <c r="BF301" i="6"/>
  <c r="BK300" i="6"/>
  <c r="BJ300" i="6"/>
  <c r="BG300" i="6"/>
  <c r="BF300" i="6"/>
  <c r="BK299" i="6"/>
  <c r="BJ299" i="6"/>
  <c r="BG299" i="6"/>
  <c r="BF299" i="6"/>
  <c r="BK298" i="6"/>
  <c r="BJ298" i="6"/>
  <c r="BG298" i="6"/>
  <c r="BF298" i="6"/>
  <c r="BK297" i="6"/>
  <c r="BJ297" i="6"/>
  <c r="BG297" i="6"/>
  <c r="BF297" i="6"/>
  <c r="AV253" i="6"/>
  <c r="AV252" i="6"/>
  <c r="AV251" i="6"/>
  <c r="AV250" i="6"/>
  <c r="AV249" i="6"/>
  <c r="AV248" i="6"/>
  <c r="AV247" i="6"/>
  <c r="AV246" i="6"/>
  <c r="AV245" i="6"/>
  <c r="BI307" i="6" s="1"/>
  <c r="AV244" i="6"/>
  <c r="AV243" i="6"/>
  <c r="AV242" i="6"/>
  <c r="BI306" i="6" s="1"/>
  <c r="AV241" i="6"/>
  <c r="AV240" i="6"/>
  <c r="AV239" i="6"/>
  <c r="AV238" i="6"/>
  <c r="AV237" i="6"/>
  <c r="AV236" i="6"/>
  <c r="AV234" i="6"/>
  <c r="AV233" i="6"/>
  <c r="AV232" i="6"/>
  <c r="AV231" i="6"/>
  <c r="AV230" i="6"/>
  <c r="AV229" i="6"/>
  <c r="AV228" i="6"/>
  <c r="AV227" i="6"/>
  <c r="AV226" i="6"/>
  <c r="AV225" i="6"/>
  <c r="AV224" i="6"/>
  <c r="AV223" i="6"/>
  <c r="AV222" i="6"/>
  <c r="AV221" i="6"/>
  <c r="AV220" i="6"/>
  <c r="BI298" i="6" s="1"/>
  <c r="AV219" i="6"/>
  <c r="AV218" i="6"/>
  <c r="AV217" i="6"/>
  <c r="BH297" i="6" s="1"/>
  <c r="AJ174" i="6"/>
  <c r="AI174" i="6"/>
  <c r="AH174" i="6"/>
  <c r="AG174" i="6"/>
  <c r="AF174" i="6"/>
  <c r="AE174" i="6"/>
  <c r="AB160" i="6"/>
  <c r="AA160" i="6"/>
  <c r="Z160" i="6"/>
  <c r="Y160" i="6"/>
  <c r="X160" i="6"/>
  <c r="W160" i="6"/>
  <c r="V160" i="6"/>
  <c r="AB159" i="6"/>
  <c r="AA159" i="6"/>
  <c r="Z159" i="6"/>
  <c r="Y159" i="6"/>
  <c r="X159" i="6"/>
  <c r="W159" i="6"/>
  <c r="V159" i="6"/>
  <c r="AB158" i="6"/>
  <c r="AA158" i="6"/>
  <c r="Z158" i="6"/>
  <c r="Y158" i="6"/>
  <c r="X158" i="6"/>
  <c r="AF187" i="6" s="1"/>
  <c r="W158" i="6"/>
  <c r="V158" i="6"/>
  <c r="AB157" i="6"/>
  <c r="AA157" i="6"/>
  <c r="Z157" i="6"/>
  <c r="Y157" i="6"/>
  <c r="X157" i="6"/>
  <c r="W157" i="6"/>
  <c r="V157" i="6"/>
  <c r="AB156" i="6"/>
  <c r="AA156" i="6"/>
  <c r="Z156" i="6"/>
  <c r="Y156" i="6"/>
  <c r="X156" i="6"/>
  <c r="W156" i="6"/>
  <c r="V156" i="6"/>
  <c r="AB155" i="6"/>
  <c r="AA155" i="6"/>
  <c r="Z155" i="6"/>
  <c r="Y155" i="6"/>
  <c r="X155" i="6"/>
  <c r="W155" i="6"/>
  <c r="V155" i="6"/>
  <c r="AB154" i="6"/>
  <c r="AA154" i="6"/>
  <c r="Z154" i="6"/>
  <c r="Y154" i="6"/>
  <c r="X154" i="6"/>
  <c r="W154" i="6"/>
  <c r="V154" i="6"/>
  <c r="AB153" i="6"/>
  <c r="AA153" i="6"/>
  <c r="Z153" i="6"/>
  <c r="Y153" i="6"/>
  <c r="X153" i="6"/>
  <c r="W153" i="6"/>
  <c r="V153" i="6"/>
  <c r="AB152" i="6"/>
  <c r="AA152" i="6"/>
  <c r="Z152" i="6"/>
  <c r="Y152" i="6"/>
  <c r="X152" i="6"/>
  <c r="W152" i="6"/>
  <c r="V152" i="6"/>
  <c r="AB151" i="6"/>
  <c r="AA151" i="6"/>
  <c r="Z151" i="6"/>
  <c r="Y151" i="6"/>
  <c r="X151" i="6"/>
  <c r="W151" i="6"/>
  <c r="V151" i="6"/>
  <c r="AB150" i="6"/>
  <c r="AA150" i="6"/>
  <c r="Z150" i="6"/>
  <c r="Y150" i="6"/>
  <c r="X150" i="6"/>
  <c r="W150" i="6"/>
  <c r="V150" i="6"/>
  <c r="AD182" i="6" s="1"/>
  <c r="AB149" i="6"/>
  <c r="AA149" i="6"/>
  <c r="Z149" i="6"/>
  <c r="Y149" i="6"/>
  <c r="X149" i="6"/>
  <c r="W149" i="6"/>
  <c r="V149" i="6"/>
  <c r="AB148" i="6"/>
  <c r="AA148" i="6"/>
  <c r="Z148" i="6"/>
  <c r="Y148" i="6"/>
  <c r="X148" i="6"/>
  <c r="W148" i="6"/>
  <c r="V148" i="6"/>
  <c r="AB147" i="6"/>
  <c r="AA147" i="6"/>
  <c r="Z147" i="6"/>
  <c r="Y147" i="6"/>
  <c r="X147" i="6"/>
  <c r="W147" i="6"/>
  <c r="V147" i="6"/>
  <c r="AB146" i="6"/>
  <c r="AJ180" i="6" s="1"/>
  <c r="AA146" i="6"/>
  <c r="Z146" i="6"/>
  <c r="AH179" i="6" s="1"/>
  <c r="Y146" i="6"/>
  <c r="X146" i="6"/>
  <c r="W146" i="6"/>
  <c r="V146" i="6"/>
  <c r="AB145" i="6"/>
  <c r="AA145" i="6"/>
  <c r="Z145" i="6"/>
  <c r="Y145" i="6"/>
  <c r="X145" i="6"/>
  <c r="W145" i="6"/>
  <c r="V145" i="6"/>
  <c r="AB144" i="6"/>
  <c r="AA144" i="6"/>
  <c r="Z144" i="6"/>
  <c r="Y144" i="6"/>
  <c r="X144" i="6"/>
  <c r="W144" i="6"/>
  <c r="V144" i="6"/>
  <c r="AB143" i="6"/>
  <c r="AA143" i="6"/>
  <c r="Z143" i="6"/>
  <c r="Y143" i="6"/>
  <c r="X143" i="6"/>
  <c r="W143" i="6"/>
  <c r="AE177" i="6" s="1"/>
  <c r="V143" i="6"/>
  <c r="AB141" i="6"/>
  <c r="AA141" i="6"/>
  <c r="Z141" i="6"/>
  <c r="Y141" i="6"/>
  <c r="X141" i="6"/>
  <c r="W141" i="6"/>
  <c r="V141" i="6"/>
  <c r="AB140" i="6"/>
  <c r="AA140" i="6"/>
  <c r="Z140" i="6"/>
  <c r="Y140" i="6"/>
  <c r="X140" i="6"/>
  <c r="W140" i="6"/>
  <c r="V140" i="6"/>
  <c r="AB139" i="6"/>
  <c r="AA139" i="6"/>
  <c r="Z139" i="6"/>
  <c r="Y139" i="6"/>
  <c r="X139" i="6"/>
  <c r="AF175" i="6" s="1"/>
  <c r="W139" i="6"/>
  <c r="V139" i="6"/>
  <c r="AB138" i="6"/>
  <c r="AA138" i="6"/>
  <c r="Z138" i="6"/>
  <c r="Y138" i="6"/>
  <c r="X138" i="6"/>
  <c r="W138" i="6"/>
  <c r="V138" i="6"/>
  <c r="AB137" i="6"/>
  <c r="AA137" i="6"/>
  <c r="Z137" i="6"/>
  <c r="Y137" i="6"/>
  <c r="X137" i="6"/>
  <c r="W137" i="6"/>
  <c r="V137" i="6"/>
  <c r="AB136" i="6"/>
  <c r="AA136" i="6"/>
  <c r="AI172" i="6" s="1"/>
  <c r="Z136" i="6"/>
  <c r="Y136" i="6"/>
  <c r="X136" i="6"/>
  <c r="W136" i="6"/>
  <c r="V136" i="6"/>
  <c r="AB135" i="6"/>
  <c r="AA135" i="6"/>
  <c r="Z135" i="6"/>
  <c r="Y135" i="6"/>
  <c r="X135" i="6"/>
  <c r="W135" i="6"/>
  <c r="V135" i="6"/>
  <c r="AB134" i="6"/>
  <c r="AA134" i="6"/>
  <c r="Z134" i="6"/>
  <c r="Y134" i="6"/>
  <c r="X134" i="6"/>
  <c r="W134" i="6"/>
  <c r="V134" i="6"/>
  <c r="AB133" i="6"/>
  <c r="AA133" i="6"/>
  <c r="Z133" i="6"/>
  <c r="Y133" i="6"/>
  <c r="X133" i="6"/>
  <c r="AF170" i="6" s="1"/>
  <c r="W133" i="6"/>
  <c r="V133" i="6"/>
  <c r="AB132" i="6"/>
  <c r="AA132" i="6"/>
  <c r="Z132" i="6"/>
  <c r="Y132" i="6"/>
  <c r="X132" i="6"/>
  <c r="W132" i="6"/>
  <c r="V132" i="6"/>
  <c r="AB131" i="6"/>
  <c r="AA131" i="6"/>
  <c r="Z131" i="6"/>
  <c r="Y131" i="6"/>
  <c r="X131" i="6"/>
  <c r="W131" i="6"/>
  <c r="V131" i="6"/>
  <c r="AB130" i="6"/>
  <c r="AA130" i="6"/>
  <c r="Z130" i="6"/>
  <c r="Y130" i="6"/>
  <c r="X130" i="6"/>
  <c r="W130" i="6"/>
  <c r="V130" i="6"/>
  <c r="AB129" i="6"/>
  <c r="AA129" i="6"/>
  <c r="Z129" i="6"/>
  <c r="Y129" i="6"/>
  <c r="X129" i="6"/>
  <c r="W129" i="6"/>
  <c r="V129" i="6"/>
  <c r="AB128" i="6"/>
  <c r="AA128" i="6"/>
  <c r="Z128" i="6"/>
  <c r="Y128" i="6"/>
  <c r="X128" i="6"/>
  <c r="W128" i="6"/>
  <c r="V128" i="6"/>
  <c r="AB127" i="6"/>
  <c r="AA127" i="6"/>
  <c r="Z127" i="6"/>
  <c r="Y127" i="6"/>
  <c r="X127" i="6"/>
  <c r="W127" i="6"/>
  <c r="V127" i="6"/>
  <c r="AB126" i="6"/>
  <c r="AA126" i="6"/>
  <c r="Z126" i="6"/>
  <c r="Y126" i="6"/>
  <c r="X126" i="6"/>
  <c r="W126" i="6"/>
  <c r="V126" i="6"/>
  <c r="AB125" i="6"/>
  <c r="AA125" i="6"/>
  <c r="Z125" i="6"/>
  <c r="Y125" i="6"/>
  <c r="X125" i="6"/>
  <c r="W125" i="6"/>
  <c r="V125" i="6"/>
  <c r="AB124" i="6"/>
  <c r="AA124" i="6"/>
  <c r="Z124" i="6"/>
  <c r="Y124" i="6"/>
  <c r="X124" i="6"/>
  <c r="W124" i="6"/>
  <c r="V124" i="6"/>
  <c r="T120" i="6"/>
  <c r="S120" i="6"/>
  <c r="R120" i="6"/>
  <c r="Q120" i="6"/>
  <c r="P120" i="6"/>
  <c r="O120" i="6"/>
  <c r="N120" i="6"/>
  <c r="T119" i="6"/>
  <c r="S119" i="6"/>
  <c r="R119" i="6"/>
  <c r="Q119" i="6"/>
  <c r="P119" i="6"/>
  <c r="O119" i="6"/>
  <c r="N119" i="6"/>
  <c r="T118" i="6"/>
  <c r="S118" i="6"/>
  <c r="R118" i="6"/>
  <c r="Q118" i="6"/>
  <c r="P118" i="6"/>
  <c r="O118" i="6"/>
  <c r="N118" i="6"/>
  <c r="T117" i="6"/>
  <c r="S117" i="6"/>
  <c r="R117" i="6"/>
  <c r="Q117" i="6"/>
  <c r="P117" i="6"/>
  <c r="O117" i="6"/>
  <c r="N117" i="6"/>
  <c r="T116" i="6"/>
  <c r="S116" i="6"/>
  <c r="R116" i="6"/>
  <c r="Q116" i="6"/>
  <c r="P116" i="6"/>
  <c r="O116" i="6"/>
  <c r="N116" i="6"/>
  <c r="T115" i="6"/>
  <c r="S115" i="6"/>
  <c r="R115" i="6"/>
  <c r="Q115" i="6"/>
  <c r="P115" i="6"/>
  <c r="O115" i="6"/>
  <c r="N115" i="6"/>
  <c r="T114" i="6"/>
  <c r="S114" i="6"/>
  <c r="R114" i="6"/>
  <c r="Q114" i="6"/>
  <c r="P114" i="6"/>
  <c r="O114" i="6"/>
  <c r="N114" i="6"/>
  <c r="T113" i="6"/>
  <c r="S113" i="6"/>
  <c r="R113" i="6"/>
  <c r="Q113" i="6"/>
  <c r="P113" i="6"/>
  <c r="O113" i="6"/>
  <c r="N113" i="6"/>
  <c r="T112" i="6"/>
  <c r="S112" i="6"/>
  <c r="R112" i="6"/>
  <c r="Q112" i="6"/>
  <c r="P112" i="6"/>
  <c r="O112" i="6"/>
  <c r="N112" i="6"/>
  <c r="T111" i="6"/>
  <c r="S111" i="6"/>
  <c r="R111" i="6"/>
  <c r="Q111" i="6"/>
  <c r="P111" i="6"/>
  <c r="O111" i="6"/>
  <c r="N111" i="6"/>
  <c r="T110" i="6"/>
  <c r="S110" i="6"/>
  <c r="R110" i="6"/>
  <c r="Q110" i="6"/>
  <c r="P110" i="6"/>
  <c r="O110" i="6"/>
  <c r="N110" i="6"/>
  <c r="T109" i="6"/>
  <c r="S109" i="6"/>
  <c r="R109" i="6"/>
  <c r="Q109" i="6"/>
  <c r="P109" i="6"/>
  <c r="O109" i="6"/>
  <c r="N109" i="6"/>
  <c r="T108" i="6"/>
  <c r="S108" i="6"/>
  <c r="R108" i="6"/>
  <c r="Q108" i="6"/>
  <c r="P108" i="6"/>
  <c r="O108" i="6"/>
  <c r="N108" i="6"/>
  <c r="T107" i="6"/>
  <c r="S107" i="6"/>
  <c r="R107" i="6"/>
  <c r="Q107" i="6"/>
  <c r="P107" i="6"/>
  <c r="O107" i="6"/>
  <c r="N107" i="6"/>
  <c r="T106" i="6"/>
  <c r="S106" i="6"/>
  <c r="R106" i="6"/>
  <c r="Q106" i="6"/>
  <c r="P106" i="6"/>
  <c r="O106" i="6"/>
  <c r="N106" i="6"/>
  <c r="T105" i="6"/>
  <c r="S105" i="6"/>
  <c r="R105" i="6"/>
  <c r="Q105" i="6"/>
  <c r="P105" i="6"/>
  <c r="O105" i="6"/>
  <c r="N105" i="6"/>
  <c r="T104" i="6"/>
  <c r="S104" i="6"/>
  <c r="R104" i="6"/>
  <c r="Q104" i="6"/>
  <c r="P104" i="6"/>
  <c r="O104" i="6"/>
  <c r="N104" i="6"/>
  <c r="T103" i="6"/>
  <c r="S103" i="6"/>
  <c r="R103" i="6"/>
  <c r="Q103" i="6"/>
  <c r="P103" i="6"/>
  <c r="O103" i="6"/>
  <c r="N103" i="6"/>
  <c r="T101" i="6"/>
  <c r="BU334" i="6" s="1"/>
  <c r="S101" i="6"/>
  <c r="R101" i="6"/>
  <c r="Q101" i="6"/>
  <c r="P101" i="6"/>
  <c r="O101" i="6"/>
  <c r="N101" i="6"/>
  <c r="T100" i="6"/>
  <c r="BU333" i="6" s="1"/>
  <c r="S100" i="6"/>
  <c r="R100" i="6"/>
  <c r="Q100" i="6"/>
  <c r="P100" i="6"/>
  <c r="O100" i="6"/>
  <c r="N100" i="6"/>
  <c r="T99" i="6"/>
  <c r="S99" i="6"/>
  <c r="R99" i="6"/>
  <c r="Q99" i="6"/>
  <c r="P99" i="6"/>
  <c r="O99" i="6"/>
  <c r="N99" i="6"/>
  <c r="T98" i="6"/>
  <c r="BT330" i="6" s="1"/>
  <c r="S98" i="6"/>
  <c r="R98" i="6"/>
  <c r="Q98" i="6"/>
  <c r="P98" i="6"/>
  <c r="O98" i="6"/>
  <c r="N98" i="6"/>
  <c r="T97" i="6"/>
  <c r="BT329" i="6" s="1"/>
  <c r="S97" i="6"/>
  <c r="R97" i="6"/>
  <c r="Q97" i="6"/>
  <c r="P97" i="6"/>
  <c r="O97" i="6"/>
  <c r="N97" i="6"/>
  <c r="T96" i="6"/>
  <c r="BT328" i="6" s="1"/>
  <c r="S96" i="6"/>
  <c r="R96" i="6"/>
  <c r="Q96" i="6"/>
  <c r="P96" i="6"/>
  <c r="O96" i="6"/>
  <c r="N96" i="6"/>
  <c r="T95" i="6"/>
  <c r="BS326" i="6" s="1"/>
  <c r="S95" i="6"/>
  <c r="R95" i="6"/>
  <c r="Q95" i="6"/>
  <c r="P95" i="6"/>
  <c r="O95" i="6"/>
  <c r="N95" i="6"/>
  <c r="T94" i="6"/>
  <c r="BS325" i="6" s="1"/>
  <c r="S94" i="6"/>
  <c r="R94" i="6"/>
  <c r="Q94" i="6"/>
  <c r="P94" i="6"/>
  <c r="O94" i="6"/>
  <c r="N94" i="6"/>
  <c r="T93" i="6"/>
  <c r="BS324" i="6" s="1"/>
  <c r="S93" i="6"/>
  <c r="R93" i="6"/>
  <c r="Q93" i="6"/>
  <c r="P93" i="6"/>
  <c r="O93" i="6"/>
  <c r="N93" i="6"/>
  <c r="T92" i="6"/>
  <c r="BR322" i="6" s="1"/>
  <c r="S92" i="6"/>
  <c r="R92" i="6"/>
  <c r="Q92" i="6"/>
  <c r="P92" i="6"/>
  <c r="O92" i="6"/>
  <c r="N92" i="6"/>
  <c r="T91" i="6"/>
  <c r="BR321" i="6" s="1"/>
  <c r="S91" i="6"/>
  <c r="R91" i="6"/>
  <c r="Q91" i="6"/>
  <c r="P91" i="6"/>
  <c r="O91" i="6"/>
  <c r="N91" i="6"/>
  <c r="T90" i="6"/>
  <c r="S90" i="6"/>
  <c r="R90" i="6"/>
  <c r="Q90" i="6"/>
  <c r="P90" i="6"/>
  <c r="O90" i="6"/>
  <c r="N90" i="6"/>
  <c r="T89" i="6"/>
  <c r="BQ318" i="6" s="1"/>
  <c r="S89" i="6"/>
  <c r="R89" i="6"/>
  <c r="Q89" i="6"/>
  <c r="P89" i="6"/>
  <c r="O89" i="6"/>
  <c r="N89" i="6"/>
  <c r="T88" i="6"/>
  <c r="BQ317" i="6" s="1"/>
  <c r="S88" i="6"/>
  <c r="R88" i="6"/>
  <c r="Q88" i="6"/>
  <c r="P88" i="6"/>
  <c r="O88" i="6"/>
  <c r="N88" i="6"/>
  <c r="T87" i="6"/>
  <c r="BQ316" i="6" s="1"/>
  <c r="S87" i="6"/>
  <c r="R87" i="6"/>
  <c r="Q87" i="6"/>
  <c r="P87" i="6"/>
  <c r="O87" i="6"/>
  <c r="N87" i="6"/>
  <c r="T86" i="6"/>
  <c r="BP314" i="6" s="1"/>
  <c r="S86" i="6"/>
  <c r="R86" i="6"/>
  <c r="Q86" i="6"/>
  <c r="P86" i="6"/>
  <c r="O86" i="6"/>
  <c r="N86" i="6"/>
  <c r="T85" i="6"/>
  <c r="BP313" i="6" s="1"/>
  <c r="S85" i="6"/>
  <c r="R85" i="6"/>
  <c r="Q85" i="6"/>
  <c r="P85" i="6"/>
  <c r="O85" i="6"/>
  <c r="N85" i="6"/>
  <c r="T84" i="6"/>
  <c r="BP312" i="6" s="1"/>
  <c r="S84" i="6"/>
  <c r="R84" i="6"/>
  <c r="Q84" i="6"/>
  <c r="P84" i="6"/>
  <c r="O84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BO334" i="5"/>
  <c r="BO333" i="5"/>
  <c r="BO332" i="5"/>
  <c r="BO330" i="5"/>
  <c r="BO329" i="5"/>
  <c r="BO328" i="5"/>
  <c r="BO326" i="5"/>
  <c r="BO325" i="5"/>
  <c r="BO324" i="5"/>
  <c r="BO322" i="5"/>
  <c r="BO321" i="5"/>
  <c r="BO320" i="5"/>
  <c r="BO318" i="5"/>
  <c r="BO317" i="5"/>
  <c r="BO316" i="5"/>
  <c r="BO314" i="5"/>
  <c r="BO313" i="5"/>
  <c r="BO312" i="5"/>
  <c r="BK309" i="5"/>
  <c r="BJ309" i="5"/>
  <c r="BG309" i="5"/>
  <c r="BF309" i="5"/>
  <c r="BK308" i="5"/>
  <c r="BJ308" i="5"/>
  <c r="BG308" i="5"/>
  <c r="BF308" i="5"/>
  <c r="BK307" i="5"/>
  <c r="BJ307" i="5"/>
  <c r="BG307" i="5"/>
  <c r="BF307" i="5"/>
  <c r="BK306" i="5"/>
  <c r="BJ306" i="5"/>
  <c r="BG306" i="5"/>
  <c r="BF306" i="5"/>
  <c r="BK305" i="5"/>
  <c r="BJ305" i="5"/>
  <c r="BG305" i="5"/>
  <c r="BF305" i="5"/>
  <c r="BK304" i="5"/>
  <c r="BJ304" i="5"/>
  <c r="BG304" i="5"/>
  <c r="BF304" i="5"/>
  <c r="BK302" i="5"/>
  <c r="BJ302" i="5"/>
  <c r="BG302" i="5"/>
  <c r="BF302" i="5"/>
  <c r="BK301" i="5"/>
  <c r="BJ301" i="5"/>
  <c r="BG301" i="5"/>
  <c r="BF301" i="5"/>
  <c r="BK300" i="5"/>
  <c r="BJ300" i="5"/>
  <c r="BG300" i="5"/>
  <c r="BF300" i="5"/>
  <c r="BK299" i="5"/>
  <c r="BJ299" i="5"/>
  <c r="BG299" i="5"/>
  <c r="BF299" i="5"/>
  <c r="BK298" i="5"/>
  <c r="BJ298" i="5"/>
  <c r="BG298" i="5"/>
  <c r="BF298" i="5"/>
  <c r="BK297" i="5"/>
  <c r="BJ297" i="5"/>
  <c r="BG297" i="5"/>
  <c r="BF297" i="5"/>
  <c r="AV253" i="5"/>
  <c r="AV252" i="5"/>
  <c r="AV251" i="5"/>
  <c r="AV250" i="5"/>
  <c r="AV249" i="5"/>
  <c r="AV248" i="5"/>
  <c r="AV247" i="5"/>
  <c r="AV246" i="5"/>
  <c r="AV245" i="5"/>
  <c r="BI307" i="5" s="1"/>
  <c r="AV244" i="5"/>
  <c r="AV243" i="5"/>
  <c r="AV242" i="5"/>
  <c r="BI306" i="5" s="1"/>
  <c r="AV241" i="5"/>
  <c r="AV240" i="5"/>
  <c r="AV239" i="5"/>
  <c r="AV238" i="5"/>
  <c r="AV237" i="5"/>
  <c r="AV236" i="5"/>
  <c r="AV234" i="5"/>
  <c r="AV233" i="5"/>
  <c r="AV232" i="5"/>
  <c r="BI302" i="5" s="1"/>
  <c r="AV231" i="5"/>
  <c r="AV230" i="5"/>
  <c r="AV229" i="5"/>
  <c r="AV228" i="5"/>
  <c r="AV227" i="5"/>
  <c r="AV226" i="5"/>
  <c r="AV225" i="5"/>
  <c r="AV224" i="5"/>
  <c r="AV223" i="5"/>
  <c r="AV222" i="5"/>
  <c r="AV221" i="5"/>
  <c r="AV220" i="5"/>
  <c r="BI298" i="5" s="1"/>
  <c r="AV219" i="5"/>
  <c r="AV218" i="5"/>
  <c r="AV217" i="5"/>
  <c r="BI297" i="5" s="1"/>
  <c r="AJ174" i="5"/>
  <c r="AI174" i="5"/>
  <c r="AH174" i="5"/>
  <c r="AG174" i="5"/>
  <c r="AF174" i="5"/>
  <c r="AE174" i="5"/>
  <c r="AH167" i="5"/>
  <c r="AG167" i="5"/>
  <c r="AB160" i="5"/>
  <c r="AA160" i="5"/>
  <c r="Z160" i="5"/>
  <c r="Y160" i="5"/>
  <c r="X160" i="5"/>
  <c r="W160" i="5"/>
  <c r="V160" i="5"/>
  <c r="AB159" i="5"/>
  <c r="AA159" i="5"/>
  <c r="Z159" i="5"/>
  <c r="Y159" i="5"/>
  <c r="X159" i="5"/>
  <c r="W159" i="5"/>
  <c r="V159" i="5"/>
  <c r="AB158" i="5"/>
  <c r="AA158" i="5"/>
  <c r="Z158" i="5"/>
  <c r="Y158" i="5"/>
  <c r="X158" i="5"/>
  <c r="W158" i="5"/>
  <c r="V158" i="5"/>
  <c r="AB157" i="5"/>
  <c r="AA157" i="5"/>
  <c r="Z157" i="5"/>
  <c r="Y157" i="5"/>
  <c r="X157" i="5"/>
  <c r="W157" i="5"/>
  <c r="V157" i="5"/>
  <c r="AB156" i="5"/>
  <c r="AA156" i="5"/>
  <c r="Z156" i="5"/>
  <c r="Y156" i="5"/>
  <c r="X156" i="5"/>
  <c r="W156" i="5"/>
  <c r="V156" i="5"/>
  <c r="AB155" i="5"/>
  <c r="AA155" i="5"/>
  <c r="Z155" i="5"/>
  <c r="Y155" i="5"/>
  <c r="X155" i="5"/>
  <c r="W155" i="5"/>
  <c r="V155" i="5"/>
  <c r="AB154" i="5"/>
  <c r="AA154" i="5"/>
  <c r="Z154" i="5"/>
  <c r="Y154" i="5"/>
  <c r="X154" i="5"/>
  <c r="W154" i="5"/>
  <c r="V154" i="5"/>
  <c r="AB153" i="5"/>
  <c r="AJ183" i="5" s="1"/>
  <c r="AA153" i="5"/>
  <c r="Z153" i="5"/>
  <c r="Y153" i="5"/>
  <c r="X153" i="5"/>
  <c r="W153" i="5"/>
  <c r="V153" i="5"/>
  <c r="AB152" i="5"/>
  <c r="AA152" i="5"/>
  <c r="Z152" i="5"/>
  <c r="Y152" i="5"/>
  <c r="X152" i="5"/>
  <c r="W152" i="5"/>
  <c r="V152" i="5"/>
  <c r="AB151" i="5"/>
  <c r="AA151" i="5"/>
  <c r="Z151" i="5"/>
  <c r="Y151" i="5"/>
  <c r="X151" i="5"/>
  <c r="W151" i="5"/>
  <c r="V151" i="5"/>
  <c r="AB150" i="5"/>
  <c r="AA150" i="5"/>
  <c r="Z150" i="5"/>
  <c r="Y150" i="5"/>
  <c r="X150" i="5"/>
  <c r="W150" i="5"/>
  <c r="V150" i="5"/>
  <c r="AB149" i="5"/>
  <c r="AA149" i="5"/>
  <c r="AI182" i="5" s="1"/>
  <c r="Z149" i="5"/>
  <c r="Y149" i="5"/>
  <c r="X149" i="5"/>
  <c r="W149" i="5"/>
  <c r="V149" i="5"/>
  <c r="AB148" i="5"/>
  <c r="AA148" i="5"/>
  <c r="Z148" i="5"/>
  <c r="Y148" i="5"/>
  <c r="X148" i="5"/>
  <c r="W148" i="5"/>
  <c r="V148" i="5"/>
  <c r="AB147" i="5"/>
  <c r="AA147" i="5"/>
  <c r="Z147" i="5"/>
  <c r="Y147" i="5"/>
  <c r="X147" i="5"/>
  <c r="W147" i="5"/>
  <c r="V147" i="5"/>
  <c r="AB146" i="5"/>
  <c r="AA146" i="5"/>
  <c r="Z146" i="5"/>
  <c r="Y146" i="5"/>
  <c r="X146" i="5"/>
  <c r="W146" i="5"/>
  <c r="V146" i="5"/>
  <c r="AB145" i="5"/>
  <c r="AA145" i="5"/>
  <c r="Z145" i="5"/>
  <c r="Y145" i="5"/>
  <c r="X145" i="5"/>
  <c r="W145" i="5"/>
  <c r="V145" i="5"/>
  <c r="AB144" i="5"/>
  <c r="AA144" i="5"/>
  <c r="Z144" i="5"/>
  <c r="Y144" i="5"/>
  <c r="X144" i="5"/>
  <c r="W144" i="5"/>
  <c r="V144" i="5"/>
  <c r="AB143" i="5"/>
  <c r="AA143" i="5"/>
  <c r="Z143" i="5"/>
  <c r="Y143" i="5"/>
  <c r="X143" i="5"/>
  <c r="W143" i="5"/>
  <c r="V143" i="5"/>
  <c r="AB141" i="5"/>
  <c r="AA141" i="5"/>
  <c r="Z141" i="5"/>
  <c r="Y141" i="5"/>
  <c r="X141" i="5"/>
  <c r="W141" i="5"/>
  <c r="V141" i="5"/>
  <c r="AB140" i="5"/>
  <c r="AA140" i="5"/>
  <c r="Z140" i="5"/>
  <c r="Y140" i="5"/>
  <c r="X140" i="5"/>
  <c r="W140" i="5"/>
  <c r="V140" i="5"/>
  <c r="AB139" i="5"/>
  <c r="AA139" i="5"/>
  <c r="Z139" i="5"/>
  <c r="Y139" i="5"/>
  <c r="AG175" i="5" s="1"/>
  <c r="X139" i="5"/>
  <c r="W139" i="5"/>
  <c r="V139" i="5"/>
  <c r="AB138" i="5"/>
  <c r="AA138" i="5"/>
  <c r="Z138" i="5"/>
  <c r="Y138" i="5"/>
  <c r="X138" i="5"/>
  <c r="W138" i="5"/>
  <c r="V138" i="5"/>
  <c r="AB137" i="5"/>
  <c r="AA137" i="5"/>
  <c r="Z137" i="5"/>
  <c r="Y137" i="5"/>
  <c r="X137" i="5"/>
  <c r="W137" i="5"/>
  <c r="V137" i="5"/>
  <c r="AB136" i="5"/>
  <c r="AA136" i="5"/>
  <c r="Z136" i="5"/>
  <c r="Y136" i="5"/>
  <c r="X136" i="5"/>
  <c r="W136" i="5"/>
  <c r="V136" i="5"/>
  <c r="AB135" i="5"/>
  <c r="AA135" i="5"/>
  <c r="Z135" i="5"/>
  <c r="Y135" i="5"/>
  <c r="X135" i="5"/>
  <c r="W135" i="5"/>
  <c r="V135" i="5"/>
  <c r="AB134" i="5"/>
  <c r="AA134" i="5"/>
  <c r="Z134" i="5"/>
  <c r="Y134" i="5"/>
  <c r="X134" i="5"/>
  <c r="W134" i="5"/>
  <c r="AE170" i="5" s="1"/>
  <c r="V134" i="5"/>
  <c r="AB133" i="5"/>
  <c r="AA133" i="5"/>
  <c r="Z133" i="5"/>
  <c r="Y133" i="5"/>
  <c r="X133" i="5"/>
  <c r="AF170" i="5" s="1"/>
  <c r="W133" i="5"/>
  <c r="V133" i="5"/>
  <c r="AB132" i="5"/>
  <c r="AA132" i="5"/>
  <c r="AI168" i="5" s="1"/>
  <c r="Z132" i="5"/>
  <c r="Y132" i="5"/>
  <c r="X132" i="5"/>
  <c r="W132" i="5"/>
  <c r="V132" i="5"/>
  <c r="AB131" i="5"/>
  <c r="AA131" i="5"/>
  <c r="Z131" i="5"/>
  <c r="Y131" i="5"/>
  <c r="X131" i="5"/>
  <c r="W131" i="5"/>
  <c r="V131" i="5"/>
  <c r="AB130" i="5"/>
  <c r="AJ169" i="5" s="1"/>
  <c r="AA130" i="5"/>
  <c r="Z130" i="5"/>
  <c r="AH169" i="5" s="1"/>
  <c r="Y130" i="5"/>
  <c r="AG168" i="5" s="1"/>
  <c r="X130" i="5"/>
  <c r="W130" i="5"/>
  <c r="V130" i="5"/>
  <c r="AB129" i="5"/>
  <c r="AA129" i="5"/>
  <c r="Z129" i="5"/>
  <c r="Y129" i="5"/>
  <c r="X129" i="5"/>
  <c r="W129" i="5"/>
  <c r="V129" i="5"/>
  <c r="AB128" i="5"/>
  <c r="AJ166" i="5" s="1"/>
  <c r="AA128" i="5"/>
  <c r="AI167" i="5" s="1"/>
  <c r="Z128" i="5"/>
  <c r="AH166" i="5" s="1"/>
  <c r="Y128" i="5"/>
  <c r="X128" i="5"/>
  <c r="W128" i="5"/>
  <c r="V128" i="5"/>
  <c r="AB127" i="5"/>
  <c r="AA127" i="5"/>
  <c r="Z127" i="5"/>
  <c r="Y127" i="5"/>
  <c r="AG166" i="5" s="1"/>
  <c r="X127" i="5"/>
  <c r="W127" i="5"/>
  <c r="AE166" i="5" s="1"/>
  <c r="V127" i="5"/>
  <c r="AD166" i="5" s="1"/>
  <c r="AB126" i="5"/>
  <c r="AA126" i="5"/>
  <c r="Z126" i="5"/>
  <c r="Y126" i="5"/>
  <c r="X126" i="5"/>
  <c r="W126" i="5"/>
  <c r="V126" i="5"/>
  <c r="AB125" i="5"/>
  <c r="AA125" i="5"/>
  <c r="Z125" i="5"/>
  <c r="Y125" i="5"/>
  <c r="AG164" i="5" s="1"/>
  <c r="X125" i="5"/>
  <c r="W125" i="5"/>
  <c r="V125" i="5"/>
  <c r="AB124" i="5"/>
  <c r="AA124" i="5"/>
  <c r="AI164" i="5" s="1"/>
  <c r="Z124" i="5"/>
  <c r="Y124" i="5"/>
  <c r="X124" i="5"/>
  <c r="AF165" i="5" s="1"/>
  <c r="W124" i="5"/>
  <c r="AE165" i="5" s="1"/>
  <c r="V124" i="5"/>
  <c r="AD165" i="5" s="1"/>
  <c r="T120" i="5"/>
  <c r="S120" i="5"/>
  <c r="R120" i="5"/>
  <c r="Q120" i="5"/>
  <c r="P120" i="5"/>
  <c r="O120" i="5"/>
  <c r="N120" i="5"/>
  <c r="T119" i="5"/>
  <c r="S119" i="5"/>
  <c r="R119" i="5"/>
  <c r="Q119" i="5"/>
  <c r="P119" i="5"/>
  <c r="O119" i="5"/>
  <c r="N119" i="5"/>
  <c r="T118" i="5"/>
  <c r="S118" i="5"/>
  <c r="R118" i="5"/>
  <c r="Q118" i="5"/>
  <c r="P118" i="5"/>
  <c r="O118" i="5"/>
  <c r="N118" i="5"/>
  <c r="T117" i="5"/>
  <c r="S117" i="5"/>
  <c r="R117" i="5"/>
  <c r="Q117" i="5"/>
  <c r="P117" i="5"/>
  <c r="O117" i="5"/>
  <c r="N117" i="5"/>
  <c r="T116" i="5"/>
  <c r="S116" i="5"/>
  <c r="R116" i="5"/>
  <c r="Q116" i="5"/>
  <c r="P116" i="5"/>
  <c r="O116" i="5"/>
  <c r="N116" i="5"/>
  <c r="T115" i="5"/>
  <c r="S115" i="5"/>
  <c r="R115" i="5"/>
  <c r="Q115" i="5"/>
  <c r="P115" i="5"/>
  <c r="O115" i="5"/>
  <c r="N115" i="5"/>
  <c r="T114" i="5"/>
  <c r="S114" i="5"/>
  <c r="R114" i="5"/>
  <c r="Q114" i="5"/>
  <c r="P114" i="5"/>
  <c r="O114" i="5"/>
  <c r="N114" i="5"/>
  <c r="T113" i="5"/>
  <c r="S113" i="5"/>
  <c r="R113" i="5"/>
  <c r="Q113" i="5"/>
  <c r="P113" i="5"/>
  <c r="O113" i="5"/>
  <c r="N113" i="5"/>
  <c r="T112" i="5"/>
  <c r="S112" i="5"/>
  <c r="R112" i="5"/>
  <c r="Q112" i="5"/>
  <c r="P112" i="5"/>
  <c r="O112" i="5"/>
  <c r="N112" i="5"/>
  <c r="T111" i="5"/>
  <c r="S111" i="5"/>
  <c r="R111" i="5"/>
  <c r="Q111" i="5"/>
  <c r="P111" i="5"/>
  <c r="O111" i="5"/>
  <c r="N111" i="5"/>
  <c r="T110" i="5"/>
  <c r="S110" i="5"/>
  <c r="R110" i="5"/>
  <c r="Q110" i="5"/>
  <c r="P110" i="5"/>
  <c r="O110" i="5"/>
  <c r="N110" i="5"/>
  <c r="T109" i="5"/>
  <c r="S109" i="5"/>
  <c r="R109" i="5"/>
  <c r="Q109" i="5"/>
  <c r="P109" i="5"/>
  <c r="O109" i="5"/>
  <c r="N109" i="5"/>
  <c r="T108" i="5"/>
  <c r="S108" i="5"/>
  <c r="R108" i="5"/>
  <c r="Q108" i="5"/>
  <c r="P108" i="5"/>
  <c r="O108" i="5"/>
  <c r="N108" i="5"/>
  <c r="T107" i="5"/>
  <c r="S107" i="5"/>
  <c r="R107" i="5"/>
  <c r="Q107" i="5"/>
  <c r="P107" i="5"/>
  <c r="O107" i="5"/>
  <c r="N107" i="5"/>
  <c r="T106" i="5"/>
  <c r="S106" i="5"/>
  <c r="R106" i="5"/>
  <c r="Q106" i="5"/>
  <c r="P106" i="5"/>
  <c r="O106" i="5"/>
  <c r="N106" i="5"/>
  <c r="T105" i="5"/>
  <c r="S105" i="5"/>
  <c r="R105" i="5"/>
  <c r="Q105" i="5"/>
  <c r="P105" i="5"/>
  <c r="O105" i="5"/>
  <c r="N105" i="5"/>
  <c r="T104" i="5"/>
  <c r="S104" i="5"/>
  <c r="R104" i="5"/>
  <c r="Q104" i="5"/>
  <c r="P104" i="5"/>
  <c r="O104" i="5"/>
  <c r="N104" i="5"/>
  <c r="T103" i="5"/>
  <c r="S103" i="5"/>
  <c r="R103" i="5"/>
  <c r="Q103" i="5"/>
  <c r="P103" i="5"/>
  <c r="O103" i="5"/>
  <c r="N103" i="5"/>
  <c r="T101" i="5"/>
  <c r="BU334" i="5" s="1"/>
  <c r="S101" i="5"/>
  <c r="R101" i="5"/>
  <c r="Q101" i="5"/>
  <c r="P101" i="5"/>
  <c r="O101" i="5"/>
  <c r="N101" i="5"/>
  <c r="T100" i="5"/>
  <c r="BU333" i="5" s="1"/>
  <c r="S100" i="5"/>
  <c r="R100" i="5"/>
  <c r="Q100" i="5"/>
  <c r="P100" i="5"/>
  <c r="O100" i="5"/>
  <c r="N100" i="5"/>
  <c r="T99" i="5"/>
  <c r="S99" i="5"/>
  <c r="R99" i="5"/>
  <c r="Q99" i="5"/>
  <c r="P99" i="5"/>
  <c r="O99" i="5"/>
  <c r="N99" i="5"/>
  <c r="T98" i="5"/>
  <c r="BT330" i="5" s="1"/>
  <c r="S98" i="5"/>
  <c r="R98" i="5"/>
  <c r="Q98" i="5"/>
  <c r="P98" i="5"/>
  <c r="O98" i="5"/>
  <c r="N98" i="5"/>
  <c r="T97" i="5"/>
  <c r="BT329" i="5" s="1"/>
  <c r="S97" i="5"/>
  <c r="R97" i="5"/>
  <c r="Q97" i="5"/>
  <c r="P97" i="5"/>
  <c r="O97" i="5"/>
  <c r="N97" i="5"/>
  <c r="T96" i="5"/>
  <c r="S96" i="5"/>
  <c r="R96" i="5"/>
  <c r="Q96" i="5"/>
  <c r="P96" i="5"/>
  <c r="O96" i="5"/>
  <c r="N96" i="5"/>
  <c r="T95" i="5"/>
  <c r="BS326" i="5" s="1"/>
  <c r="S95" i="5"/>
  <c r="R95" i="5"/>
  <c r="Q95" i="5"/>
  <c r="P95" i="5"/>
  <c r="O95" i="5"/>
  <c r="N95" i="5"/>
  <c r="T94" i="5"/>
  <c r="BS325" i="5" s="1"/>
  <c r="S94" i="5"/>
  <c r="R94" i="5"/>
  <c r="Q94" i="5"/>
  <c r="P94" i="5"/>
  <c r="O94" i="5"/>
  <c r="N94" i="5"/>
  <c r="T93" i="5"/>
  <c r="S93" i="5"/>
  <c r="R93" i="5"/>
  <c r="Q93" i="5"/>
  <c r="P93" i="5"/>
  <c r="O93" i="5"/>
  <c r="N93" i="5"/>
  <c r="T92" i="5"/>
  <c r="BR322" i="5" s="1"/>
  <c r="S92" i="5"/>
  <c r="R92" i="5"/>
  <c r="Q92" i="5"/>
  <c r="P92" i="5"/>
  <c r="O92" i="5"/>
  <c r="N92" i="5"/>
  <c r="T91" i="5"/>
  <c r="BR321" i="5" s="1"/>
  <c r="S91" i="5"/>
  <c r="R91" i="5"/>
  <c r="Q91" i="5"/>
  <c r="P91" i="5"/>
  <c r="O91" i="5"/>
  <c r="N91" i="5"/>
  <c r="T90" i="5"/>
  <c r="S90" i="5"/>
  <c r="R90" i="5"/>
  <c r="Q90" i="5"/>
  <c r="P90" i="5"/>
  <c r="O90" i="5"/>
  <c r="N90" i="5"/>
  <c r="T89" i="5"/>
  <c r="BQ318" i="5" s="1"/>
  <c r="S89" i="5"/>
  <c r="R89" i="5"/>
  <c r="Q89" i="5"/>
  <c r="P89" i="5"/>
  <c r="O89" i="5"/>
  <c r="N89" i="5"/>
  <c r="T88" i="5"/>
  <c r="BQ317" i="5" s="1"/>
  <c r="S88" i="5"/>
  <c r="R88" i="5"/>
  <c r="Q88" i="5"/>
  <c r="P88" i="5"/>
  <c r="O88" i="5"/>
  <c r="N88" i="5"/>
  <c r="T87" i="5"/>
  <c r="S87" i="5"/>
  <c r="R87" i="5"/>
  <c r="Q87" i="5"/>
  <c r="P87" i="5"/>
  <c r="O87" i="5"/>
  <c r="N87" i="5"/>
  <c r="T86" i="5"/>
  <c r="BP314" i="5" s="1"/>
  <c r="S86" i="5"/>
  <c r="R86" i="5"/>
  <c r="Q86" i="5"/>
  <c r="P86" i="5"/>
  <c r="O86" i="5"/>
  <c r="N86" i="5"/>
  <c r="T85" i="5"/>
  <c r="BP313" i="5" s="1"/>
  <c r="S85" i="5"/>
  <c r="R85" i="5"/>
  <c r="Q85" i="5"/>
  <c r="P85" i="5"/>
  <c r="O85" i="5"/>
  <c r="N85" i="5"/>
  <c r="T84" i="5"/>
  <c r="S84" i="5"/>
  <c r="R84" i="5"/>
  <c r="Q84" i="5"/>
  <c r="P84" i="5"/>
  <c r="O84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P70" i="4"/>
  <c r="O70" i="4"/>
  <c r="N70" i="4"/>
  <c r="M70" i="4"/>
  <c r="L70" i="4"/>
  <c r="K70" i="4"/>
  <c r="J70" i="4"/>
  <c r="P69" i="4"/>
  <c r="O69" i="4"/>
  <c r="N69" i="4"/>
  <c r="M69" i="4"/>
  <c r="L69" i="4"/>
  <c r="K69" i="4"/>
  <c r="J69" i="4"/>
  <c r="P68" i="4"/>
  <c r="O68" i="4"/>
  <c r="N68" i="4"/>
  <c r="M68" i="4"/>
  <c r="L68" i="4"/>
  <c r="K68" i="4"/>
  <c r="J68" i="4"/>
  <c r="P67" i="4"/>
  <c r="O67" i="4"/>
  <c r="N67" i="4"/>
  <c r="M67" i="4"/>
  <c r="L67" i="4"/>
  <c r="K67" i="4"/>
  <c r="J67" i="4"/>
  <c r="P66" i="4"/>
  <c r="O66" i="4"/>
  <c r="N66" i="4"/>
  <c r="M66" i="4"/>
  <c r="L66" i="4"/>
  <c r="K66" i="4"/>
  <c r="J66" i="4"/>
  <c r="P65" i="4"/>
  <c r="O65" i="4"/>
  <c r="N65" i="4"/>
  <c r="M65" i="4"/>
  <c r="L65" i="4"/>
  <c r="K65" i="4"/>
  <c r="J65" i="4"/>
  <c r="P63" i="4"/>
  <c r="O63" i="4"/>
  <c r="N63" i="4"/>
  <c r="M63" i="4"/>
  <c r="L63" i="4"/>
  <c r="K63" i="4"/>
  <c r="J63" i="4"/>
  <c r="P62" i="4"/>
  <c r="O62" i="4"/>
  <c r="N62" i="4"/>
  <c r="M62" i="4"/>
  <c r="L62" i="4"/>
  <c r="K62" i="4"/>
  <c r="J62" i="4"/>
  <c r="P61" i="4"/>
  <c r="O61" i="4"/>
  <c r="N61" i="4"/>
  <c r="M61" i="4"/>
  <c r="L61" i="4"/>
  <c r="K61" i="4"/>
  <c r="J61" i="4"/>
  <c r="P60" i="4"/>
  <c r="O60" i="4"/>
  <c r="N60" i="4"/>
  <c r="M60" i="4"/>
  <c r="L60" i="4"/>
  <c r="K60" i="4"/>
  <c r="J60" i="4"/>
  <c r="P59" i="4"/>
  <c r="O59" i="4"/>
  <c r="N59" i="4"/>
  <c r="M59" i="4"/>
  <c r="L59" i="4"/>
  <c r="K59" i="4"/>
  <c r="J59" i="4"/>
  <c r="P58" i="4"/>
  <c r="O58" i="4"/>
  <c r="N58" i="4"/>
  <c r="M58" i="4"/>
  <c r="L58" i="4"/>
  <c r="K58" i="4"/>
  <c r="J58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P53" i="4"/>
  <c r="O53" i="4"/>
  <c r="N53" i="4"/>
  <c r="M53" i="4"/>
  <c r="L53" i="4"/>
  <c r="K53" i="4"/>
  <c r="J53" i="4"/>
  <c r="P52" i="4"/>
  <c r="O52" i="4"/>
  <c r="N52" i="4"/>
  <c r="M52" i="4"/>
  <c r="L52" i="4"/>
  <c r="K52" i="4"/>
  <c r="J52" i="4"/>
  <c r="P51" i="4"/>
  <c r="O51" i="4"/>
  <c r="N51" i="4"/>
  <c r="M51" i="4"/>
  <c r="L51" i="4"/>
  <c r="K51" i="4"/>
  <c r="J51" i="4"/>
  <c r="P50" i="4"/>
  <c r="O50" i="4"/>
  <c r="N50" i="4"/>
  <c r="M50" i="4"/>
  <c r="L50" i="4"/>
  <c r="K50" i="4"/>
  <c r="J50" i="4"/>
  <c r="P48" i="4"/>
  <c r="O48" i="4"/>
  <c r="N48" i="4"/>
  <c r="M48" i="4"/>
  <c r="L48" i="4"/>
  <c r="K48" i="4"/>
  <c r="J48" i="4"/>
  <c r="P47" i="4"/>
  <c r="O47" i="4"/>
  <c r="N47" i="4"/>
  <c r="M47" i="4"/>
  <c r="L47" i="4"/>
  <c r="K47" i="4"/>
  <c r="J47" i="4"/>
  <c r="P46" i="4"/>
  <c r="O46" i="4"/>
  <c r="N46" i="4"/>
  <c r="M46" i="4"/>
  <c r="L46" i="4"/>
  <c r="K46" i="4"/>
  <c r="J46" i="4"/>
  <c r="P45" i="4"/>
  <c r="O45" i="4"/>
  <c r="N45" i="4"/>
  <c r="M45" i="4"/>
  <c r="L45" i="4"/>
  <c r="K45" i="4"/>
  <c r="J45" i="4"/>
  <c r="P44" i="4"/>
  <c r="O44" i="4"/>
  <c r="N44" i="4"/>
  <c r="M44" i="4"/>
  <c r="L44" i="4"/>
  <c r="K44" i="4"/>
  <c r="J44" i="4"/>
  <c r="P43" i="4"/>
  <c r="O43" i="4"/>
  <c r="N43" i="4"/>
  <c r="M43" i="4"/>
  <c r="L43" i="4"/>
  <c r="K43" i="4"/>
  <c r="C92" i="3"/>
  <c r="C91" i="3"/>
  <c r="C90" i="3"/>
  <c r="C89" i="3"/>
  <c r="C88" i="3"/>
  <c r="C87" i="3"/>
  <c r="E83" i="3"/>
  <c r="D83" i="3"/>
  <c r="E82" i="3"/>
  <c r="D82" i="3"/>
  <c r="E81" i="3"/>
  <c r="D81" i="3"/>
  <c r="E80" i="3"/>
  <c r="D80" i="3"/>
  <c r="E79" i="3"/>
  <c r="D79" i="3"/>
  <c r="E78" i="3"/>
  <c r="D78" i="3"/>
  <c r="D74" i="3"/>
  <c r="D73" i="3"/>
  <c r="D72" i="3"/>
  <c r="D71" i="3"/>
  <c r="D70" i="3"/>
  <c r="D69" i="3"/>
  <c r="E67" i="3"/>
  <c r="F67" i="3" s="1"/>
  <c r="D67" i="3"/>
  <c r="E66" i="3"/>
  <c r="F66" i="3" s="1"/>
  <c r="D66" i="3"/>
  <c r="E65" i="3"/>
  <c r="F65" i="3" s="1"/>
  <c r="D65" i="3"/>
  <c r="E64" i="3"/>
  <c r="F64" i="3" s="1"/>
  <c r="D64" i="3"/>
  <c r="E63" i="3"/>
  <c r="F63" i="3" s="1"/>
  <c r="D63" i="3"/>
  <c r="E62" i="3"/>
  <c r="F62" i="3" s="1"/>
  <c r="D62" i="3"/>
  <c r="H58" i="3"/>
  <c r="G58" i="3"/>
  <c r="E58" i="3"/>
  <c r="H57" i="3"/>
  <c r="G57" i="3"/>
  <c r="E57" i="3"/>
  <c r="H56" i="3"/>
  <c r="G56" i="3"/>
  <c r="E56" i="3"/>
  <c r="H55" i="3"/>
  <c r="G55" i="3"/>
  <c r="E55" i="3"/>
  <c r="H54" i="3"/>
  <c r="G54" i="3"/>
  <c r="E54" i="3"/>
  <c r="H53" i="3"/>
  <c r="G53" i="3"/>
  <c r="E53" i="3"/>
  <c r="D34" i="1"/>
  <c r="B34" i="1"/>
  <c r="D33" i="1"/>
  <c r="E30" i="1"/>
  <c r="C30" i="1"/>
  <c r="E28" i="1"/>
  <c r="C28" i="1"/>
  <c r="E27" i="1"/>
  <c r="C27" i="1"/>
  <c r="E26" i="1"/>
  <c r="C26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H178" i="6" l="1"/>
  <c r="AE183" i="6"/>
  <c r="AH186" i="6"/>
  <c r="AF167" i="6"/>
  <c r="AF184" i="6"/>
  <c r="AE166" i="6"/>
  <c r="AH169" i="6"/>
  <c r="BI305" i="6"/>
  <c r="CW374" i="6"/>
  <c r="BH306" i="6"/>
  <c r="BH301" i="6"/>
  <c r="BM304" i="6"/>
  <c r="AD164" i="6"/>
  <c r="AG166" i="6"/>
  <c r="AJ168" i="6"/>
  <c r="AD181" i="6"/>
  <c r="AG183" i="6"/>
  <c r="AJ185" i="6"/>
  <c r="AI170" i="6"/>
  <c r="AI187" i="6"/>
  <c r="AE170" i="6"/>
  <c r="AJ171" i="6"/>
  <c r="AH172" i="6"/>
  <c r="AG177" i="6"/>
  <c r="AG185" i="6"/>
  <c r="AE187" i="6"/>
  <c r="AF168" i="5"/>
  <c r="BM307" i="6"/>
  <c r="AD170" i="6"/>
  <c r="AG172" i="6"/>
  <c r="AJ175" i="6"/>
  <c r="AD187" i="6"/>
  <c r="BH299" i="6"/>
  <c r="BH304" i="6"/>
  <c r="BH308" i="6"/>
  <c r="BI304" i="6"/>
  <c r="BI299" i="6"/>
  <c r="BI308" i="6"/>
  <c r="AJ164" i="6"/>
  <c r="AD168" i="6"/>
  <c r="AJ172" i="6"/>
  <c r="AD177" i="6"/>
  <c r="AG179" i="6"/>
  <c r="AJ181" i="6"/>
  <c r="AD185" i="6"/>
  <c r="AG187" i="6"/>
  <c r="BH300" i="6"/>
  <c r="BH305" i="6"/>
  <c r="BH309" i="6"/>
  <c r="BI301" i="6"/>
  <c r="AF167" i="5"/>
  <c r="BM306" i="6"/>
  <c r="AG170" i="6"/>
  <c r="AH168" i="5"/>
  <c r="AD164" i="5"/>
  <c r="AD173" i="6"/>
  <c r="CV374" i="6"/>
  <c r="AI180" i="6"/>
  <c r="AE164" i="5"/>
  <c r="AF177" i="6"/>
  <c r="AI166" i="5"/>
  <c r="AE168" i="5"/>
  <c r="AE186" i="5"/>
  <c r="AF164" i="5"/>
  <c r="BM309" i="6"/>
  <c r="CW362" i="6"/>
  <c r="AJ168" i="5"/>
  <c r="BM300" i="6"/>
  <c r="AD174" i="6"/>
  <c r="AG178" i="6"/>
  <c r="AJ179" i="6"/>
  <c r="AE167" i="6"/>
  <c r="AH168" i="6"/>
  <c r="AE175" i="6"/>
  <c r="AH177" i="6"/>
  <c r="AE184" i="6"/>
  <c r="AH185" i="6"/>
  <c r="AH164" i="5"/>
  <c r="AH182" i="5"/>
  <c r="BI299" i="5"/>
  <c r="BI304" i="5"/>
  <c r="BI308" i="5"/>
  <c r="AF166" i="6"/>
  <c r="AI168" i="6"/>
  <c r="AG168" i="6"/>
  <c r="AF183" i="6"/>
  <c r="AI185" i="6"/>
  <c r="AJ188" i="6"/>
  <c r="BI297" i="6"/>
  <c r="AG165" i="5"/>
  <c r="AD165" i="6"/>
  <c r="BH298" i="6"/>
  <c r="BH302" i="6"/>
  <c r="BH307" i="6"/>
  <c r="CW378" i="6"/>
  <c r="AG171" i="5"/>
  <c r="AD177" i="5"/>
  <c r="AD185" i="5"/>
  <c r="AF166" i="5"/>
  <c r="AE164" i="6"/>
  <c r="AH166" i="6"/>
  <c r="AE181" i="6"/>
  <c r="AH183" i="6"/>
  <c r="BI300" i="6"/>
  <c r="E34" i="1"/>
  <c r="C34" i="1"/>
  <c r="AJ164" i="5"/>
  <c r="AD168" i="5"/>
  <c r="BI300" i="5"/>
  <c r="BI305" i="5"/>
  <c r="BI309" i="5"/>
  <c r="AF164" i="6"/>
  <c r="AI166" i="6"/>
  <c r="AF172" i="6"/>
  <c r="AI175" i="6"/>
  <c r="AF181" i="6"/>
  <c r="AI183" i="6"/>
  <c r="AI179" i="6"/>
  <c r="BI309" i="6"/>
  <c r="BM305" i="5"/>
  <c r="BL305" i="5"/>
  <c r="AG185" i="5"/>
  <c r="AG186" i="5"/>
  <c r="AJ187" i="5"/>
  <c r="AJ188" i="5"/>
  <c r="AG164" i="6"/>
  <c r="AG165" i="6"/>
  <c r="AJ166" i="6"/>
  <c r="AJ167" i="6"/>
  <c r="E33" i="1"/>
  <c r="BM301" i="5"/>
  <c r="BL301" i="5"/>
  <c r="BT328" i="5"/>
  <c r="AI175" i="5"/>
  <c r="AG179" i="5"/>
  <c r="AH185" i="5"/>
  <c r="AH186" i="5"/>
  <c r="BM299" i="6"/>
  <c r="BM308" i="6"/>
  <c r="AH164" i="6"/>
  <c r="AF168" i="6"/>
  <c r="AI171" i="6"/>
  <c r="AD172" i="6"/>
  <c r="AG175" i="6"/>
  <c r="AJ177" i="6"/>
  <c r="AE179" i="6"/>
  <c r="AH181" i="6"/>
  <c r="AF185" i="6"/>
  <c r="AD172" i="5"/>
  <c r="AD173" i="5"/>
  <c r="AF180" i="5"/>
  <c r="AD183" i="5"/>
  <c r="AD184" i="5"/>
  <c r="BU332" i="6"/>
  <c r="BM302" i="6"/>
  <c r="BL302" i="6"/>
  <c r="AE168" i="6"/>
  <c r="AE169" i="6"/>
  <c r="AD179" i="6"/>
  <c r="AD180" i="6"/>
  <c r="AJ183" i="6"/>
  <c r="AJ184" i="6"/>
  <c r="AJ181" i="5"/>
  <c r="AJ182" i="5"/>
  <c r="BQ316" i="5"/>
  <c r="BM298" i="5"/>
  <c r="BL298" i="5"/>
  <c r="BM307" i="5"/>
  <c r="BL307" i="5"/>
  <c r="AI169" i="5"/>
  <c r="AD170" i="5"/>
  <c r="AD171" i="5"/>
  <c r="AG172" i="5"/>
  <c r="AG173" i="5"/>
  <c r="AJ175" i="5"/>
  <c r="AE177" i="5"/>
  <c r="AH179" i="5"/>
  <c r="AH180" i="5"/>
  <c r="AF183" i="5"/>
  <c r="AF184" i="5"/>
  <c r="AI185" i="5"/>
  <c r="AI186" i="5"/>
  <c r="AD187" i="5"/>
  <c r="AD188" i="5"/>
  <c r="AH165" i="5"/>
  <c r="AJ167" i="5"/>
  <c r="AD169" i="5"/>
  <c r="BI301" i="5"/>
  <c r="BH301" i="5"/>
  <c r="BM305" i="6"/>
  <c r="AI164" i="6"/>
  <c r="AD166" i="6"/>
  <c r="AG169" i="6"/>
  <c r="AJ170" i="6"/>
  <c r="AE172" i="6"/>
  <c r="AH175" i="6"/>
  <c r="AF179" i="6"/>
  <c r="AI181" i="6"/>
  <c r="AD183" i="6"/>
  <c r="AG186" i="6"/>
  <c r="AJ187" i="6"/>
  <c r="BI302" i="6"/>
  <c r="CW370" i="6"/>
  <c r="BM299" i="5"/>
  <c r="BL299" i="5"/>
  <c r="BR320" i="5"/>
  <c r="AI187" i="5"/>
  <c r="AI188" i="5"/>
  <c r="AH181" i="5"/>
  <c r="AE172" i="5"/>
  <c r="AE173" i="5"/>
  <c r="AH170" i="6"/>
  <c r="AH171" i="6"/>
  <c r="AI177" i="6"/>
  <c r="AI178" i="6"/>
  <c r="AG181" i="6"/>
  <c r="AG182" i="6"/>
  <c r="AE185" i="6"/>
  <c r="AE186" i="6"/>
  <c r="AF172" i="5"/>
  <c r="AF173" i="5"/>
  <c r="AE183" i="5"/>
  <c r="AE184" i="5"/>
  <c r="BM304" i="5"/>
  <c r="BL304" i="5"/>
  <c r="AE171" i="5"/>
  <c r="AH173" i="5"/>
  <c r="AF177" i="5"/>
  <c r="AF178" i="5"/>
  <c r="AI179" i="5"/>
  <c r="AI180" i="5"/>
  <c r="AD181" i="5"/>
  <c r="AD182" i="5"/>
  <c r="AG183" i="5"/>
  <c r="AG184" i="5"/>
  <c r="AJ185" i="5"/>
  <c r="AJ186" i="5"/>
  <c r="AE187" i="5"/>
  <c r="AE188" i="5"/>
  <c r="AI165" i="5"/>
  <c r="AE169" i="5"/>
  <c r="AH172" i="5"/>
  <c r="AF185" i="5"/>
  <c r="AF186" i="5"/>
  <c r="AH175" i="5"/>
  <c r="AH187" i="6"/>
  <c r="AH188" i="6"/>
  <c r="AD178" i="5"/>
  <c r="BM300" i="5"/>
  <c r="BL300" i="5"/>
  <c r="BS324" i="5"/>
  <c r="BM309" i="5"/>
  <c r="BL309" i="5"/>
  <c r="AF171" i="5"/>
  <c r="AI172" i="5"/>
  <c r="AD174" i="5"/>
  <c r="AD175" i="5"/>
  <c r="AG177" i="5"/>
  <c r="AG178" i="5"/>
  <c r="AJ179" i="5"/>
  <c r="AJ180" i="5"/>
  <c r="AE181" i="5"/>
  <c r="AE182" i="5"/>
  <c r="AH183" i="5"/>
  <c r="AH184" i="5"/>
  <c r="AF188" i="5"/>
  <c r="AJ165" i="5"/>
  <c r="AD167" i="5"/>
  <c r="AF169" i="5"/>
  <c r="AI173" i="5"/>
  <c r="AE178" i="5"/>
  <c r="AF187" i="5"/>
  <c r="AJ177" i="5"/>
  <c r="AJ178" i="5"/>
  <c r="CW366" i="6"/>
  <c r="CV366" i="6"/>
  <c r="AI181" i="5"/>
  <c r="AI188" i="6"/>
  <c r="BM306" i="5"/>
  <c r="BL306" i="5"/>
  <c r="AG170" i="5"/>
  <c r="AJ172" i="5"/>
  <c r="AJ173" i="5"/>
  <c r="AE175" i="5"/>
  <c r="AH177" i="5"/>
  <c r="AH178" i="5"/>
  <c r="AF181" i="5"/>
  <c r="AF182" i="5"/>
  <c r="AI183" i="5"/>
  <c r="AI184" i="5"/>
  <c r="AD186" i="5"/>
  <c r="AG187" i="5"/>
  <c r="AE167" i="5"/>
  <c r="AG169" i="5"/>
  <c r="AF179" i="5"/>
  <c r="AG188" i="5"/>
  <c r="BM308" i="5"/>
  <c r="BL308" i="5"/>
  <c r="AI170" i="5"/>
  <c r="AI171" i="5"/>
  <c r="AE179" i="5"/>
  <c r="AE180" i="5"/>
  <c r="AJ170" i="5"/>
  <c r="AJ171" i="5"/>
  <c r="BM297" i="5"/>
  <c r="BL297" i="5"/>
  <c r="BP312" i="5"/>
  <c r="BU332" i="5"/>
  <c r="BM302" i="5"/>
  <c r="BL302" i="5"/>
  <c r="AH170" i="5"/>
  <c r="AH171" i="5"/>
  <c r="AF175" i="5"/>
  <c r="AI177" i="5"/>
  <c r="AI178" i="5"/>
  <c r="AD179" i="5"/>
  <c r="AD180" i="5"/>
  <c r="AG181" i="5"/>
  <c r="AG182" i="5"/>
  <c r="AJ184" i="5"/>
  <c r="AE185" i="5"/>
  <c r="AH187" i="5"/>
  <c r="AH188" i="5"/>
  <c r="AG180" i="5"/>
  <c r="CW382" i="6"/>
  <c r="AE165" i="6"/>
  <c r="AG167" i="6"/>
  <c r="AI169" i="6"/>
  <c r="AE173" i="6"/>
  <c r="AE182" i="6"/>
  <c r="AG184" i="6"/>
  <c r="AI186" i="6"/>
  <c r="BH297" i="5"/>
  <c r="BH298" i="5"/>
  <c r="BH299" i="5"/>
  <c r="BH300" i="5"/>
  <c r="BH302" i="5"/>
  <c r="BH304" i="5"/>
  <c r="BH305" i="5"/>
  <c r="BH306" i="5"/>
  <c r="BH307" i="5"/>
  <c r="BH308" i="5"/>
  <c r="BH309" i="5"/>
  <c r="AF165" i="6"/>
  <c r="AH167" i="6"/>
  <c r="AJ169" i="6"/>
  <c r="AD171" i="6"/>
  <c r="AF173" i="6"/>
  <c r="AJ178" i="6"/>
  <c r="AF182" i="6"/>
  <c r="AH184" i="6"/>
  <c r="AJ186" i="6"/>
  <c r="AD188" i="6"/>
  <c r="BR320" i="6"/>
  <c r="AI167" i="6"/>
  <c r="AE171" i="6"/>
  <c r="AG173" i="6"/>
  <c r="AE180" i="6"/>
  <c r="AI184" i="6"/>
  <c r="AE188" i="6"/>
  <c r="BL297" i="6"/>
  <c r="BL298" i="6"/>
  <c r="BL299" i="6"/>
  <c r="BL300" i="6"/>
  <c r="BL301" i="6"/>
  <c r="BL304" i="6"/>
  <c r="BL305" i="6"/>
  <c r="BL306" i="6"/>
  <c r="BL307" i="6"/>
  <c r="BL308" i="6"/>
  <c r="BL309" i="6"/>
  <c r="AH165" i="6"/>
  <c r="AD169" i="6"/>
  <c r="AF171" i="6"/>
  <c r="AH173" i="6"/>
  <c r="AD178" i="6"/>
  <c r="AF180" i="6"/>
  <c r="AH182" i="6"/>
  <c r="AD186" i="6"/>
  <c r="AF188" i="6"/>
  <c r="BM297" i="6"/>
  <c r="BM298" i="6"/>
  <c r="BM301" i="6"/>
  <c r="CV362" i="6"/>
  <c r="AI165" i="6"/>
  <c r="AG171" i="6"/>
  <c r="AI173" i="6"/>
  <c r="AE178" i="6"/>
  <c r="AG180" i="6"/>
  <c r="AI182" i="6"/>
  <c r="AG188" i="6"/>
  <c r="CV382" i="6"/>
  <c r="AJ165" i="6"/>
  <c r="AD167" i="6"/>
  <c r="AF169" i="6"/>
  <c r="AJ173" i="6"/>
  <c r="AD175" i="6"/>
  <c r="AF178" i="6"/>
  <c r="AH180" i="6"/>
  <c r="AJ182" i="6"/>
  <c r="AD184" i="6"/>
  <c r="AF186" i="6"/>
  <c r="CV370" i="6"/>
</calcChain>
</file>

<file path=xl/sharedStrings.xml><?xml version="1.0" encoding="utf-8"?>
<sst xmlns="http://schemas.openxmlformats.org/spreadsheetml/2006/main" count="812" uniqueCount="137">
  <si>
    <t>Fe (II)/total (in bottle)</t>
  </si>
  <si>
    <t>day</t>
  </si>
  <si>
    <t>stdv</t>
  </si>
  <si>
    <t>A1</t>
  </si>
  <si>
    <t>B1</t>
  </si>
  <si>
    <t>C1</t>
  </si>
  <si>
    <t>#1</t>
  </si>
  <si>
    <t>Average
biological
replicates</t>
  </si>
  <si>
    <t>#control</t>
  </si>
  <si>
    <t>Fe (II) dissolved</t>
  </si>
  <si>
    <t>Average</t>
  </si>
  <si>
    <t>Tabelle 1</t>
  </si>
  <si>
    <t>Fe(II)/(III) in bag</t>
  </si>
  <si>
    <t>Fe(III)</t>
  </si>
  <si>
    <t>Fe(II)/(III) in solution</t>
  </si>
  <si>
    <t>Fe(III) in solution</t>
  </si>
  <si>
    <t>Fe(II)</t>
  </si>
  <si>
    <t/>
  </si>
  <si>
    <t/>
  </si>
  <si>
    <t/>
  </si>
  <si>
    <t>0 mM</t>
  </si>
  <si>
    <t>61,9</t>
  </si>
  <si>
    <t>136,3</t>
  </si>
  <si>
    <t>22 mM</t>
  </si>
  <si>
    <t>63,1</t>
  </si>
  <si>
    <t>121,3</t>
  </si>
  <si>
    <t>50 mM</t>
  </si>
  <si>
    <t>41,9</t>
  </si>
  <si>
    <t>93,1</t>
  </si>
  <si>
    <t>100 mM</t>
  </si>
  <si>
    <t>27,5</t>
  </si>
  <si>
    <t>81,3</t>
  </si>
  <si>
    <t>200 mM</t>
  </si>
  <si>
    <t>14,4</t>
  </si>
  <si>
    <t>65,0</t>
  </si>
  <si>
    <t>300 mM</t>
  </si>
  <si>
    <t>5,8</t>
  </si>
  <si>
    <t>35,7</t>
  </si>
  <si>
    <t>Dissolved Fe(II) (µM)</t>
  </si>
  <si>
    <t>HCO3</t>
  </si>
  <si>
    <t>con 0</t>
  </si>
  <si>
    <t>con 22</t>
  </si>
  <si>
    <t>con 50</t>
  </si>
  <si>
    <t>con 100</t>
  </si>
  <si>
    <t>con 200</t>
  </si>
  <si>
    <t>con 300</t>
  </si>
  <si>
    <t>Dissolved Fe(II) (µM)-1</t>
  </si>
  <si>
    <t>Dissolved Fe(II) (µM)-2</t>
  </si>
  <si>
    <t>Siderite dissolution</t>
  </si>
  <si>
    <t xml:space="preserve"> buffer conc, mM</t>
  </si>
  <si>
    <t/>
  </si>
  <si>
    <t/>
  </si>
  <si>
    <t>underestimation (%)</t>
  </si>
  <si>
    <t>Fe(III) formed in biotic incubations</t>
  </si>
  <si>
    <t>% more oxidation than theoretically possible</t>
  </si>
  <si>
    <t>% more oxidation than available in control setups</t>
  </si>
  <si>
    <t>Fe (II/III) ppt end</t>
  </si>
  <si>
    <t>Fe(II) aq end</t>
  </si>
  <si>
    <t>Fe(II) ppt end</t>
  </si>
  <si>
    <t>Fe(III) ppt end</t>
  </si>
  <si>
    <t>Fe(III)/Fe(II) initial</t>
  </si>
  <si>
    <t>% of siderite dissolution in controls</t>
  </si>
  <si>
    <t>% Fe(II)aq/Fe(II)ppt</t>
  </si>
  <si>
    <t>Dissolved Fe(II) (mM)</t>
  </si>
  <si>
    <t>0a</t>
  </si>
  <si>
    <t>0b</t>
  </si>
  <si>
    <t>0c</t>
  </si>
  <si>
    <t>22a</t>
  </si>
  <si>
    <t>22b</t>
  </si>
  <si>
    <t>22c</t>
  </si>
  <si>
    <t>50a</t>
  </si>
  <si>
    <t>50b</t>
  </si>
  <si>
    <t>50c</t>
  </si>
  <si>
    <t>100a</t>
  </si>
  <si>
    <t>100b</t>
  </si>
  <si>
    <t>100c</t>
  </si>
  <si>
    <t>200a</t>
  </si>
  <si>
    <t>200b</t>
  </si>
  <si>
    <t>200c</t>
  </si>
  <si>
    <t>300a</t>
  </si>
  <si>
    <t>300b</t>
  </si>
  <si>
    <t>300c</t>
  </si>
  <si>
    <t>con 0a</t>
  </si>
  <si>
    <t>con 0b</t>
  </si>
  <si>
    <t>con 0c</t>
  </si>
  <si>
    <t>con 22a</t>
  </si>
  <si>
    <t>con 22b</t>
  </si>
  <si>
    <t>con 22c</t>
  </si>
  <si>
    <t>con 50a</t>
  </si>
  <si>
    <t>con 50b</t>
  </si>
  <si>
    <t>con 50c</t>
  </si>
  <si>
    <t>con 100a</t>
  </si>
  <si>
    <t>con 100b</t>
  </si>
  <si>
    <t>con 100c</t>
  </si>
  <si>
    <t>con 200a</t>
  </si>
  <si>
    <t>con 200b</t>
  </si>
  <si>
    <t>con 200c</t>
  </si>
  <si>
    <t>con 300a</t>
  </si>
  <si>
    <t>con 300b</t>
  </si>
  <si>
    <t>con 300c</t>
  </si>
  <si>
    <t>Dissolved Fe(II) (mM)-1</t>
  </si>
  <si>
    <t>Fe(II) PPT (mM) END</t>
  </si>
  <si>
    <t>total extracted iron t=35</t>
  </si>
  <si>
    <t>iron in solution</t>
  </si>
  <si>
    <t>iron(II) left in ppt</t>
  </si>
  <si>
    <t>Fe(II) PPT (mM)</t>
  </si>
  <si>
    <t>Fe(III) PPT (mM)</t>
  </si>
  <si>
    <t>Ratio Fe(II)/(total) PPT (%)</t>
  </si>
  <si>
    <t>Average Ratio Fe(II)/(total) PPT (%)</t>
  </si>
  <si>
    <t>treatment</t>
  </si>
  <si>
    <t>total iron in solution in control setups</t>
  </si>
  <si>
    <t>iron(III) formed in biotic setups</t>
  </si>
  <si>
    <t>Fe tot PPT (mM) END</t>
  </si>
  <si>
    <t>iron left as ppt</t>
  </si>
  <si>
    <t>Fe total PPT (mM)</t>
  </si>
  <si>
    <t>Average total iron END (mM)</t>
  </si>
  <si>
    <t>total iron in solution</t>
  </si>
  <si>
    <t>total iron recovered from ppt</t>
  </si>
  <si>
    <t xml:space="preserve">iron(II) recovered from ppt </t>
  </si>
  <si>
    <t>iron(III) recovered from ppt</t>
  </si>
  <si>
    <t>0 mM</t>
  </si>
  <si>
    <t>con 0 mM</t>
  </si>
  <si>
    <t>con 22 mM</t>
  </si>
  <si>
    <t>con 50 mM</t>
  </si>
  <si>
    <t>con 100 mM</t>
  </si>
  <si>
    <t>con 200 mM</t>
  </si>
  <si>
    <t>con 300 mM</t>
  </si>
  <si>
    <t>theoretical total iron oxidized in setups</t>
  </si>
  <si>
    <t>% more Fe(II) observed than theoretically possible from siderite dissolution only</t>
  </si>
  <si>
    <t>total iron in solution in control setups (mM)</t>
  </si>
  <si>
    <t>Mean – total iron in solution in control setups (mM)</t>
  </si>
  <si>
    <t>Mean – iron(III) formed in biotic setups</t>
  </si>
  <si>
    <t>calculated Fe(II) from siderite dissolution</t>
  </si>
  <si>
    <t>OD (600 nm) - TIE 1 on Hydrogen (buffer variations)</t>
  </si>
  <si>
    <t>OD - TIE 1 on Hydrogen (buffer variations)-1</t>
  </si>
  <si>
    <t>Stabw</t>
  </si>
  <si>
    <t>Table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</si>
</sst>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>
    <font>
      <sz val="10"/>
      <color indexed="8"/>
      <name val="Helvetica Neue"/>
    </font>
    <font>
      <sz val="12"/>
      <color indexed="8"/>
      <name val="Helvetica Neue"/>
    </font>
    <font>
      <sz val="10"/>
      <color indexed="8"/>
      <name val="Helvetica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Helvetica Neue"/>
    </font>
  </fonts>
  <fills count="22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29"/>
        <bgColor auto="1"/>
      </patternFill>
    </fill>
    <fill>
      <patternFill patternType="solid">
        <fgColor indexed="30"/>
        <bgColor auto="1"/>
      </patternFill>
    </fill>
    <fill>
      <patternFill patternType="solid">
        <fgColor indexed="31"/>
        <bgColor auto="1"/>
      </patternFill>
    </fill>
    <fill>
      <patternFill patternType="solid">
        <fgColor indexed="32"/>
        <bgColor auto="1"/>
      </patternFill>
    </fill>
    <fill>
      <patternFill patternType="solid">
        <fgColor indexed="33"/>
        <bgColor auto="1"/>
      </patternFill>
    </fill>
    <fill>
      <patternFill patternType="solid">
        <fgColor indexed="34"/>
        <bgColor auto="1"/>
      </patternFill>
    </fill>
    <fill>
      <patternFill patternType="solid">
        <fgColor indexed="35"/>
        <bgColor auto="1"/>
      </patternFill>
    </fill>
    <fill>
      <patternFill patternType="solid">
        <fgColor indexed="36"/>
        <bgColor auto="1"/>
      </patternFill>
    </fill>
    <fill>
      <patternFill patternType="solid">
        <fgColor indexed="37"/>
        <bgColor auto="1"/>
      </patternFill>
    </fill>
    <fill>
      <patternFill patternType="solid">
        <fgColor indexed="10"/>
        <bgColor auto="1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8">
    <xf numFmtId="0" fontId="0" fillId="0" borderId="0" xfId="0">
      <alignment vertical="top" wrapText="1"/>
    </xf>
    <xf numFmtId="0" fontId="1" fillId="0" borderId="0" xfId="0" applyFont="1" applyAlignment="1">
      <alignment horizontal="center" vertical="center"/>
    </xf>
    <xf numFmtId="49" fontId="0" fillId="0" borderId="1" xfId="0" applyNumberFormat="1" applyBorder="1">
      <alignment vertical="top" wrapText="1"/>
    </xf>
    <xf numFmtId="0" fontId="0" fillId="0" borderId="1" xfId="0" applyNumberFormat="1" applyBorder="1">
      <alignment vertical="top" wrapText="1"/>
    </xf>
    <xf numFmtId="0" fontId="0" fillId="0" borderId="1" xfId="0" applyBorder="1">
      <alignment vertical="top" wrapText="1"/>
    </xf>
    <xf numFmtId="49" fontId="2" fillId="0" borderId="1" xfId="0" applyNumberFormat="1" applyFont="1" applyBorder="1" applyAlignment="1">
      <alignment horizontal="center" vertical="center" wrapText="1" readingOrder="1"/>
    </xf>
    <xf numFmtId="49" fontId="3" fillId="0" borderId="1" xfId="0" applyNumberFormat="1" applyFont="1" applyBorder="1" applyAlignment="1">
      <alignment horizontal="center" vertical="center" wrapText="1" readingOrder="1"/>
    </xf>
    <xf numFmtId="0" fontId="0" fillId="2" borderId="1" xfId="0" applyNumberFormat="1" applyFill="1" applyBorder="1">
      <alignment vertical="top" wrapText="1"/>
    </xf>
    <xf numFmtId="49" fontId="0" fillId="3" borderId="1" xfId="0" applyNumberFormat="1" applyFill="1" applyBorder="1">
      <alignment vertical="top" wrapText="1"/>
    </xf>
    <xf numFmtId="2" fontId="0" fillId="0" borderId="1" xfId="0" applyNumberFormat="1" applyBorder="1">
      <alignment vertical="top" wrapText="1"/>
    </xf>
    <xf numFmtId="49" fontId="0" fillId="4" borderId="1" xfId="0" applyNumberFormat="1" applyFill="1" applyBorder="1">
      <alignment vertical="top" wrapText="1"/>
    </xf>
    <xf numFmtId="164" fontId="4" fillId="0" borderId="1" xfId="0" applyNumberFormat="1" applyFont="1" applyBorder="1">
      <alignment vertical="top" wrapText="1"/>
    </xf>
    <xf numFmtId="49" fontId="0" fillId="5" borderId="1" xfId="0" applyNumberFormat="1" applyFill="1" applyBorder="1">
      <alignment vertical="top" wrapText="1"/>
    </xf>
    <xf numFmtId="49" fontId="0" fillId="6" borderId="1" xfId="0" applyNumberFormat="1" applyFill="1" applyBorder="1">
      <alignment vertical="top" wrapText="1"/>
    </xf>
    <xf numFmtId="164" fontId="4" fillId="0" borderId="1" xfId="0" applyNumberFormat="1" applyFont="1" applyBorder="1" applyAlignment="1">
      <alignment vertical="center" wrapText="1" readingOrder="1"/>
    </xf>
    <xf numFmtId="164" fontId="4" fillId="0" borderId="1" xfId="0" applyNumberFormat="1" applyFont="1" applyBorder="1" applyAlignment="1">
      <alignment vertical="top" wrapText="1" readingOrder="1"/>
    </xf>
    <xf numFmtId="49" fontId="0" fillId="7" borderId="1" xfId="0" applyNumberFormat="1" applyFill="1" applyBorder="1">
      <alignment vertical="top" wrapText="1"/>
    </xf>
    <xf numFmtId="49" fontId="0" fillId="8" borderId="1" xfId="0" applyNumberFormat="1" applyFill="1" applyBorder="1">
      <alignment vertical="top" wrapText="1"/>
    </xf>
    <xf numFmtId="49" fontId="0" fillId="2" borderId="1" xfId="0" applyNumberFormat="1" applyFill="1" applyBorder="1">
      <alignment vertical="top" wrapText="1"/>
    </xf>
    <xf numFmtId="1" fontId="0" fillId="0" borderId="1" xfId="0" applyNumberFormat="1" applyBorder="1">
      <alignment vertical="top" wrapText="1"/>
    </xf>
    <xf numFmtId="164" fontId="4" fillId="0" borderId="1" xfId="0" applyNumberFormat="1" applyFont="1" applyBorder="1" applyAlignment="1">
      <alignment vertical="center" wrapText="1"/>
    </xf>
    <xf numFmtId="0" fontId="0" fillId="9" borderId="1" xfId="0" applyNumberFormat="1" applyFill="1" applyBorder="1">
      <alignment vertical="top" wrapText="1"/>
    </xf>
    <xf numFmtId="0" fontId="0" fillId="10" borderId="1" xfId="0" applyNumberFormat="1" applyFill="1" applyBorder="1">
      <alignment vertical="top" wrapText="1"/>
    </xf>
    <xf numFmtId="0" fontId="0" fillId="11" borderId="1" xfId="0" applyNumberFormat="1" applyFill="1" applyBorder="1">
      <alignment vertical="top" wrapText="1"/>
    </xf>
    <xf numFmtId="0" fontId="0" fillId="12" borderId="1" xfId="0" applyNumberFormat="1" applyFill="1" applyBorder="1">
      <alignment vertical="top" wrapText="1"/>
    </xf>
    <xf numFmtId="0" fontId="0" fillId="13" borderId="1" xfId="0" applyNumberFormat="1" applyFill="1" applyBorder="1">
      <alignment vertical="top" wrapText="1"/>
    </xf>
    <xf numFmtId="0" fontId="0" fillId="14" borderId="1" xfId="0" applyNumberFormat="1" applyFill="1" applyBorder="1">
      <alignment vertical="top" wrapText="1"/>
    </xf>
    <xf numFmtId="164" fontId="0" fillId="0" borderId="1" xfId="0" applyNumberFormat="1" applyBorder="1">
      <alignment vertical="top" wrapText="1"/>
    </xf>
    <xf numFmtId="49" fontId="0" fillId="15" borderId="1" xfId="0" applyNumberFormat="1" applyFill="1" applyBorder="1">
      <alignment vertical="top" wrapText="1"/>
    </xf>
    <xf numFmtId="49" fontId="0" fillId="16" borderId="1" xfId="0" applyNumberFormat="1" applyFill="1" applyBorder="1">
      <alignment vertical="top" wrapText="1"/>
    </xf>
    <xf numFmtId="49" fontId="0" fillId="17" borderId="1" xfId="0" applyNumberFormat="1" applyFill="1" applyBorder="1">
      <alignment vertical="top" wrapText="1"/>
    </xf>
    <xf numFmtId="49" fontId="0" fillId="18" borderId="1" xfId="0" applyNumberFormat="1" applyFill="1" applyBorder="1">
      <alignment vertical="top" wrapText="1"/>
    </xf>
    <xf numFmtId="49" fontId="0" fillId="19" borderId="1" xfId="0" applyNumberFormat="1" applyFill="1" applyBorder="1">
      <alignment vertical="top" wrapText="1"/>
    </xf>
    <xf numFmtId="49" fontId="0" fillId="20" borderId="1" xfId="0" applyNumberFormat="1" applyFill="1" applyBorder="1">
      <alignment vertical="top" wrapText="1"/>
    </xf>
    <xf numFmtId="49" fontId="0" fillId="21" borderId="1" xfId="0" applyNumberFormat="1" applyFill="1" applyBorder="1">
      <alignment vertical="top" wrapText="1"/>
    </xf>
    <xf numFmtId="1" fontId="4" fillId="0" borderId="1" xfId="0" applyNumberFormat="1" applyFont="1" applyBorder="1">
      <alignment vertical="top" wrapText="1"/>
    </xf>
    <xf numFmtId="0" fontId="0" fillId="4" borderId="1" xfId="0" applyNumberFormat="1" applyFill="1" applyBorder="1">
      <alignment vertical="top" wrapText="1"/>
    </xf>
    <xf numFmtId="0" fontId="0" fillId="5" borderId="1" xfId="0" applyNumberFormat="1" applyFill="1" applyBorder="1">
      <alignment vertical="top" wrapText="1"/>
    </xf>
    <xf numFmtId="0" fontId="0" fillId="6" borderId="1" xfId="0" applyNumberFormat="1" applyFill="1" applyBorder="1">
      <alignment vertical="top" wrapText="1"/>
    </xf>
    <xf numFmtId="0" fontId="0" fillId="7" borderId="1" xfId="0" applyNumberFormat="1" applyFill="1" applyBorder="1">
      <alignment vertical="top" wrapText="1"/>
    </xf>
    <xf numFmtId="0" fontId="0" fillId="8" borderId="1" xfId="0" applyNumberFormat="1" applyFill="1" applyBorder="1">
      <alignment vertical="top" wrapText="1"/>
    </xf>
    <xf numFmtId="49" fontId="5" fillId="0" borderId="1" xfId="0" applyNumberFormat="1" applyFont="1" applyBorder="1">
      <alignment vertical="top" wrapText="1"/>
    </xf>
    <xf numFmtId="0" fontId="0" fillId="5" borderId="1" xfId="0" applyFill="1" applyBorder="1">
      <alignment vertical="top" wrapText="1"/>
    </xf>
    <xf numFmtId="0" fontId="0" fillId="6" borderId="1" xfId="0" applyFill="1" applyBorder="1">
      <alignment vertical="top" wrapText="1"/>
    </xf>
    <xf numFmtId="0" fontId="0" fillId="7" borderId="1" xfId="0" applyFill="1" applyBorder="1">
      <alignment vertical="top" wrapText="1"/>
    </xf>
    <xf numFmtId="0" fontId="0" fillId="8" borderId="1" xfId="0" applyFill="1" applyBorder="1">
      <alignment vertical="top" wrapText="1"/>
    </xf>
    <xf numFmtId="0" fontId="0" fillId="2" borderId="1" xfId="0" applyFill="1" applyBorder="1">
      <alignment vertical="top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FEFFFE"/>
      <rgbColor rgb="FF919191"/>
      <rgbColor rgb="FFCCFDCE"/>
      <rgbColor rgb="FFD5D5D5"/>
      <rgbColor rgb="FFB8B8B8"/>
      <rgbColor rgb="FF51585E"/>
      <rgbColor rgb="FF788088"/>
      <rgbColor rgb="FF179300"/>
      <rgbColor rgb="FF005000"/>
      <rgbColor rgb="FF005200"/>
      <rgbColor rgb="FF179600"/>
      <rgbColor rgb="FF8DF900"/>
      <rgbColor rgb="FF00F900"/>
      <rgbColor rgb="FF00FA92"/>
      <rgbColor rgb="FF72FA78"/>
      <rgbColor rgb="FF72FCD5"/>
      <rgbColor rgb="FF88F94E"/>
      <rgbColor rgb="FF65E439"/>
      <rgbColor rgb="FF1FC600"/>
      <rgbColor rgb="FF00A900"/>
      <rgbColor rgb="FF018502"/>
      <rgbColor rgb="FF006600"/>
      <rgbColor rgb="FFF8FF6A"/>
      <rgbColor rgb="FFFFED54"/>
      <rgbColor rgb="FFFDD34D"/>
      <rgbColor rgb="FFFFBB53"/>
      <rgbColor rgb="FFFF9F49"/>
      <rgbColor rgb="FFFF6D51"/>
      <rgbColor rgb="FFF8BA00"/>
      <rgbColor rgb="FF22AEFF"/>
      <rgbColor rgb="FF73DD4D"/>
      <rgbColor rgb="FF85FCEC"/>
      <rgbColor rgb="FF32E9D5"/>
      <rgbColor rgb="FF18B69B"/>
      <rgbColor rgb="FF83D1FE"/>
      <rgbColor rgb="FF44BAFE"/>
      <rgbColor rgb="FF3695CC"/>
      <rgbColor rgb="FF97FDEF"/>
      <rgbColor rgb="FF50EDDB"/>
      <rgbColor rgb="FF33C1A9"/>
      <rgbColor rgb="FFB4B4B4"/>
      <rgbColor rgb="FFB2B2B2"/>
      <rgbColor rgb="FF787878"/>
      <rgbColor rgb="FF757575"/>
      <rgbColor rgb="FF5E5E5E"/>
      <rgbColor rgb="FF3E3E3E"/>
      <rgbColor rgb="FF3F3F40"/>
      <rgbColor rgb="FF97FA65"/>
      <rgbColor rgb="FFBABABA"/>
      <rgbColor rgb="FFA1A1A1"/>
      <rgbColor rgb="FFA6A6A6"/>
      <rgbColor rgb="FF7E7E7F"/>
      <rgbColor rgb="FF960D52"/>
      <rgbColor rgb="FF1CB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zoomScale="70" zoomScaleNormal="70" workbookViewId="0">
      <selection activeCell="I34" sqref="I34"/>
    </sheetView>
  </sheetViews>
  <sheetFormatPr defaultColWidth="11.42578125" defaultRowHeight="12.75"/>
  <sheetData>
    <row r="1" spans="1:15" ht="15">
      <c r="A1" s="47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3">
        <v>0</v>
      </c>
      <c r="C2" s="2" t="s">
        <v>2</v>
      </c>
      <c r="D2" s="3">
        <v>4</v>
      </c>
      <c r="E2" s="2" t="s">
        <v>2</v>
      </c>
      <c r="F2" s="3">
        <v>7</v>
      </c>
      <c r="G2" s="2" t="s">
        <v>2</v>
      </c>
      <c r="H2" s="3">
        <v>11</v>
      </c>
      <c r="I2" s="2" t="s">
        <v>2</v>
      </c>
      <c r="J2" s="3">
        <v>14</v>
      </c>
      <c r="K2" s="2" t="s">
        <v>2</v>
      </c>
      <c r="L2" s="3">
        <v>17</v>
      </c>
      <c r="M2" s="2" t="s">
        <v>2</v>
      </c>
      <c r="N2" s="3">
        <v>28</v>
      </c>
      <c r="O2" s="2" t="s">
        <v>2</v>
      </c>
    </row>
    <row r="3" spans="1:15">
      <c r="A3" s="2" t="s">
        <v>3</v>
      </c>
      <c r="B3" s="3">
        <v>97</v>
      </c>
      <c r="C3" s="3">
        <v>1.07</v>
      </c>
      <c r="D3" s="3">
        <v>96.238</v>
      </c>
      <c r="E3" s="3">
        <v>2.31</v>
      </c>
      <c r="F3" s="3">
        <v>71.39</v>
      </c>
      <c r="G3" s="3">
        <v>1.98</v>
      </c>
      <c r="H3" s="3">
        <v>26.91</v>
      </c>
      <c r="I3" s="3">
        <v>0.46</v>
      </c>
      <c r="J3" s="3">
        <v>8.41</v>
      </c>
      <c r="K3" s="3">
        <v>2.19</v>
      </c>
      <c r="L3" s="3">
        <v>1.25</v>
      </c>
      <c r="M3" s="3">
        <v>0.35</v>
      </c>
      <c r="N3" s="3">
        <v>3.49</v>
      </c>
      <c r="O3" s="3">
        <v>1.29</v>
      </c>
    </row>
    <row r="4" spans="1:15">
      <c r="A4" s="2" t="s">
        <v>4</v>
      </c>
      <c r="B4" s="3">
        <v>93</v>
      </c>
      <c r="C4" s="3">
        <v>0.92</v>
      </c>
      <c r="D4" s="3">
        <v>94.460999999999999</v>
      </c>
      <c r="E4" s="3">
        <v>1.95</v>
      </c>
      <c r="F4" s="3">
        <v>78.41</v>
      </c>
      <c r="G4" s="3">
        <v>1.71</v>
      </c>
      <c r="H4" s="3">
        <v>43.71</v>
      </c>
      <c r="I4" s="3">
        <v>1.0900000000000001</v>
      </c>
      <c r="J4" s="3">
        <v>29.1</v>
      </c>
      <c r="K4" s="3">
        <v>3.78</v>
      </c>
      <c r="L4" s="3">
        <v>2.99</v>
      </c>
      <c r="M4" s="3">
        <v>1.58</v>
      </c>
      <c r="N4" s="3">
        <v>5.81</v>
      </c>
      <c r="O4" s="3">
        <v>4.68</v>
      </c>
    </row>
    <row r="5" spans="1:15">
      <c r="A5" s="2" t="s">
        <v>5</v>
      </c>
      <c r="B5" s="3">
        <v>99</v>
      </c>
      <c r="C5" s="3">
        <v>1.23</v>
      </c>
      <c r="D5" s="3">
        <v>92.683000000000007</v>
      </c>
      <c r="E5" s="3">
        <v>0.78</v>
      </c>
      <c r="F5" s="3">
        <v>65.83</v>
      </c>
      <c r="G5" s="3">
        <v>0.65</v>
      </c>
      <c r="H5" s="3">
        <v>39.119999999999997</v>
      </c>
      <c r="I5" s="3">
        <v>1.17</v>
      </c>
      <c r="J5" s="3">
        <v>15.24</v>
      </c>
      <c r="K5" s="3">
        <v>1.17</v>
      </c>
      <c r="L5" s="3">
        <v>8.41</v>
      </c>
      <c r="M5" s="3">
        <v>0.97</v>
      </c>
      <c r="N5" s="3">
        <v>12.39</v>
      </c>
      <c r="O5" s="3">
        <v>2.99</v>
      </c>
    </row>
    <row r="6" spans="1:15">
      <c r="A6" s="2" t="s">
        <v>6</v>
      </c>
      <c r="B6" s="3">
        <v>92</v>
      </c>
      <c r="C6" s="3">
        <v>0.79</v>
      </c>
      <c r="D6" s="3">
        <v>97</v>
      </c>
      <c r="E6" s="3">
        <v>2.44</v>
      </c>
      <c r="F6" s="3">
        <v>96.33</v>
      </c>
      <c r="G6" s="3">
        <v>3.01</v>
      </c>
      <c r="H6" s="3">
        <v>82</v>
      </c>
      <c r="I6" s="3">
        <v>0.68</v>
      </c>
      <c r="J6" s="3">
        <v>99</v>
      </c>
      <c r="K6" s="3">
        <v>3.78</v>
      </c>
      <c r="L6" s="3">
        <v>96</v>
      </c>
      <c r="M6" s="3">
        <v>1.22</v>
      </c>
      <c r="N6" s="3">
        <v>98</v>
      </c>
      <c r="O6" s="3">
        <v>0.71</v>
      </c>
    </row>
    <row r="7" spans="1: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38.25">
      <c r="A8" s="2" t="s">
        <v>7</v>
      </c>
      <c r="B8" s="3">
        <f>AVERAGE(B3:B5)</f>
        <v>96.333333333333329</v>
      </c>
      <c r="C8" s="3">
        <f>STDEV(B3:B5)</f>
        <v>3.0550504633038931</v>
      </c>
      <c r="D8" s="3">
        <f>AVERAGE(D3:D5)</f>
        <v>94.460666666666668</v>
      </c>
      <c r="E8" s="3">
        <f>STDEV(D3:D5)</f>
        <v>1.7775000234411589</v>
      </c>
      <c r="F8" s="3">
        <f>AVERAGE(F3:F5)</f>
        <v>71.876666666666665</v>
      </c>
      <c r="G8" s="3">
        <f>STDEV(F3:F5)</f>
        <v>6.3041044830596924</v>
      </c>
      <c r="H8" s="3">
        <f>AVERAGE(H3:H5)</f>
        <v>36.580000000000005</v>
      </c>
      <c r="I8" s="3">
        <f>STDEV(H3:H5)</f>
        <v>8.6832424819303249</v>
      </c>
      <c r="J8" s="3">
        <f>AVERAGE(J3:J5)</f>
        <v>17.583333333333336</v>
      </c>
      <c r="K8" s="3">
        <f>STDEV(J3:J5)</f>
        <v>10.542174032586129</v>
      </c>
      <c r="L8" s="3">
        <f>AVERAGE(L3:L5)</f>
        <v>4.2166666666666668</v>
      </c>
      <c r="M8" s="3">
        <f>STDEV(L3:L5)</f>
        <v>3.7342915436978581</v>
      </c>
      <c r="N8" s="3">
        <f>AVERAGE(N3:N5)</f>
        <v>7.23</v>
      </c>
      <c r="O8" s="3">
        <f>STDEV(N3:N5)</f>
        <v>4.6167954254006105</v>
      </c>
    </row>
    <row r="9" spans="1:15">
      <c r="A9" s="2" t="s">
        <v>8</v>
      </c>
      <c r="B9" s="3">
        <v>92</v>
      </c>
      <c r="C9" s="3">
        <v>0.79</v>
      </c>
      <c r="D9" s="3">
        <v>97</v>
      </c>
      <c r="E9" s="3">
        <v>2.44</v>
      </c>
      <c r="F9" s="3">
        <v>96.33</v>
      </c>
      <c r="G9" s="3">
        <v>3.01</v>
      </c>
      <c r="H9" s="3">
        <v>82</v>
      </c>
      <c r="I9" s="3">
        <v>0.68</v>
      </c>
      <c r="J9" s="3">
        <v>99</v>
      </c>
      <c r="K9" s="3">
        <v>3.78</v>
      </c>
      <c r="L9" s="3">
        <v>96</v>
      </c>
      <c r="M9" s="3">
        <v>1.22</v>
      </c>
      <c r="N9" s="3">
        <v>98</v>
      </c>
      <c r="O9" s="3">
        <v>0.71</v>
      </c>
    </row>
    <row r="10" spans="1: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2" spans="1:15" ht="15">
      <c r="A12" s="47" t="s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2" t="s">
        <v>1</v>
      </c>
      <c r="B13" s="3">
        <v>0</v>
      </c>
      <c r="C13" s="2" t="s">
        <v>2</v>
      </c>
      <c r="D13" s="3">
        <v>4</v>
      </c>
      <c r="E13" s="2" t="s">
        <v>2</v>
      </c>
      <c r="F13" s="3">
        <v>7</v>
      </c>
      <c r="G13" s="2" t="s">
        <v>2</v>
      </c>
      <c r="H13" s="3">
        <v>11</v>
      </c>
      <c r="I13" s="2" t="s">
        <v>2</v>
      </c>
      <c r="J13" s="3">
        <v>14</v>
      </c>
      <c r="K13" s="2" t="s">
        <v>2</v>
      </c>
      <c r="L13" s="3">
        <v>17</v>
      </c>
      <c r="M13" s="2" t="s">
        <v>2</v>
      </c>
      <c r="N13" s="3">
        <v>28</v>
      </c>
      <c r="O13" s="2" t="s">
        <v>2</v>
      </c>
    </row>
    <row r="14" spans="1:15">
      <c r="A14" s="2" t="s">
        <v>3</v>
      </c>
      <c r="B14" s="3">
        <v>0</v>
      </c>
      <c r="C14" s="4"/>
      <c r="D14" s="3">
        <v>204.36</v>
      </c>
      <c r="E14" s="3">
        <v>23.1</v>
      </c>
      <c r="F14" s="3">
        <v>159.36000000000001</v>
      </c>
      <c r="G14" s="3">
        <v>19.8</v>
      </c>
      <c r="H14" s="3">
        <v>83.44</v>
      </c>
      <c r="I14" s="3">
        <v>4.5999999999999996</v>
      </c>
      <c r="J14" s="3">
        <v>48.77</v>
      </c>
      <c r="K14" s="3">
        <v>21.9</v>
      </c>
      <c r="L14" s="3">
        <v>25.9</v>
      </c>
      <c r="M14" s="3">
        <v>3.5</v>
      </c>
      <c r="N14" s="3">
        <v>24.98</v>
      </c>
      <c r="O14" s="3">
        <v>21.9</v>
      </c>
    </row>
    <row r="15" spans="1:15">
      <c r="A15" s="2" t="s">
        <v>4</v>
      </c>
      <c r="B15" s="3">
        <v>0</v>
      </c>
      <c r="C15" s="4"/>
      <c r="D15" s="3">
        <v>194.95</v>
      </c>
      <c r="E15" s="3">
        <v>19.5</v>
      </c>
      <c r="F15" s="3">
        <v>195.62</v>
      </c>
      <c r="G15" s="3">
        <v>17.100000000000001</v>
      </c>
      <c r="H15" s="3">
        <v>43.72</v>
      </c>
      <c r="I15" s="3">
        <v>10.9</v>
      </c>
      <c r="J15" s="3">
        <v>29.18</v>
      </c>
      <c r="K15" s="3">
        <v>37.799999999999997</v>
      </c>
      <c r="L15" s="3">
        <v>29.41</v>
      </c>
      <c r="M15" s="3">
        <v>15.8</v>
      </c>
      <c r="N15" s="3">
        <v>24.36</v>
      </c>
      <c r="O15" s="3">
        <v>14.6</v>
      </c>
    </row>
    <row r="16" spans="1:15">
      <c r="A16" s="2" t="s">
        <v>5</v>
      </c>
      <c r="B16" s="3">
        <v>0</v>
      </c>
      <c r="C16" s="4"/>
      <c r="D16" s="3">
        <v>168.34</v>
      </c>
      <c r="E16" s="3">
        <v>7.8</v>
      </c>
      <c r="F16" s="3">
        <v>293.35000000000002</v>
      </c>
      <c r="G16" s="3">
        <v>6.5</v>
      </c>
      <c r="H16" s="3">
        <v>29.89</v>
      </c>
      <c r="I16" s="3">
        <v>11.7</v>
      </c>
      <c r="J16" s="3">
        <v>24.92</v>
      </c>
      <c r="K16" s="3">
        <v>11.7</v>
      </c>
      <c r="L16" s="3">
        <v>9.98</v>
      </c>
      <c r="M16" s="3">
        <v>9.6999999999999993</v>
      </c>
      <c r="N16" s="3">
        <v>214.39</v>
      </c>
      <c r="O16" s="3">
        <v>17.399999999999999</v>
      </c>
    </row>
    <row r="17" spans="1:15">
      <c r="A17" s="2" t="s">
        <v>6</v>
      </c>
      <c r="B17" s="3">
        <v>0</v>
      </c>
      <c r="C17" s="4"/>
      <c r="D17" s="3">
        <v>128</v>
      </c>
      <c r="E17" s="3">
        <v>24.4</v>
      </c>
      <c r="F17" s="3">
        <v>256</v>
      </c>
      <c r="G17" s="3">
        <v>30.1</v>
      </c>
      <c r="H17" s="3">
        <v>382</v>
      </c>
      <c r="I17" s="3">
        <v>6.8</v>
      </c>
      <c r="J17" s="3">
        <v>578</v>
      </c>
      <c r="K17" s="3">
        <v>37.799999999999997</v>
      </c>
      <c r="L17" s="3">
        <v>620</v>
      </c>
      <c r="M17" s="3">
        <v>12.2</v>
      </c>
      <c r="N17" s="3">
        <v>700</v>
      </c>
      <c r="O17" s="3">
        <v>22</v>
      </c>
    </row>
    <row r="18" spans="1: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>
      <c r="A19" s="2" t="s">
        <v>10</v>
      </c>
      <c r="B19" s="3">
        <f>AVERAGE(B14:B16)</f>
        <v>0</v>
      </c>
      <c r="C19" s="3">
        <f>STDEV(B14:B16)</f>
        <v>0</v>
      </c>
      <c r="D19" s="3">
        <f>AVERAGE(D14:D16)</f>
        <v>189.21666666666667</v>
      </c>
      <c r="E19" s="3">
        <f>STDEV(D14:D16)</f>
        <v>18.681901223733451</v>
      </c>
      <c r="F19" s="3">
        <f>AVERAGE(F14:F16)</f>
        <v>216.11</v>
      </c>
      <c r="G19" s="3">
        <f>STDEV(F14:F16)</f>
        <v>69.305195331951921</v>
      </c>
      <c r="H19" s="3">
        <f>AVERAGE(H14:H16)</f>
        <v>52.35</v>
      </c>
      <c r="I19" s="3">
        <f>STDEV(H14:H16)</f>
        <v>27.79853053670281</v>
      </c>
      <c r="J19" s="3">
        <f>AVERAGE(J14:J16)</f>
        <v>34.29</v>
      </c>
      <c r="K19" s="3">
        <f>STDEV(J14:J16)</f>
        <v>12.719658014270669</v>
      </c>
      <c r="L19" s="3">
        <f>AVERAGE(L14:L16)</f>
        <v>21.763333333333335</v>
      </c>
      <c r="M19" s="3">
        <f>STDEV(L14:L16)</f>
        <v>10.354478902066161</v>
      </c>
      <c r="N19" s="3">
        <f>AVERAGE(N14:N16)</f>
        <v>87.910000000000011</v>
      </c>
      <c r="O19" s="3">
        <f>STDEV(N14:N16)</f>
        <v>109.53533174277601</v>
      </c>
    </row>
    <row r="20" spans="1:15">
      <c r="A20" s="2" t="s">
        <v>8</v>
      </c>
      <c r="B20" s="3">
        <v>0</v>
      </c>
      <c r="C20" s="4"/>
      <c r="D20" s="3">
        <v>128</v>
      </c>
      <c r="E20" s="3">
        <v>24.4</v>
      </c>
      <c r="F20" s="3">
        <v>256</v>
      </c>
      <c r="G20" s="3">
        <v>30.1</v>
      </c>
      <c r="H20" s="3">
        <v>382</v>
      </c>
      <c r="I20" s="3">
        <v>6.8</v>
      </c>
      <c r="J20" s="3">
        <v>578</v>
      </c>
      <c r="K20" s="3">
        <v>37.799999999999997</v>
      </c>
      <c r="L20" s="3">
        <v>620</v>
      </c>
      <c r="M20" s="3">
        <v>12.2</v>
      </c>
      <c r="N20" s="3">
        <v>700</v>
      </c>
      <c r="O20" s="3">
        <v>22</v>
      </c>
    </row>
    <row r="24" spans="1:15" ht="15">
      <c r="A24" s="1" t="s">
        <v>136</v>
      </c>
      <c r="B24" s="1"/>
      <c r="C24" s="1"/>
      <c r="D24" s="1"/>
      <c r="E24" s="1"/>
    </row>
    <row r="25" spans="1:15" ht="25.5">
      <c r="A25" s="4"/>
      <c r="B25" s="2" t="s">
        <v>12</v>
      </c>
      <c r="C25" s="2" t="s">
        <v>13</v>
      </c>
      <c r="D25" s="2" t="s">
        <v>14</v>
      </c>
      <c r="E25" s="2" t="s">
        <v>15</v>
      </c>
    </row>
    <row r="26" spans="1:15">
      <c r="A26" s="2" t="s">
        <v>3</v>
      </c>
      <c r="B26" s="3">
        <v>98.42</v>
      </c>
      <c r="C26" s="3">
        <f>100-B26</f>
        <v>1.5799999999999983</v>
      </c>
      <c r="D26" s="3">
        <v>3.49</v>
      </c>
      <c r="E26" s="3">
        <f>100-D26</f>
        <v>96.51</v>
      </c>
    </row>
    <row r="27" spans="1:15">
      <c r="A27" s="2" t="s">
        <v>4</v>
      </c>
      <c r="B27" s="3">
        <v>99.25</v>
      </c>
      <c r="C27" s="3">
        <f>100-B27</f>
        <v>0.75</v>
      </c>
      <c r="D27" s="3">
        <v>5.81</v>
      </c>
      <c r="E27" s="3">
        <f>100-D27</f>
        <v>94.19</v>
      </c>
    </row>
    <row r="28" spans="1:15">
      <c r="A28" s="2" t="s">
        <v>5</v>
      </c>
      <c r="B28" s="3">
        <v>96.11</v>
      </c>
      <c r="C28" s="3">
        <f>100-B28</f>
        <v>3.8900000000000006</v>
      </c>
      <c r="D28" s="3">
        <v>12.39</v>
      </c>
      <c r="E28" s="3">
        <f>100-D28</f>
        <v>87.61</v>
      </c>
    </row>
    <row r="29" spans="1:15">
      <c r="A29" s="4"/>
      <c r="B29" s="2" t="s">
        <v>16</v>
      </c>
      <c r="C29" s="2" t="s">
        <v>13</v>
      </c>
      <c r="D29" s="2" t="s">
        <v>16</v>
      </c>
      <c r="E29" s="2" t="s">
        <v>13</v>
      </c>
    </row>
    <row r="30" spans="1:15">
      <c r="A30" s="2" t="s">
        <v>6</v>
      </c>
      <c r="B30" s="3">
        <v>98.01</v>
      </c>
      <c r="C30" s="3">
        <f>100-B30</f>
        <v>1.9899999999999949</v>
      </c>
      <c r="D30" s="3">
        <v>98</v>
      </c>
      <c r="E30" s="3">
        <f>100-D30</f>
        <v>2</v>
      </c>
    </row>
    <row r="31" spans="1:15">
      <c r="A31" s="4"/>
      <c r="B31" s="3">
        <v>0.45368999999999998</v>
      </c>
      <c r="C31" s="3">
        <v>0.45368999999999998</v>
      </c>
      <c r="D31" s="3">
        <v>0.62953000000000003</v>
      </c>
      <c r="E31" s="3">
        <v>0.62953000000000003</v>
      </c>
    </row>
    <row r="32" spans="1:15">
      <c r="A32" s="4"/>
      <c r="B32" s="2" t="s">
        <v>16</v>
      </c>
      <c r="C32" s="2" t="s">
        <v>13</v>
      </c>
      <c r="D32" s="2" t="s">
        <v>16</v>
      </c>
      <c r="E32" s="2" t="s">
        <v>13</v>
      </c>
    </row>
    <row r="33" spans="1:5">
      <c r="A33" s="2" t="s">
        <v>10</v>
      </c>
      <c r="B33" s="3">
        <f>AVERAGE(B26:B28)</f>
        <v>97.926666666666677</v>
      </c>
      <c r="C33" s="3">
        <f>AVERAGE(C26:C28)</f>
        <v>2.0733333333333328</v>
      </c>
      <c r="D33" s="3">
        <f>AVERAGE(D26:D28)</f>
        <v>7.23</v>
      </c>
      <c r="E33" s="3">
        <f>AVERAGE(E26:E28)</f>
        <v>92.77</v>
      </c>
    </row>
    <row r="34" spans="1:5">
      <c r="A34" s="4"/>
      <c r="B34" s="3">
        <f>STDEV(B26:B28)</f>
        <v>1.6270935232288695</v>
      </c>
      <c r="C34" s="3">
        <f>STDEV(C26:C28)</f>
        <v>1.6270935232288692</v>
      </c>
      <c r="D34" s="3">
        <f>STDEV(D26:D28)</f>
        <v>4.6167954254006105</v>
      </c>
      <c r="E34" s="3">
        <f>STDEV(E26:E28)</f>
        <v>4.6167954254006123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9"/>
  <sheetViews>
    <sheetView workbookViewId="0">
      <selection activeCell="C15" sqref="C15"/>
    </sheetView>
  </sheetViews>
  <sheetFormatPr defaultColWidth="11.42578125" defaultRowHeight="12.75"/>
  <sheetData>
    <row r="2" spans="2:4" ht="15">
      <c r="B2" s="1" t="s">
        <v>11</v>
      </c>
      <c r="C2" s="1"/>
      <c r="D2" s="1"/>
    </row>
    <row r="3" spans="2:4">
      <c r="B3" s="5" t="s">
        <v>17</v>
      </c>
      <c r="C3" s="5" t="s">
        <v>18</v>
      </c>
      <c r="D3" s="5" t="s">
        <v>19</v>
      </c>
    </row>
    <row r="4" spans="2:4" ht="14.25">
      <c r="B4" s="6" t="s">
        <v>20</v>
      </c>
      <c r="C4" s="6" t="s">
        <v>21</v>
      </c>
      <c r="D4" s="6" t="s">
        <v>22</v>
      </c>
    </row>
    <row r="5" spans="2:4" ht="14.25">
      <c r="B5" s="6" t="s">
        <v>23</v>
      </c>
      <c r="C5" s="6" t="s">
        <v>24</v>
      </c>
      <c r="D5" s="6" t="s">
        <v>25</v>
      </c>
    </row>
    <row r="6" spans="2:4" ht="14.25">
      <c r="B6" s="6" t="s">
        <v>26</v>
      </c>
      <c r="C6" s="6" t="s">
        <v>27</v>
      </c>
      <c r="D6" s="6" t="s">
        <v>28</v>
      </c>
    </row>
    <row r="7" spans="2:4" ht="14.25">
      <c r="B7" s="6" t="s">
        <v>29</v>
      </c>
      <c r="C7" s="6" t="s">
        <v>30</v>
      </c>
      <c r="D7" s="6" t="s">
        <v>31</v>
      </c>
    </row>
    <row r="8" spans="2:4" ht="14.25">
      <c r="B8" s="6" t="s">
        <v>32</v>
      </c>
      <c r="C8" s="6" t="s">
        <v>33</v>
      </c>
      <c r="D8" s="6" t="s">
        <v>34</v>
      </c>
    </row>
    <row r="9" spans="2:4" ht="14.25">
      <c r="B9" s="6" t="s">
        <v>35</v>
      </c>
      <c r="C9" s="6" t="s">
        <v>36</v>
      </c>
      <c r="D9" s="6" t="s">
        <v>37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95"/>
  <sheetViews>
    <sheetView topLeftCell="A71" zoomScale="85" zoomScaleNormal="85" workbookViewId="0">
      <selection activeCell="H21" sqref="H21"/>
    </sheetView>
  </sheetViews>
  <sheetFormatPr defaultColWidth="11.42578125" defaultRowHeight="12.75"/>
  <sheetData>
    <row r="1" spans="2:9" ht="15">
      <c r="B1" s="1" t="s">
        <v>38</v>
      </c>
      <c r="C1" s="1"/>
      <c r="D1" s="1"/>
      <c r="E1" s="1"/>
      <c r="F1" s="1"/>
      <c r="G1" s="1"/>
      <c r="H1" s="1"/>
      <c r="I1" s="1"/>
    </row>
    <row r="2" spans="2:9">
      <c r="B2" s="2" t="s">
        <v>39</v>
      </c>
      <c r="C2" s="3">
        <v>0</v>
      </c>
      <c r="D2" s="3">
        <v>2</v>
      </c>
      <c r="E2" s="3">
        <v>4</v>
      </c>
      <c r="F2" s="3">
        <v>11</v>
      </c>
      <c r="G2" s="3">
        <v>18</v>
      </c>
      <c r="H2" s="3">
        <v>44</v>
      </c>
      <c r="I2" s="3">
        <v>51</v>
      </c>
    </row>
    <row r="3" spans="2:9">
      <c r="B3" s="7">
        <v>0</v>
      </c>
      <c r="C3" s="3">
        <v>32.49</v>
      </c>
      <c r="D3" s="3">
        <v>167.51</v>
      </c>
      <c r="E3" s="3">
        <v>311.39999999999998</v>
      </c>
      <c r="F3" s="3">
        <v>50.38</v>
      </c>
      <c r="G3" s="3">
        <v>29.73</v>
      </c>
      <c r="H3" s="3">
        <v>39.4</v>
      </c>
      <c r="I3" s="3">
        <v>220.47</v>
      </c>
    </row>
    <row r="4" spans="2:9">
      <c r="B4" s="7">
        <v>22</v>
      </c>
      <c r="C4" s="3">
        <v>98.65</v>
      </c>
      <c r="D4" s="3">
        <v>294.39</v>
      </c>
      <c r="E4" s="3">
        <v>349.31</v>
      </c>
      <c r="F4" s="3">
        <v>103.14</v>
      </c>
      <c r="G4" s="3">
        <v>18.61</v>
      </c>
      <c r="H4" s="3">
        <v>16.02</v>
      </c>
      <c r="I4" s="3">
        <v>13.97</v>
      </c>
    </row>
    <row r="5" spans="2:9">
      <c r="B5" s="7">
        <v>50</v>
      </c>
      <c r="C5" s="3">
        <v>91.42</v>
      </c>
      <c r="D5" s="3">
        <v>198.01</v>
      </c>
      <c r="E5" s="3">
        <v>382.71</v>
      </c>
      <c r="F5" s="3">
        <v>60.2</v>
      </c>
      <c r="G5" s="3">
        <v>39.409999999999997</v>
      </c>
      <c r="H5" s="3">
        <v>9.99</v>
      </c>
      <c r="I5" s="3">
        <v>58.4</v>
      </c>
    </row>
    <row r="6" spans="2:9">
      <c r="B6" s="7">
        <v>100</v>
      </c>
      <c r="C6" s="3">
        <v>19.89</v>
      </c>
      <c r="D6" s="3">
        <v>109.87</v>
      </c>
      <c r="E6" s="3">
        <v>179.55</v>
      </c>
      <c r="F6" s="3">
        <v>89.12</v>
      </c>
      <c r="G6" s="3">
        <v>16.8</v>
      </c>
      <c r="H6" s="3">
        <v>14.31</v>
      </c>
      <c r="I6" s="3">
        <v>22.04</v>
      </c>
    </row>
    <row r="7" spans="2:9">
      <c r="B7" s="7">
        <v>200</v>
      </c>
      <c r="C7" s="3">
        <v>23.03</v>
      </c>
      <c r="D7" s="3">
        <v>79.55</v>
      </c>
      <c r="E7" s="3">
        <v>86.01</v>
      </c>
      <c r="F7" s="3">
        <v>31.9</v>
      </c>
      <c r="G7" s="3">
        <v>7.01</v>
      </c>
      <c r="H7" s="3">
        <v>12.09</v>
      </c>
      <c r="I7" s="3">
        <v>14.99</v>
      </c>
    </row>
    <row r="8" spans="2:9">
      <c r="B8" s="7">
        <v>300</v>
      </c>
      <c r="C8" s="3">
        <v>44.68</v>
      </c>
      <c r="D8" s="3">
        <v>59.11</v>
      </c>
      <c r="E8" s="3">
        <v>41.74</v>
      </c>
      <c r="F8" s="3">
        <v>38.74</v>
      </c>
      <c r="G8" s="3">
        <v>2.77</v>
      </c>
      <c r="H8" s="3">
        <v>19.13</v>
      </c>
      <c r="I8" s="3">
        <v>17.07</v>
      </c>
    </row>
    <row r="9" spans="2:9">
      <c r="B9" s="4"/>
      <c r="C9" s="4"/>
      <c r="D9" s="4"/>
      <c r="E9" s="4"/>
      <c r="F9" s="4"/>
      <c r="G9" s="4"/>
      <c r="H9" s="4"/>
      <c r="I9" s="4"/>
    </row>
    <row r="10" spans="2:9">
      <c r="B10" s="8" t="s">
        <v>40</v>
      </c>
      <c r="C10" s="3">
        <v>45.29</v>
      </c>
      <c r="D10" s="3">
        <v>134.13</v>
      </c>
      <c r="E10" s="3">
        <v>586.01</v>
      </c>
      <c r="F10" s="3">
        <v>405.39</v>
      </c>
      <c r="G10" s="3">
        <v>1307.68</v>
      </c>
      <c r="H10" s="3">
        <v>1809.12</v>
      </c>
      <c r="I10" s="3">
        <v>1765.39</v>
      </c>
    </row>
    <row r="11" spans="2:9">
      <c r="B11" s="8" t="s">
        <v>41</v>
      </c>
      <c r="C11" s="3">
        <v>60.31</v>
      </c>
      <c r="D11" s="3">
        <v>192.53</v>
      </c>
      <c r="E11" s="3">
        <v>726.39</v>
      </c>
      <c r="F11" s="3">
        <v>582.71</v>
      </c>
      <c r="G11" s="3">
        <v>1089.1199999999999</v>
      </c>
      <c r="H11" s="3">
        <v>1496.31</v>
      </c>
      <c r="I11" s="3">
        <v>1433.19</v>
      </c>
    </row>
    <row r="12" spans="2:9">
      <c r="B12" s="8" t="s">
        <v>42</v>
      </c>
      <c r="C12" s="3">
        <v>89.12</v>
      </c>
      <c r="D12" s="3">
        <v>249.45</v>
      </c>
      <c r="E12" s="3">
        <v>683.57</v>
      </c>
      <c r="F12" s="3">
        <v>601.01</v>
      </c>
      <c r="G12" s="3">
        <v>779.55</v>
      </c>
      <c r="H12" s="3">
        <v>908.01</v>
      </c>
      <c r="I12" s="3">
        <v>880.67</v>
      </c>
    </row>
    <row r="13" spans="2:9">
      <c r="B13" s="8" t="s">
        <v>43</v>
      </c>
      <c r="C13" s="3">
        <v>29.49</v>
      </c>
      <c r="D13" s="3">
        <v>122.02</v>
      </c>
      <c r="E13" s="3">
        <v>231.11</v>
      </c>
      <c r="F13" s="3">
        <v>401.39</v>
      </c>
      <c r="G13" s="3">
        <v>409.87</v>
      </c>
      <c r="H13" s="3">
        <v>482.71</v>
      </c>
      <c r="I13" s="3">
        <v>512.64</v>
      </c>
    </row>
    <row r="14" spans="2:9">
      <c r="B14" s="8" t="s">
        <v>44</v>
      </c>
      <c r="C14" s="3">
        <v>42.33</v>
      </c>
      <c r="D14" s="3">
        <v>108.13</v>
      </c>
      <c r="E14" s="3">
        <v>109.41</v>
      </c>
      <c r="F14" s="3">
        <v>71.069999999999993</v>
      </c>
      <c r="G14" s="3">
        <v>108.89</v>
      </c>
      <c r="H14" s="3">
        <v>134.88999999999999</v>
      </c>
      <c r="I14" s="3">
        <v>162.49</v>
      </c>
    </row>
    <row r="15" spans="2:9">
      <c r="B15" s="8" t="s">
        <v>45</v>
      </c>
      <c r="C15" s="3">
        <v>32.700000000000003</v>
      </c>
      <c r="D15" s="3">
        <v>74.680000000000007</v>
      </c>
      <c r="E15" s="3">
        <v>80.67</v>
      </c>
      <c r="F15" s="3">
        <v>98.65</v>
      </c>
      <c r="G15" s="3">
        <v>97.13</v>
      </c>
      <c r="H15" s="3">
        <v>87.09</v>
      </c>
      <c r="I15" s="3">
        <v>93.56</v>
      </c>
    </row>
    <row r="18" spans="2:16" ht="15">
      <c r="B18" s="1" t="s">
        <v>46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>
      <c r="B19" s="2" t="s">
        <v>39</v>
      </c>
      <c r="C19" s="3">
        <v>0</v>
      </c>
      <c r="D19" s="2" t="s">
        <v>2</v>
      </c>
      <c r="E19" s="3">
        <v>2</v>
      </c>
      <c r="F19" s="2" t="s">
        <v>2</v>
      </c>
      <c r="G19" s="3">
        <v>4</v>
      </c>
      <c r="H19" s="2" t="s">
        <v>2</v>
      </c>
      <c r="I19" s="3">
        <v>11</v>
      </c>
      <c r="J19" s="2" t="s">
        <v>2</v>
      </c>
      <c r="K19" s="3">
        <v>18</v>
      </c>
      <c r="L19" s="2" t="s">
        <v>2</v>
      </c>
      <c r="M19" s="3">
        <v>44</v>
      </c>
      <c r="N19" s="2" t="s">
        <v>2</v>
      </c>
      <c r="O19" s="3">
        <v>51</v>
      </c>
      <c r="P19" s="2" t="s">
        <v>2</v>
      </c>
    </row>
    <row r="20" spans="2:16">
      <c r="B20" s="3">
        <v>0</v>
      </c>
      <c r="C20" s="3">
        <v>117.39</v>
      </c>
      <c r="D20" s="3">
        <v>70.099999999999994</v>
      </c>
      <c r="E20" s="3">
        <v>367.51</v>
      </c>
      <c r="F20" s="3">
        <v>21.9</v>
      </c>
      <c r="G20" s="3">
        <v>411.02</v>
      </c>
      <c r="H20" s="3">
        <v>23.1</v>
      </c>
      <c r="I20" s="3">
        <v>591.11</v>
      </c>
      <c r="J20" s="3">
        <v>40.6</v>
      </c>
      <c r="K20" s="3">
        <v>297.43</v>
      </c>
      <c r="L20" s="3">
        <v>29.4</v>
      </c>
      <c r="M20" s="3">
        <v>405.39</v>
      </c>
      <c r="N20" s="3">
        <v>35</v>
      </c>
      <c r="O20" s="3">
        <v>303.47000000000003</v>
      </c>
      <c r="P20" s="3">
        <v>31.9</v>
      </c>
    </row>
    <row r="21" spans="2:16">
      <c r="B21" s="3">
        <v>22</v>
      </c>
      <c r="C21" s="3">
        <v>98.65</v>
      </c>
      <c r="D21" s="3">
        <v>0.92</v>
      </c>
      <c r="E21" s="3">
        <v>294.39</v>
      </c>
      <c r="F21" s="3">
        <v>14.6</v>
      </c>
      <c r="G21" s="3">
        <v>495.49</v>
      </c>
      <c r="H21" s="3">
        <v>36.799999999999997</v>
      </c>
      <c r="I21" s="3">
        <v>683.14</v>
      </c>
      <c r="J21" s="3">
        <v>19</v>
      </c>
      <c r="K21" s="3">
        <v>186.01</v>
      </c>
      <c r="L21" s="3">
        <v>37.1</v>
      </c>
      <c r="M21" s="3">
        <v>219.62</v>
      </c>
      <c r="N21" s="3">
        <v>18.5</v>
      </c>
      <c r="O21" s="3">
        <v>197.13</v>
      </c>
      <c r="P21" s="3">
        <v>19.920000000000002</v>
      </c>
    </row>
    <row r="22" spans="2:16">
      <c r="B22" s="3">
        <v>50</v>
      </c>
      <c r="C22" s="3">
        <v>214.9</v>
      </c>
      <c r="D22" s="3">
        <v>1.23</v>
      </c>
      <c r="E22" s="3">
        <v>398.01</v>
      </c>
      <c r="F22" s="3">
        <v>17.399999999999999</v>
      </c>
      <c r="G22" s="3">
        <v>582.71</v>
      </c>
      <c r="H22" s="3">
        <v>14.4</v>
      </c>
      <c r="I22" s="3">
        <v>601.01</v>
      </c>
      <c r="J22" s="3">
        <v>17.100000000000001</v>
      </c>
      <c r="K22" s="3">
        <v>401.39</v>
      </c>
      <c r="L22" s="3">
        <v>71.069999999999993</v>
      </c>
      <c r="M22" s="3">
        <v>241.99</v>
      </c>
      <c r="N22" s="3">
        <v>49.7</v>
      </c>
      <c r="O22" s="3">
        <v>384.56</v>
      </c>
      <c r="P22" s="3">
        <v>9.0299999999999994</v>
      </c>
    </row>
    <row r="23" spans="2:16">
      <c r="B23" s="3">
        <v>100</v>
      </c>
      <c r="C23" s="3">
        <v>198.89</v>
      </c>
      <c r="D23" s="3">
        <v>0.79</v>
      </c>
      <c r="E23" s="3">
        <v>409.87</v>
      </c>
      <c r="F23" s="3">
        <v>22</v>
      </c>
      <c r="G23" s="3">
        <v>779.55</v>
      </c>
      <c r="H23" s="3">
        <v>10.1</v>
      </c>
      <c r="I23" s="3">
        <v>1089.1199999999999</v>
      </c>
      <c r="J23" s="3">
        <v>26.8</v>
      </c>
      <c r="K23" s="3">
        <v>1307.68</v>
      </c>
      <c r="L23" s="3">
        <v>32.89</v>
      </c>
      <c r="M23" s="3">
        <v>1496.31</v>
      </c>
      <c r="N23" s="3">
        <v>22.1</v>
      </c>
      <c r="O23" s="3">
        <v>1402.22</v>
      </c>
      <c r="P23" s="3">
        <v>17.399999999999999</v>
      </c>
    </row>
    <row r="24" spans="2:16">
      <c r="B24" s="3">
        <v>200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2:16">
      <c r="B25" s="3">
        <v>300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2:16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2:16">
      <c r="B27" s="8" t="s">
        <v>40</v>
      </c>
      <c r="C27" s="3">
        <v>45.29</v>
      </c>
      <c r="D27" s="4"/>
      <c r="E27" s="3">
        <v>134.13</v>
      </c>
      <c r="F27" s="4"/>
      <c r="G27" s="3">
        <v>586.01</v>
      </c>
      <c r="H27" s="4"/>
      <c r="I27" s="3">
        <v>405.39</v>
      </c>
      <c r="J27" s="4"/>
      <c r="K27" s="4"/>
      <c r="L27" s="4"/>
      <c r="M27" s="4"/>
      <c r="N27" s="4"/>
      <c r="O27" s="3">
        <v>1765.39</v>
      </c>
      <c r="P27" s="4"/>
    </row>
    <row r="28" spans="2:16">
      <c r="B28" s="8" t="s">
        <v>41</v>
      </c>
      <c r="C28" s="3">
        <v>60.31</v>
      </c>
      <c r="D28" s="4"/>
      <c r="E28" s="3">
        <v>192.53</v>
      </c>
      <c r="F28" s="4"/>
      <c r="G28" s="3">
        <v>726.39</v>
      </c>
      <c r="H28" s="4"/>
      <c r="I28" s="3">
        <v>582.71</v>
      </c>
      <c r="J28" s="4"/>
      <c r="K28" s="4"/>
      <c r="L28" s="4"/>
      <c r="M28" s="4"/>
      <c r="N28" s="4"/>
      <c r="O28" s="3">
        <v>1433.19</v>
      </c>
      <c r="P28" s="4"/>
    </row>
    <row r="29" spans="2:16">
      <c r="B29" s="8" t="s">
        <v>42</v>
      </c>
      <c r="C29" s="3">
        <v>89.12</v>
      </c>
      <c r="D29" s="4"/>
      <c r="E29" s="3">
        <v>249.45</v>
      </c>
      <c r="F29" s="4"/>
      <c r="G29" s="3">
        <v>683.57</v>
      </c>
      <c r="H29" s="4"/>
      <c r="I29" s="3">
        <v>601.01</v>
      </c>
      <c r="J29" s="4"/>
      <c r="K29" s="4"/>
      <c r="L29" s="4"/>
      <c r="M29" s="4"/>
      <c r="N29" s="4"/>
      <c r="O29" s="3">
        <v>880.67</v>
      </c>
      <c r="P29" s="4"/>
    </row>
    <row r="30" spans="2:16">
      <c r="B30" s="8" t="s">
        <v>43</v>
      </c>
      <c r="C30" s="3">
        <v>29.49</v>
      </c>
      <c r="D30" s="4"/>
      <c r="E30" s="3">
        <v>122.02</v>
      </c>
      <c r="F30" s="4"/>
      <c r="G30" s="3">
        <v>231.11</v>
      </c>
      <c r="H30" s="4"/>
      <c r="I30" s="3">
        <v>401.39</v>
      </c>
      <c r="J30" s="4"/>
      <c r="K30" s="4"/>
      <c r="L30" s="4"/>
      <c r="M30" s="4"/>
      <c r="N30" s="4"/>
      <c r="O30" s="3">
        <v>512.64</v>
      </c>
      <c r="P30" s="4"/>
    </row>
    <row r="31" spans="2:16">
      <c r="B31" s="8" t="s">
        <v>44</v>
      </c>
      <c r="C31" s="3">
        <v>42.33</v>
      </c>
      <c r="D31" s="4"/>
      <c r="E31" s="3">
        <v>108.13</v>
      </c>
      <c r="F31" s="4"/>
      <c r="G31" s="3">
        <v>109.41</v>
      </c>
      <c r="H31" s="4"/>
      <c r="I31" s="3">
        <v>71.069999999999993</v>
      </c>
      <c r="J31" s="4"/>
      <c r="K31" s="4"/>
      <c r="L31" s="4"/>
      <c r="M31" s="4"/>
      <c r="N31" s="4"/>
      <c r="O31" s="3">
        <v>162.49</v>
      </c>
      <c r="P31" s="4"/>
    </row>
    <row r="32" spans="2:16">
      <c r="B32" s="8" t="s">
        <v>45</v>
      </c>
      <c r="C32" s="3">
        <v>32.700000000000003</v>
      </c>
      <c r="D32" s="4"/>
      <c r="E32" s="3">
        <v>74.680000000000007</v>
      </c>
      <c r="F32" s="4"/>
      <c r="G32" s="3">
        <v>80.67</v>
      </c>
      <c r="H32" s="4"/>
      <c r="I32" s="3">
        <v>98.65</v>
      </c>
      <c r="J32" s="4"/>
      <c r="K32" s="4"/>
      <c r="L32" s="4"/>
      <c r="M32" s="4"/>
      <c r="N32" s="4"/>
      <c r="O32" s="3">
        <v>93.56</v>
      </c>
      <c r="P32" s="4"/>
    </row>
    <row r="34" spans="2:9" ht="15">
      <c r="B34" s="1" t="s">
        <v>47</v>
      </c>
      <c r="C34" s="1"/>
      <c r="D34" s="1"/>
      <c r="E34" s="1"/>
      <c r="F34" s="1"/>
      <c r="G34" s="1"/>
      <c r="H34" s="1"/>
      <c r="I34" s="1"/>
    </row>
    <row r="35" spans="2:9">
      <c r="B35" s="2" t="s">
        <v>39</v>
      </c>
      <c r="C35" s="3">
        <v>0</v>
      </c>
      <c r="D35" s="3">
        <v>2</v>
      </c>
      <c r="E35" s="3">
        <v>4</v>
      </c>
      <c r="F35" s="3">
        <v>11</v>
      </c>
      <c r="G35" s="3">
        <v>18</v>
      </c>
      <c r="H35" s="3">
        <v>44</v>
      </c>
      <c r="I35" s="3">
        <v>51</v>
      </c>
    </row>
    <row r="36" spans="2:9">
      <c r="B36" s="7">
        <v>0</v>
      </c>
      <c r="C36" s="3">
        <v>32.49</v>
      </c>
      <c r="D36" s="3">
        <v>167.51</v>
      </c>
      <c r="E36" s="3">
        <v>311.39999999999998</v>
      </c>
      <c r="F36" s="3">
        <v>50.38</v>
      </c>
      <c r="G36" s="3">
        <v>29.73</v>
      </c>
      <c r="H36" s="3">
        <v>39.4</v>
      </c>
      <c r="I36" s="3">
        <v>220.47</v>
      </c>
    </row>
    <row r="37" spans="2:9">
      <c r="B37" s="7">
        <v>22</v>
      </c>
      <c r="C37" s="3">
        <v>98.65</v>
      </c>
      <c r="D37" s="3">
        <v>294.39</v>
      </c>
      <c r="E37" s="3">
        <v>349.31</v>
      </c>
      <c r="F37" s="3">
        <v>103.14</v>
      </c>
      <c r="G37" s="3">
        <v>18.61</v>
      </c>
      <c r="H37" s="3">
        <v>16.02</v>
      </c>
      <c r="I37" s="3">
        <v>13.97</v>
      </c>
    </row>
    <row r="38" spans="2:9">
      <c r="B38" s="7">
        <v>50</v>
      </c>
      <c r="C38" s="3">
        <v>91.42</v>
      </c>
      <c r="D38" s="3">
        <v>198.01</v>
      </c>
      <c r="E38" s="3">
        <v>382.71</v>
      </c>
      <c r="F38" s="3">
        <v>60.2</v>
      </c>
      <c r="G38" s="3">
        <v>39.409999999999997</v>
      </c>
      <c r="H38" s="3">
        <v>9.99</v>
      </c>
      <c r="I38" s="3">
        <v>58.4</v>
      </c>
    </row>
    <row r="39" spans="2:9">
      <c r="B39" s="7">
        <v>100</v>
      </c>
      <c r="C39" s="3">
        <v>19.89</v>
      </c>
      <c r="D39" s="3">
        <v>109.87</v>
      </c>
      <c r="E39" s="3">
        <v>179.55</v>
      </c>
      <c r="F39" s="3">
        <v>89.12</v>
      </c>
      <c r="G39" s="3">
        <v>16.8</v>
      </c>
      <c r="H39" s="3">
        <v>14.31</v>
      </c>
      <c r="I39" s="3">
        <v>22.04</v>
      </c>
    </row>
    <row r="40" spans="2:9">
      <c r="B40" s="7">
        <v>200</v>
      </c>
      <c r="C40" s="3">
        <v>23.03</v>
      </c>
      <c r="D40" s="3">
        <v>79.55</v>
      </c>
      <c r="E40" s="3">
        <v>86.01</v>
      </c>
      <c r="F40" s="3">
        <v>31.9</v>
      </c>
      <c r="G40" s="3">
        <v>7.01</v>
      </c>
      <c r="H40" s="3">
        <v>12.09</v>
      </c>
      <c r="I40" s="3">
        <v>14.99</v>
      </c>
    </row>
    <row r="41" spans="2:9">
      <c r="B41" s="7">
        <v>300</v>
      </c>
      <c r="C41" s="3">
        <v>44.68</v>
      </c>
      <c r="D41" s="3">
        <v>59.11</v>
      </c>
      <c r="E41" s="3">
        <v>41.74</v>
      </c>
      <c r="F41" s="3">
        <v>38.74</v>
      </c>
      <c r="G41" s="3">
        <v>2.77</v>
      </c>
      <c r="H41" s="3">
        <v>19.13</v>
      </c>
      <c r="I41" s="3">
        <v>17.07</v>
      </c>
    </row>
    <row r="42" spans="2:9">
      <c r="B42" s="4"/>
      <c r="C42" s="4"/>
      <c r="D42" s="4"/>
      <c r="E42" s="4"/>
      <c r="F42" s="4"/>
      <c r="G42" s="4"/>
      <c r="H42" s="4"/>
      <c r="I42" s="4"/>
    </row>
    <row r="43" spans="2:9">
      <c r="B43" s="8" t="s">
        <v>40</v>
      </c>
      <c r="C43" s="3">
        <v>45.29</v>
      </c>
      <c r="D43" s="3">
        <v>134.13</v>
      </c>
      <c r="E43" s="3">
        <v>586.01</v>
      </c>
      <c r="F43" s="3">
        <v>405.39</v>
      </c>
      <c r="G43" s="3">
        <v>1307.68</v>
      </c>
      <c r="H43" s="3">
        <v>1809.12</v>
      </c>
      <c r="I43" s="3">
        <v>1765.39</v>
      </c>
    </row>
    <row r="44" spans="2:9">
      <c r="B44" s="8" t="s">
        <v>41</v>
      </c>
      <c r="C44" s="3">
        <v>60.31</v>
      </c>
      <c r="D44" s="3">
        <v>192.53</v>
      </c>
      <c r="E44" s="3">
        <v>726.39</v>
      </c>
      <c r="F44" s="3">
        <v>582.71</v>
      </c>
      <c r="G44" s="3">
        <v>1089.1199999999999</v>
      </c>
      <c r="H44" s="3">
        <v>1496.31</v>
      </c>
      <c r="I44" s="3">
        <v>1433.19</v>
      </c>
    </row>
    <row r="45" spans="2:9">
      <c r="B45" s="8" t="s">
        <v>42</v>
      </c>
      <c r="C45" s="3">
        <v>89.12</v>
      </c>
      <c r="D45" s="3">
        <v>249.45</v>
      </c>
      <c r="E45" s="3">
        <v>683.57</v>
      </c>
      <c r="F45" s="3">
        <v>601.01</v>
      </c>
      <c r="G45" s="3">
        <v>779.55</v>
      </c>
      <c r="H45" s="3">
        <v>908.01</v>
      </c>
      <c r="I45" s="3">
        <v>880.67</v>
      </c>
    </row>
    <row r="46" spans="2:9">
      <c r="B46" s="8" t="s">
        <v>43</v>
      </c>
      <c r="C46" s="3">
        <v>29.49</v>
      </c>
      <c r="D46" s="3">
        <v>122.02</v>
      </c>
      <c r="E46" s="3">
        <v>231.11</v>
      </c>
      <c r="F46" s="3">
        <v>401.39</v>
      </c>
      <c r="G46" s="3">
        <v>409.87</v>
      </c>
      <c r="H46" s="3">
        <v>482.71</v>
      </c>
      <c r="I46" s="3">
        <v>512.64</v>
      </c>
    </row>
    <row r="47" spans="2:9">
      <c r="B47" s="8" t="s">
        <v>44</v>
      </c>
      <c r="C47" s="3">
        <v>42.33</v>
      </c>
      <c r="D47" s="3">
        <v>108.13</v>
      </c>
      <c r="E47" s="3">
        <v>109.41</v>
      </c>
      <c r="F47" s="3">
        <v>71.069999999999993</v>
      </c>
      <c r="G47" s="3">
        <v>108.89</v>
      </c>
      <c r="H47" s="3">
        <v>134.88999999999999</v>
      </c>
      <c r="I47" s="3">
        <v>162.49</v>
      </c>
    </row>
    <row r="48" spans="2:9">
      <c r="B48" s="8" t="s">
        <v>45</v>
      </c>
      <c r="C48" s="3">
        <v>32.700000000000003</v>
      </c>
      <c r="D48" s="3">
        <v>74.680000000000007</v>
      </c>
      <c r="E48" s="3">
        <v>80.67</v>
      </c>
      <c r="F48" s="3">
        <v>98.65</v>
      </c>
      <c r="G48" s="3">
        <v>97.13</v>
      </c>
      <c r="H48" s="3">
        <v>87.09</v>
      </c>
      <c r="I48" s="3">
        <v>93.56</v>
      </c>
    </row>
    <row r="51" spans="2:8" ht="15">
      <c r="B51" s="1" t="s">
        <v>48</v>
      </c>
      <c r="C51" s="1"/>
      <c r="D51" s="1"/>
      <c r="E51" s="1"/>
      <c r="F51" s="1"/>
      <c r="G51" s="1"/>
      <c r="H51" s="1"/>
    </row>
    <row r="52" spans="2:8" ht="76.5">
      <c r="B52" s="2" t="s">
        <v>49</v>
      </c>
      <c r="C52" s="2" t="s">
        <v>50</v>
      </c>
      <c r="D52" s="2" t="s">
        <v>51</v>
      </c>
      <c r="E52" s="2" t="s">
        <v>52</v>
      </c>
      <c r="F52" s="2" t="s">
        <v>53</v>
      </c>
      <c r="G52" s="2" t="s">
        <v>54</v>
      </c>
      <c r="H52" s="2" t="s">
        <v>55</v>
      </c>
    </row>
    <row r="53" spans="2:8">
      <c r="B53" s="3">
        <v>0</v>
      </c>
      <c r="C53" s="3">
        <v>1431</v>
      </c>
      <c r="D53" s="3">
        <v>1765.39</v>
      </c>
      <c r="E53" s="3">
        <f t="shared" ref="E53:E58" si="0">100-((C53/D53)*100)</f>
        <v>18.941423708075845</v>
      </c>
      <c r="F53" s="3">
        <v>1859.33</v>
      </c>
      <c r="G53" s="3">
        <f t="shared" ref="G53:G58" si="1">F53/C53*100-100</f>
        <v>29.932215234102017</v>
      </c>
      <c r="H53" s="9">
        <f t="shared" ref="H53:H58" si="2">F53/D53*100-100</f>
        <v>5.3212038133216879</v>
      </c>
    </row>
    <row r="54" spans="2:8">
      <c r="B54" s="3">
        <v>22</v>
      </c>
      <c r="C54" s="3">
        <v>1089</v>
      </c>
      <c r="D54" s="3">
        <v>1433.19</v>
      </c>
      <c r="E54" s="3">
        <f t="shared" si="0"/>
        <v>24.015657379691461</v>
      </c>
      <c r="F54" s="3">
        <v>1673.41</v>
      </c>
      <c r="G54" s="3">
        <f t="shared" si="1"/>
        <v>53.66483011937558</v>
      </c>
      <c r="H54" s="9">
        <f t="shared" si="2"/>
        <v>16.761211004821419</v>
      </c>
    </row>
    <row r="55" spans="2:8">
      <c r="B55" s="3">
        <v>50</v>
      </c>
      <c r="C55" s="3">
        <v>721</v>
      </c>
      <c r="D55" s="3">
        <v>880.67</v>
      </c>
      <c r="E55" s="3">
        <f t="shared" si="0"/>
        <v>18.130514267546289</v>
      </c>
      <c r="F55" s="3">
        <v>1092.8900000000001</v>
      </c>
      <c r="G55" s="3">
        <f t="shared" si="1"/>
        <v>51.579750346740639</v>
      </c>
      <c r="H55" s="9">
        <f t="shared" si="2"/>
        <v>24.097562083413777</v>
      </c>
    </row>
    <row r="56" spans="2:8">
      <c r="B56" s="3">
        <v>100</v>
      </c>
      <c r="C56" s="3">
        <v>413</v>
      </c>
      <c r="D56" s="3">
        <v>512.64</v>
      </c>
      <c r="E56" s="3">
        <f t="shared" si="0"/>
        <v>19.436641697877661</v>
      </c>
      <c r="F56" s="3">
        <v>744</v>
      </c>
      <c r="G56" s="3">
        <f t="shared" si="1"/>
        <v>80.145278450363179</v>
      </c>
      <c r="H56" s="9">
        <f t="shared" si="2"/>
        <v>45.131086142322118</v>
      </c>
    </row>
    <row r="57" spans="2:8">
      <c r="B57" s="3">
        <v>200</v>
      </c>
      <c r="C57" s="3">
        <v>147</v>
      </c>
      <c r="D57" s="3">
        <v>162.49</v>
      </c>
      <c r="E57" s="3">
        <f t="shared" si="0"/>
        <v>9.5328943319589001</v>
      </c>
      <c r="F57" s="3">
        <v>327</v>
      </c>
      <c r="G57" s="3">
        <f t="shared" si="1"/>
        <v>122.44897959183675</v>
      </c>
      <c r="H57" s="9">
        <f t="shared" si="2"/>
        <v>101.24315342482615</v>
      </c>
    </row>
    <row r="58" spans="2:8">
      <c r="B58" s="3">
        <v>300</v>
      </c>
      <c r="C58" s="3">
        <v>46</v>
      </c>
      <c r="D58" s="3">
        <v>93.56</v>
      </c>
      <c r="E58" s="3">
        <f t="shared" si="0"/>
        <v>50.833689610944852</v>
      </c>
      <c r="F58" s="3">
        <v>249.68</v>
      </c>
      <c r="G58" s="3">
        <f t="shared" si="1"/>
        <v>442.78260869565213</v>
      </c>
      <c r="H58" s="9">
        <f t="shared" si="2"/>
        <v>166.86618212911497</v>
      </c>
    </row>
    <row r="60" spans="2:8" ht="15">
      <c r="B60" s="1" t="s">
        <v>56</v>
      </c>
      <c r="C60" s="1"/>
      <c r="D60" s="1"/>
      <c r="E60" s="1"/>
      <c r="F60" s="1"/>
    </row>
    <row r="61" spans="2:8" ht="25.5">
      <c r="B61" s="2" t="s">
        <v>39</v>
      </c>
      <c r="C61" s="2" t="s">
        <v>57</v>
      </c>
      <c r="D61" s="2" t="s">
        <v>58</v>
      </c>
      <c r="E61" s="2" t="s">
        <v>59</v>
      </c>
      <c r="F61" s="2" t="s">
        <v>60</v>
      </c>
    </row>
    <row r="62" spans="2:8">
      <c r="B62" s="7">
        <v>0</v>
      </c>
      <c r="C62" s="3">
        <v>220.47</v>
      </c>
      <c r="D62" s="3">
        <f t="shared" ref="D62:D67" si="3">3000-F53-I36</f>
        <v>920.2</v>
      </c>
      <c r="E62" s="3">
        <f t="shared" ref="E62:E67" si="4">F53</f>
        <v>1859.33</v>
      </c>
      <c r="F62" s="3">
        <f t="shared" ref="F62:F67" si="5">(E62/3000)*100</f>
        <v>61.977666666666664</v>
      </c>
    </row>
    <row r="63" spans="2:8">
      <c r="B63" s="7">
        <v>22</v>
      </c>
      <c r="C63" s="3">
        <v>13.97</v>
      </c>
      <c r="D63" s="3">
        <f t="shared" si="3"/>
        <v>1312.62</v>
      </c>
      <c r="E63" s="3">
        <f t="shared" si="4"/>
        <v>1673.41</v>
      </c>
      <c r="F63" s="3">
        <f t="shared" si="5"/>
        <v>55.780333333333331</v>
      </c>
    </row>
    <row r="64" spans="2:8">
      <c r="B64" s="7">
        <v>50</v>
      </c>
      <c r="C64" s="3">
        <v>58.4</v>
      </c>
      <c r="D64" s="3">
        <f t="shared" si="3"/>
        <v>1848.7099999999998</v>
      </c>
      <c r="E64" s="3">
        <f t="shared" si="4"/>
        <v>1092.8900000000001</v>
      </c>
      <c r="F64" s="3">
        <f t="shared" si="5"/>
        <v>36.42966666666667</v>
      </c>
    </row>
    <row r="65" spans="2:6">
      <c r="B65" s="7">
        <v>100</v>
      </c>
      <c r="C65" s="3">
        <v>22.04</v>
      </c>
      <c r="D65" s="3">
        <f t="shared" si="3"/>
        <v>2233.96</v>
      </c>
      <c r="E65" s="3">
        <f t="shared" si="4"/>
        <v>744</v>
      </c>
      <c r="F65" s="9">
        <f t="shared" si="5"/>
        <v>24.8</v>
      </c>
    </row>
    <row r="66" spans="2:6">
      <c r="B66" s="7">
        <v>200</v>
      </c>
      <c r="C66" s="3">
        <v>14.99</v>
      </c>
      <c r="D66" s="3">
        <f t="shared" si="3"/>
        <v>2658.01</v>
      </c>
      <c r="E66" s="3">
        <f t="shared" si="4"/>
        <v>327</v>
      </c>
      <c r="F66" s="3">
        <f t="shared" si="5"/>
        <v>10.9</v>
      </c>
    </row>
    <row r="67" spans="2:6">
      <c r="B67" s="7">
        <v>300</v>
      </c>
      <c r="C67" s="3">
        <v>17.07</v>
      </c>
      <c r="D67" s="3">
        <f t="shared" si="3"/>
        <v>2733.25</v>
      </c>
      <c r="E67" s="3">
        <f t="shared" si="4"/>
        <v>249.68</v>
      </c>
      <c r="F67" s="3">
        <f t="shared" si="5"/>
        <v>8.3226666666666667</v>
      </c>
    </row>
    <row r="68" spans="2:6">
      <c r="B68" s="4"/>
      <c r="C68" s="4"/>
      <c r="D68" s="4"/>
      <c r="E68" s="4"/>
      <c r="F68" s="4"/>
    </row>
    <row r="69" spans="2:6">
      <c r="B69" s="8" t="s">
        <v>40</v>
      </c>
      <c r="C69" s="3">
        <v>1765.39</v>
      </c>
      <c r="D69" s="3">
        <f>3000-C69-E69</f>
        <v>1233.2099999999998</v>
      </c>
      <c r="E69" s="3">
        <v>1.4</v>
      </c>
      <c r="F69" s="4"/>
    </row>
    <row r="70" spans="2:6">
      <c r="B70" s="8" t="s">
        <v>41</v>
      </c>
      <c r="C70" s="3">
        <v>1433.19</v>
      </c>
      <c r="D70" s="3">
        <f>3000-C70</f>
        <v>1566.81</v>
      </c>
      <c r="E70" s="3">
        <v>2.8</v>
      </c>
      <c r="F70" s="4"/>
    </row>
    <row r="71" spans="2:6">
      <c r="B71" s="8" t="s">
        <v>42</v>
      </c>
      <c r="C71" s="3">
        <v>880.67</v>
      </c>
      <c r="D71" s="3">
        <f>3000-C71</f>
        <v>2119.33</v>
      </c>
      <c r="E71" s="3">
        <v>3.3</v>
      </c>
      <c r="F71" s="4"/>
    </row>
    <row r="72" spans="2:6">
      <c r="B72" s="8" t="s">
        <v>43</v>
      </c>
      <c r="C72" s="3">
        <v>512.64</v>
      </c>
      <c r="D72" s="3">
        <f>3000-C72</f>
        <v>2487.36</v>
      </c>
      <c r="E72" s="3">
        <v>8.6</v>
      </c>
      <c r="F72" s="4"/>
    </row>
    <row r="73" spans="2:6">
      <c r="B73" s="8" t="s">
        <v>44</v>
      </c>
      <c r="C73" s="3">
        <v>162.49</v>
      </c>
      <c r="D73" s="3">
        <f>3000-C73</f>
        <v>2837.51</v>
      </c>
      <c r="E73" s="3">
        <v>4</v>
      </c>
      <c r="F73" s="4"/>
    </row>
    <row r="74" spans="2:6">
      <c r="B74" s="8" t="s">
        <v>45</v>
      </c>
      <c r="C74" s="3">
        <v>93.56</v>
      </c>
      <c r="D74" s="3">
        <f>3000-C74</f>
        <v>2906.44</v>
      </c>
      <c r="E74" s="3">
        <v>5.6</v>
      </c>
      <c r="F74" s="4"/>
    </row>
    <row r="76" spans="2:6" ht="15">
      <c r="B76" s="1" t="s">
        <v>61</v>
      </c>
      <c r="C76" s="1"/>
      <c r="D76" s="1"/>
      <c r="E76" s="1"/>
    </row>
    <row r="77" spans="2:6" ht="38.25">
      <c r="B77" s="2" t="s">
        <v>39</v>
      </c>
      <c r="C77" s="2" t="s">
        <v>57</v>
      </c>
      <c r="D77" s="2" t="s">
        <v>58</v>
      </c>
      <c r="E77" s="2" t="s">
        <v>62</v>
      </c>
    </row>
    <row r="78" spans="2:6">
      <c r="B78" s="8" t="s">
        <v>40</v>
      </c>
      <c r="C78" s="3">
        <v>1765.39</v>
      </c>
      <c r="D78" s="3">
        <f t="shared" ref="D78:D83" si="6">3000-C78</f>
        <v>1234.6099999999999</v>
      </c>
      <c r="E78" s="3">
        <f t="shared" ref="E78:E83" si="7">(C78/3000)*100</f>
        <v>58.846333333333334</v>
      </c>
    </row>
    <row r="79" spans="2:6">
      <c r="B79" s="8" t="s">
        <v>41</v>
      </c>
      <c r="C79" s="3">
        <v>1433.19</v>
      </c>
      <c r="D79" s="3">
        <f t="shared" si="6"/>
        <v>1566.81</v>
      </c>
      <c r="E79" s="3">
        <f t="shared" si="7"/>
        <v>47.773000000000003</v>
      </c>
    </row>
    <row r="80" spans="2:6">
      <c r="B80" s="8" t="s">
        <v>42</v>
      </c>
      <c r="C80" s="3">
        <v>880.67</v>
      </c>
      <c r="D80" s="3">
        <f t="shared" si="6"/>
        <v>2119.33</v>
      </c>
      <c r="E80" s="3">
        <f t="shared" si="7"/>
        <v>29.355666666666664</v>
      </c>
    </row>
    <row r="81" spans="2:6">
      <c r="B81" s="8" t="s">
        <v>43</v>
      </c>
      <c r="C81" s="3">
        <v>512.64</v>
      </c>
      <c r="D81" s="3">
        <f t="shared" si="6"/>
        <v>2487.36</v>
      </c>
      <c r="E81" s="3">
        <f t="shared" si="7"/>
        <v>17.088000000000001</v>
      </c>
    </row>
    <row r="82" spans="2:6">
      <c r="B82" s="8" t="s">
        <v>44</v>
      </c>
      <c r="C82" s="3">
        <v>162.49</v>
      </c>
      <c r="D82" s="3">
        <f t="shared" si="6"/>
        <v>2837.51</v>
      </c>
      <c r="E82" s="3">
        <f t="shared" si="7"/>
        <v>5.4163333333333332</v>
      </c>
    </row>
    <row r="83" spans="2:6">
      <c r="B83" s="8" t="s">
        <v>45</v>
      </c>
      <c r="C83" s="3">
        <v>93.56</v>
      </c>
      <c r="D83" s="3">
        <f t="shared" si="6"/>
        <v>2906.44</v>
      </c>
      <c r="E83" s="3">
        <f t="shared" si="7"/>
        <v>3.1186666666666669</v>
      </c>
    </row>
    <row r="85" spans="2:6" ht="15">
      <c r="B85" s="1" t="s">
        <v>11</v>
      </c>
      <c r="C85" s="1"/>
      <c r="D85" s="1"/>
      <c r="E85" s="1"/>
      <c r="F85" s="1"/>
    </row>
    <row r="86" spans="2:6">
      <c r="B86" s="4"/>
      <c r="C86" s="4"/>
      <c r="D86" s="4"/>
      <c r="E86" s="4"/>
      <c r="F86" s="4"/>
    </row>
    <row r="87" spans="2:6">
      <c r="B87" s="3">
        <v>1431</v>
      </c>
      <c r="C87" s="3">
        <f t="shared" ref="C87:C92" si="8">B87/3000*100</f>
        <v>47.699999999999996</v>
      </c>
      <c r="D87" s="4"/>
      <c r="E87" s="4"/>
      <c r="F87" s="4"/>
    </row>
    <row r="88" spans="2:6">
      <c r="B88" s="3">
        <v>1089</v>
      </c>
      <c r="C88" s="3">
        <f t="shared" si="8"/>
        <v>36.299999999999997</v>
      </c>
      <c r="D88" s="4"/>
      <c r="E88" s="4"/>
      <c r="F88" s="4"/>
    </row>
    <row r="89" spans="2:6">
      <c r="B89" s="3">
        <v>721</v>
      </c>
      <c r="C89" s="3">
        <f t="shared" si="8"/>
        <v>24.033333333333335</v>
      </c>
      <c r="D89" s="4"/>
      <c r="E89" s="4"/>
      <c r="F89" s="4"/>
    </row>
    <row r="90" spans="2:6">
      <c r="B90" s="3">
        <v>413</v>
      </c>
      <c r="C90" s="3">
        <f t="shared" si="8"/>
        <v>13.766666666666666</v>
      </c>
      <c r="D90" s="4"/>
      <c r="E90" s="4"/>
      <c r="F90" s="4"/>
    </row>
    <row r="91" spans="2:6">
      <c r="B91" s="3">
        <v>147</v>
      </c>
      <c r="C91" s="3">
        <f t="shared" si="8"/>
        <v>4.9000000000000004</v>
      </c>
      <c r="D91" s="4"/>
      <c r="E91" s="4"/>
      <c r="F91" s="4"/>
    </row>
    <row r="92" spans="2:6">
      <c r="B92" s="3">
        <v>46</v>
      </c>
      <c r="C92" s="3">
        <f t="shared" si="8"/>
        <v>1.5333333333333332</v>
      </c>
      <c r="D92" s="4"/>
      <c r="E92" s="4"/>
      <c r="F92" s="4"/>
    </row>
    <row r="93" spans="2:6">
      <c r="B93" s="4"/>
      <c r="C93" s="4"/>
      <c r="D93" s="4"/>
      <c r="E93" s="4"/>
      <c r="F93" s="4"/>
    </row>
    <row r="94" spans="2:6">
      <c r="B94" s="4"/>
      <c r="C94" s="4"/>
      <c r="D94" s="4"/>
      <c r="E94" s="4"/>
      <c r="F94" s="4"/>
    </row>
    <row r="95" spans="2:6">
      <c r="B95" s="4"/>
      <c r="C95" s="4"/>
      <c r="D95" s="4"/>
      <c r="E95" s="4"/>
      <c r="F95" s="4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0"/>
  <sheetViews>
    <sheetView topLeftCell="E48" workbookViewId="0">
      <selection activeCell="D30" sqref="D30"/>
    </sheetView>
  </sheetViews>
  <sheetFormatPr defaultColWidth="11.42578125" defaultRowHeight="12.75"/>
  <sheetData>
    <row r="1" spans="1:8" ht="15">
      <c r="A1" s="1" t="s">
        <v>63</v>
      </c>
      <c r="B1" s="1"/>
      <c r="C1" s="1"/>
      <c r="D1" s="1"/>
      <c r="E1" s="1"/>
      <c r="F1" s="1"/>
      <c r="G1" s="1"/>
      <c r="H1" s="1"/>
    </row>
    <row r="2" spans="1:8">
      <c r="A2" s="2" t="s">
        <v>39</v>
      </c>
      <c r="B2" s="3">
        <v>0</v>
      </c>
      <c r="C2" s="3">
        <v>2</v>
      </c>
      <c r="D2" s="3">
        <v>4</v>
      </c>
      <c r="E2" s="3">
        <v>11</v>
      </c>
      <c r="F2" s="3">
        <v>16</v>
      </c>
      <c r="G2" s="3">
        <v>28</v>
      </c>
      <c r="H2" s="3">
        <v>35</v>
      </c>
    </row>
    <row r="3" spans="1:8">
      <c r="A3" s="10" t="s">
        <v>64</v>
      </c>
      <c r="B3" s="11">
        <v>5.3100000000000001E-2</v>
      </c>
      <c r="C3" s="11">
        <v>0.1678</v>
      </c>
      <c r="D3" s="11">
        <v>3.0800000000000001E-2</v>
      </c>
      <c r="E3" s="11">
        <v>4.4999999999999997E-3</v>
      </c>
      <c r="F3" s="11">
        <v>2.8E-3</v>
      </c>
      <c r="G3" s="11">
        <v>2.8999999999999998E-3</v>
      </c>
      <c r="H3" s="11">
        <v>3.0999999999999999E-3</v>
      </c>
    </row>
    <row r="4" spans="1:8">
      <c r="A4" s="10" t="s">
        <v>65</v>
      </c>
      <c r="B4" s="11">
        <v>5.7200000000000001E-2</v>
      </c>
      <c r="C4" s="11">
        <v>0.17730000000000001</v>
      </c>
      <c r="D4" s="11">
        <v>2.8500000000000001E-2</v>
      </c>
      <c r="E4" s="11">
        <v>4.5999999999999999E-3</v>
      </c>
      <c r="F4" s="11">
        <v>3.5999999999999999E-3</v>
      </c>
      <c r="G4" s="11">
        <v>1.6000000000000001E-3</v>
      </c>
      <c r="H4" s="11">
        <v>1.1000000000000001E-3</v>
      </c>
    </row>
    <row r="5" spans="1:8">
      <c r="A5" s="10" t="s">
        <v>66</v>
      </c>
      <c r="B5" s="11">
        <v>6.2300000000000001E-2</v>
      </c>
      <c r="C5" s="11">
        <v>0.18090000000000001</v>
      </c>
      <c r="D5" s="11">
        <v>2.58E-2</v>
      </c>
      <c r="E5" s="11">
        <v>4.7999999999999996E-3</v>
      </c>
      <c r="F5" s="11">
        <v>2.8E-3</v>
      </c>
      <c r="G5" s="11">
        <v>6.0000000000000001E-3</v>
      </c>
      <c r="H5" s="11">
        <v>2.0999999999999999E-3</v>
      </c>
    </row>
    <row r="6" spans="1:8">
      <c r="A6" s="12" t="s">
        <v>67</v>
      </c>
      <c r="B6" s="11">
        <v>5.8299999999999998E-2</v>
      </c>
      <c r="C6" s="11">
        <v>0.17180000000000001</v>
      </c>
      <c r="D6" s="11">
        <v>2.63E-2</v>
      </c>
      <c r="E6" s="11">
        <v>1.8100000000000002E-2</v>
      </c>
      <c r="F6" s="11">
        <v>5.7999999999999996E-3</v>
      </c>
      <c r="G6" s="11">
        <v>6.4999999999999997E-3</v>
      </c>
      <c r="H6" s="11">
        <v>3.8E-3</v>
      </c>
    </row>
    <row r="7" spans="1:8">
      <c r="A7" s="12" t="s">
        <v>68</v>
      </c>
      <c r="B7" s="11">
        <v>6.0400000000000002E-2</v>
      </c>
      <c r="C7" s="11">
        <v>0.13189999999999999</v>
      </c>
      <c r="D7" s="11">
        <v>1.61E-2</v>
      </c>
      <c r="E7" s="11">
        <v>4.4000000000000003E-3</v>
      </c>
      <c r="F7" s="11">
        <v>6.1000000000000004E-3</v>
      </c>
      <c r="G7" s="11">
        <v>7.4000000000000003E-3</v>
      </c>
      <c r="H7" s="11">
        <v>5.0000000000000001E-3</v>
      </c>
    </row>
    <row r="8" spans="1:8">
      <c r="A8" s="12" t="s">
        <v>69</v>
      </c>
      <c r="B8" s="11">
        <v>7.3700000000000002E-2</v>
      </c>
      <c r="C8" s="11">
        <v>0.18509999999999999</v>
      </c>
      <c r="D8" s="11">
        <v>1.77E-2</v>
      </c>
      <c r="E8" s="11">
        <v>6.4999999999999997E-3</v>
      </c>
      <c r="F8" s="11">
        <v>8.0999999999999996E-3</v>
      </c>
      <c r="G8" s="11">
        <v>4.4999999999999997E-3</v>
      </c>
      <c r="H8" s="11">
        <v>5.4999999999999997E-3</v>
      </c>
    </row>
    <row r="9" spans="1:8">
      <c r="A9" s="13" t="s">
        <v>70</v>
      </c>
      <c r="B9" s="11">
        <v>5.9299999999999999E-2</v>
      </c>
      <c r="C9" s="11">
        <v>0.1764</v>
      </c>
      <c r="D9" s="11">
        <v>7.4999999999999997E-2</v>
      </c>
      <c r="E9" s="11">
        <v>9.9000000000000008E-3</v>
      </c>
      <c r="F9" s="14">
        <v>3.6784820441184999E-3</v>
      </c>
      <c r="G9" s="15">
        <v>2.3149792776791002E-3</v>
      </c>
      <c r="H9" s="15">
        <v>3.6059999999999998E-3</v>
      </c>
    </row>
    <row r="10" spans="1:8">
      <c r="A10" s="13" t="s">
        <v>71</v>
      </c>
      <c r="B10" s="11">
        <v>6.5799999999999997E-2</v>
      </c>
      <c r="C10" s="11">
        <v>0.1115</v>
      </c>
      <c r="D10" s="11">
        <v>4.7100000000000003E-2</v>
      </c>
      <c r="E10" s="11">
        <v>1.09E-2</v>
      </c>
      <c r="F10" s="14">
        <v>3.9490822972172903E-3</v>
      </c>
      <c r="G10" s="14">
        <v>7.2232089994079202E-3</v>
      </c>
      <c r="H10" s="14">
        <v>6.5100000000000002E-3</v>
      </c>
    </row>
    <row r="11" spans="1:8">
      <c r="A11" s="13" t="s">
        <v>72</v>
      </c>
      <c r="B11" s="11">
        <v>5.6500000000000002E-2</v>
      </c>
      <c r="C11" s="11">
        <v>0.1603</v>
      </c>
      <c r="D11" s="11">
        <v>4.9399999999999999E-2</v>
      </c>
      <c r="E11" s="11">
        <v>2.9399999999999999E-2</v>
      </c>
      <c r="F11" s="14">
        <v>3.64712847838958E-3</v>
      </c>
      <c r="G11" s="14">
        <v>5.8377738306690397E-3</v>
      </c>
      <c r="H11" s="14">
        <v>4.6100000000000004E-3</v>
      </c>
    </row>
    <row r="12" spans="1:8">
      <c r="A12" s="16" t="s">
        <v>73</v>
      </c>
      <c r="B12" s="14">
        <v>5.28656009473061E-2</v>
      </c>
      <c r="C12" s="14">
        <v>0.114836156219079</v>
      </c>
      <c r="D12" s="14">
        <v>8.2533030673418994E-2</v>
      </c>
      <c r="E12" s="14">
        <v>1.303765787789E-2</v>
      </c>
      <c r="F12" s="14">
        <v>4.5736569466271002E-3</v>
      </c>
      <c r="G12" s="14">
        <v>4.7376332331238004E-3</v>
      </c>
      <c r="H12" s="14">
        <v>4.5500000000000002E-3</v>
      </c>
    </row>
    <row r="13" spans="1:8">
      <c r="A13" s="16" t="s">
        <v>74</v>
      </c>
      <c r="B13" s="14">
        <v>4.4816948955241298E-2</v>
      </c>
      <c r="C13" s="14">
        <v>0.10685008730575001</v>
      </c>
      <c r="D13" s="14">
        <v>9.6897735871020005E-2</v>
      </c>
      <c r="E13" s="14">
        <v>3.5231360223502699E-2</v>
      </c>
      <c r="F13" s="14">
        <v>7.6572958500669402E-3</v>
      </c>
      <c r="G13" s="14">
        <v>2.4760863623941001E-3</v>
      </c>
      <c r="H13" s="14">
        <v>3.6350000000000002E-3</v>
      </c>
    </row>
    <row r="14" spans="1:8">
      <c r="A14" s="16" t="s">
        <v>75</v>
      </c>
      <c r="B14" s="15">
        <v>6.4524765729585001E-2</v>
      </c>
      <c r="C14" s="14">
        <v>0.10366684127815599</v>
      </c>
      <c r="D14" s="15">
        <v>7.0479017519352996E-2</v>
      </c>
      <c r="E14" s="14">
        <v>2.5729585006693999E-2</v>
      </c>
      <c r="F14" s="14">
        <v>6.6294162155869996E-3</v>
      </c>
      <c r="G14" s="14">
        <v>8.2540767058395005E-3</v>
      </c>
      <c r="H14" s="14">
        <v>7.0800000000000004E-3</v>
      </c>
    </row>
    <row r="15" spans="1:8">
      <c r="A15" s="17" t="s">
        <v>76</v>
      </c>
      <c r="B15" s="14">
        <v>8.4267103944609997E-2</v>
      </c>
      <c r="C15" s="14">
        <v>0.10139382344903</v>
      </c>
      <c r="D15" s="14">
        <v>8.4932130819000001E-2</v>
      </c>
      <c r="E15" s="14">
        <v>1.56718906302101E-2</v>
      </c>
      <c r="F15" s="14">
        <v>6.6688896298766299E-3</v>
      </c>
      <c r="G15" s="14">
        <v>6.3354451483828003E-3</v>
      </c>
      <c r="H15" s="14">
        <v>5.8129999999999996E-3</v>
      </c>
    </row>
    <row r="16" spans="1:8">
      <c r="A16" s="17" t="s">
        <v>77</v>
      </c>
      <c r="B16" s="14">
        <v>4.6925389450669999E-2</v>
      </c>
      <c r="C16" s="14">
        <v>9.0712398651726006E-2</v>
      </c>
      <c r="D16" s="14">
        <v>5.0824451125080002E-2</v>
      </c>
      <c r="E16" s="14">
        <v>1.1337112370790299E-2</v>
      </c>
      <c r="F16" s="14">
        <v>6.8356118706235404E-3</v>
      </c>
      <c r="G16" s="14">
        <v>6.27987106813382E-3</v>
      </c>
      <c r="H16" s="14">
        <v>3.1580000000000002E-3</v>
      </c>
    </row>
    <row r="17" spans="1:8">
      <c r="A17" s="17" t="s">
        <v>78</v>
      </c>
      <c r="B17" s="14">
        <v>8.9851507697914001E-2</v>
      </c>
      <c r="C17" s="14">
        <v>0.11095927849139001</v>
      </c>
      <c r="D17" s="14">
        <v>9.0229570921016994E-2</v>
      </c>
      <c r="E17" s="14">
        <v>3.21773924641547E-2</v>
      </c>
      <c r="F17" s="15">
        <v>7.9276425475158403E-3</v>
      </c>
      <c r="G17" s="14">
        <v>9.1697232410803704E-3</v>
      </c>
      <c r="H17" s="14">
        <v>7.3800000000000003E-3</v>
      </c>
    </row>
    <row r="18" spans="1:8">
      <c r="A18" s="18" t="s">
        <v>79</v>
      </c>
      <c r="B18" s="14">
        <v>5.9713701431493002E-2</v>
      </c>
      <c r="C18" s="14">
        <v>9.6420539877299996E-2</v>
      </c>
      <c r="D18" s="14">
        <v>5.8026584867076E-2</v>
      </c>
      <c r="E18" s="14">
        <v>8.0010224948880004E-3</v>
      </c>
      <c r="F18" s="14">
        <v>2.5971370143149301E-3</v>
      </c>
      <c r="G18" s="14">
        <v>4.7955010224948903E-3</v>
      </c>
      <c r="H18" s="14">
        <v>2.4759999999999999E-3</v>
      </c>
    </row>
    <row r="19" spans="1:8">
      <c r="A19" s="18" t="s">
        <v>80</v>
      </c>
      <c r="B19" s="15">
        <v>6.260736196319E-2</v>
      </c>
      <c r="C19" s="14">
        <v>7.9171779141104001E-2</v>
      </c>
      <c r="D19" s="14">
        <v>4.7955010224948899E-2</v>
      </c>
      <c r="E19" s="14">
        <v>1.63599182004E-2</v>
      </c>
      <c r="F19" s="14">
        <v>1.5541922290389001E-2</v>
      </c>
      <c r="G19" s="14">
        <v>4.5455010224948996E-3</v>
      </c>
      <c r="H19" s="14">
        <v>3.2959999999999999E-3</v>
      </c>
    </row>
    <row r="20" spans="1:8">
      <c r="A20" s="18" t="s">
        <v>81</v>
      </c>
      <c r="B20" s="14">
        <v>4.8098159509202001E-2</v>
      </c>
      <c r="C20" s="14">
        <v>0.10766871165644</v>
      </c>
      <c r="D20" s="14">
        <v>1.63599182004E-2</v>
      </c>
      <c r="E20" s="14">
        <v>8.0010224948880004E-3</v>
      </c>
      <c r="F20" s="14">
        <v>6.4953987730061004E-3</v>
      </c>
      <c r="G20" s="14">
        <v>5.3778118609407004E-3</v>
      </c>
      <c r="H20" s="14">
        <v>4.0340000000000003E-3</v>
      </c>
    </row>
    <row r="21" spans="1:8">
      <c r="A21" s="2" t="s">
        <v>39</v>
      </c>
      <c r="B21" s="19">
        <v>0</v>
      </c>
      <c r="C21" s="19">
        <v>2</v>
      </c>
      <c r="D21" s="19">
        <v>4</v>
      </c>
      <c r="E21" s="19">
        <v>11</v>
      </c>
      <c r="F21" s="19">
        <v>16</v>
      </c>
      <c r="G21" s="19">
        <v>28</v>
      </c>
      <c r="H21" s="3">
        <v>35</v>
      </c>
    </row>
    <row r="22" spans="1:8">
      <c r="A22" s="8" t="s">
        <v>82</v>
      </c>
      <c r="B22" s="14">
        <v>9.1829484902309105E-2</v>
      </c>
      <c r="C22" s="14">
        <v>0.123505032563647</v>
      </c>
      <c r="D22" s="14">
        <v>0.32249851983422101</v>
      </c>
      <c r="E22" s="14">
        <v>0.72067495559502703</v>
      </c>
      <c r="F22" s="14">
        <v>0.93238602723505004</v>
      </c>
      <c r="G22" s="14">
        <v>1.0130376578778899</v>
      </c>
      <c r="H22" s="14">
        <v>1.0165</v>
      </c>
    </row>
    <row r="23" spans="1:8">
      <c r="A23" s="8" t="s">
        <v>83</v>
      </c>
      <c r="B23" s="14">
        <v>7.56838365896981E-2</v>
      </c>
      <c r="C23" s="14">
        <v>0.10325636471284801</v>
      </c>
      <c r="D23" s="14">
        <v>0.37649496743635302</v>
      </c>
      <c r="E23" s="14">
        <v>0.82865600947306095</v>
      </c>
      <c r="F23" s="14">
        <v>1.08359976317347</v>
      </c>
      <c r="G23" s="14">
        <v>1.14573656946627</v>
      </c>
      <c r="H23" s="14">
        <v>1.1525700000000001</v>
      </c>
    </row>
    <row r="24" spans="1:8">
      <c r="A24" s="8" t="s">
        <v>84</v>
      </c>
      <c r="B24" s="14">
        <v>3.3688573120189497E-2</v>
      </c>
      <c r="C24" s="14">
        <v>0.10296033155713399</v>
      </c>
      <c r="D24" s="14">
        <v>0.37767910005920702</v>
      </c>
      <c r="E24" s="14">
        <v>0.88377738306690401</v>
      </c>
      <c r="F24" s="14">
        <v>0.95683836589698101</v>
      </c>
      <c r="G24" s="14">
        <v>1.2322856643967199</v>
      </c>
      <c r="H24" s="20">
        <v>1.1427</v>
      </c>
    </row>
    <row r="25" spans="1:8">
      <c r="A25" s="8" t="s">
        <v>85</v>
      </c>
      <c r="B25" s="14">
        <v>3.6784820441185001E-2</v>
      </c>
      <c r="C25" s="14">
        <v>0.17657295850066901</v>
      </c>
      <c r="D25" s="14">
        <v>0.33715732495198197</v>
      </c>
      <c r="E25" s="15">
        <v>0.64700541295616998</v>
      </c>
      <c r="F25" s="14">
        <v>0.98734817530994001</v>
      </c>
      <c r="G25" s="14">
        <v>1.0807752750130999</v>
      </c>
      <c r="H25" s="14">
        <v>1.1100000000000001</v>
      </c>
    </row>
    <row r="26" spans="1:8">
      <c r="A26" s="8" t="s">
        <v>86</v>
      </c>
      <c r="B26" s="14">
        <v>3.7948897037429999E-2</v>
      </c>
      <c r="C26" s="14">
        <v>0.114836156219079</v>
      </c>
      <c r="D26" s="14">
        <v>0.34236074733717498</v>
      </c>
      <c r="E26" s="14">
        <v>0.70509865549152995</v>
      </c>
      <c r="F26" s="14">
        <v>0.96879518072288995</v>
      </c>
      <c r="G26" s="14">
        <v>1.1004016064257001</v>
      </c>
      <c r="H26" s="14">
        <v>1.03813</v>
      </c>
    </row>
    <row r="27" spans="1:8">
      <c r="A27" s="8" t="s">
        <v>87</v>
      </c>
      <c r="B27" s="14">
        <v>6.6294162155870001E-2</v>
      </c>
      <c r="C27" s="14">
        <v>0.102042954426401</v>
      </c>
      <c r="D27" s="14">
        <v>0.38473895582328999</v>
      </c>
      <c r="E27" s="14">
        <v>0.7557883708748</v>
      </c>
      <c r="F27" s="14">
        <v>1.09325449650777</v>
      </c>
      <c r="G27" s="14">
        <v>1.26127117164309</v>
      </c>
      <c r="H27" s="20">
        <v>1.3019000000000001</v>
      </c>
    </row>
    <row r="28" spans="1:8">
      <c r="A28" s="8" t="s">
        <v>88</v>
      </c>
      <c r="B28" s="14">
        <v>3.3350794482279997E-2</v>
      </c>
      <c r="C28" s="14">
        <v>0.116815086432687</v>
      </c>
      <c r="D28" s="14">
        <v>0.28480880041906798</v>
      </c>
      <c r="E28" s="14">
        <v>0.58491356731269994</v>
      </c>
      <c r="F28" s="14">
        <v>0.59088528025144005</v>
      </c>
      <c r="G28" s="14">
        <v>0.99231709446479999</v>
      </c>
      <c r="H28" s="14">
        <v>0.86919999999999997</v>
      </c>
    </row>
    <row r="29" spans="1:8">
      <c r="A29" s="8" t="s">
        <v>89</v>
      </c>
      <c r="B29" s="14">
        <v>8.4686572376460004E-2</v>
      </c>
      <c r="C29" s="14">
        <v>0.10040160642569999</v>
      </c>
      <c r="D29" s="14">
        <v>0.3042954426401</v>
      </c>
      <c r="E29" s="14">
        <v>0.42949188056574</v>
      </c>
      <c r="F29" s="14">
        <v>0.68884232582504001</v>
      </c>
      <c r="G29" s="15">
        <v>0.84808800419067998</v>
      </c>
      <c r="H29" s="15">
        <v>0.72709999999999997</v>
      </c>
    </row>
    <row r="30" spans="1:8">
      <c r="A30" s="8" t="s">
        <v>90</v>
      </c>
      <c r="B30" s="15">
        <v>6.652697747512E-2</v>
      </c>
      <c r="C30" s="14">
        <v>8.5734241313079995E-2</v>
      </c>
      <c r="D30" s="14">
        <v>0.31197834817531001</v>
      </c>
      <c r="E30" s="14">
        <v>0.57407019381875002</v>
      </c>
      <c r="F30" s="15">
        <v>0.73406670158896004</v>
      </c>
      <c r="G30" s="14">
        <v>0.73563820499388999</v>
      </c>
      <c r="H30" s="14">
        <v>0.93340000000000001</v>
      </c>
    </row>
    <row r="31" spans="1:8">
      <c r="A31" s="8" t="s">
        <v>91</v>
      </c>
      <c r="B31" s="14">
        <v>2.6872708224201E-2</v>
      </c>
      <c r="C31" s="14">
        <v>8.2420115243600003E-2</v>
      </c>
      <c r="D31" s="14">
        <v>0.14894360048891001</v>
      </c>
      <c r="E31" s="14">
        <v>0.29923170944647998</v>
      </c>
      <c r="F31" s="14">
        <v>0.45102147721320102</v>
      </c>
      <c r="G31" s="14">
        <v>0.52313602235027001</v>
      </c>
      <c r="H31" s="20">
        <v>0.62280000000000002</v>
      </c>
    </row>
    <row r="32" spans="1:8">
      <c r="A32" s="8" t="s">
        <v>92</v>
      </c>
      <c r="B32" s="14">
        <v>5.5578837087480001E-2</v>
      </c>
      <c r="C32" s="14">
        <v>7.0406670158895998E-2</v>
      </c>
      <c r="D32" s="14">
        <v>0.112799022175659</v>
      </c>
      <c r="E32" s="14">
        <v>0.2197834817531</v>
      </c>
      <c r="F32" s="14">
        <v>0.45887899423782103</v>
      </c>
      <c r="G32" s="14">
        <v>0.42442232698912002</v>
      </c>
      <c r="H32" s="14">
        <v>0.49730000000000002</v>
      </c>
    </row>
    <row r="33" spans="1:16">
      <c r="A33" s="8" t="s">
        <v>93</v>
      </c>
      <c r="B33" s="14">
        <v>2.7064780862580001E-2</v>
      </c>
      <c r="C33" s="14">
        <v>6.6841278156102996E-2</v>
      </c>
      <c r="D33" s="14">
        <v>0.10040160642569999</v>
      </c>
      <c r="E33" s="14">
        <v>0.19381875327397</v>
      </c>
      <c r="F33" s="14">
        <v>0.43460799720621601</v>
      </c>
      <c r="G33" s="14">
        <v>0.49220902741400002</v>
      </c>
      <c r="H33" s="14">
        <v>0.40379999999999999</v>
      </c>
    </row>
    <row r="34" spans="1:16">
      <c r="A34" s="8" t="s">
        <v>94</v>
      </c>
      <c r="B34" s="14">
        <v>3.6668412781560002E-2</v>
      </c>
      <c r="C34" s="14">
        <v>5.2313602235026999E-2</v>
      </c>
      <c r="D34" s="14">
        <v>9.6897735871020005E-2</v>
      </c>
      <c r="E34" s="14">
        <v>0.17068273092369499</v>
      </c>
      <c r="F34" s="14">
        <v>0.16850008730575</v>
      </c>
      <c r="G34" s="14">
        <v>0.24228566439672</v>
      </c>
      <c r="H34" s="14">
        <v>0.25109999999999999</v>
      </c>
    </row>
    <row r="35" spans="1:16">
      <c r="A35" s="8" t="s">
        <v>95</v>
      </c>
      <c r="B35" s="14">
        <v>3.251492171585E-2</v>
      </c>
      <c r="C35" s="14">
        <v>2.7850532565042999E-2</v>
      </c>
      <c r="D35" s="14">
        <v>0.107985565450206</v>
      </c>
      <c r="E35" s="14">
        <v>0.145736569466271</v>
      </c>
      <c r="F35" s="14">
        <v>0.24573656946627101</v>
      </c>
      <c r="G35" s="14">
        <v>0.29434560327198001</v>
      </c>
      <c r="H35" s="14">
        <v>0.35520000000000002</v>
      </c>
    </row>
    <row r="36" spans="1:16">
      <c r="A36" s="8" t="s">
        <v>96</v>
      </c>
      <c r="B36" s="14">
        <v>4.7000349222979E-2</v>
      </c>
      <c r="C36" s="15">
        <v>4.2442326989119997E-2</v>
      </c>
      <c r="D36" s="14">
        <v>0.103765787789</v>
      </c>
      <c r="E36" s="14">
        <v>0.13038975383199999</v>
      </c>
      <c r="F36" s="15">
        <v>0.27932017926779001</v>
      </c>
      <c r="G36" s="14">
        <v>0.31899296353578699</v>
      </c>
      <c r="H36" s="14">
        <v>0.29609999999999997</v>
      </c>
    </row>
    <row r="37" spans="1:16">
      <c r="A37" s="8" t="s">
        <v>97</v>
      </c>
      <c r="B37" s="14">
        <v>3.8287321063393998E-2</v>
      </c>
      <c r="C37" s="14">
        <v>4.9815950920245003E-2</v>
      </c>
      <c r="D37" s="14">
        <v>0.10359049079754599</v>
      </c>
      <c r="E37" s="14">
        <v>4.0010224948879999E-2</v>
      </c>
      <c r="F37" s="14">
        <v>9.8545836785049995E-2</v>
      </c>
      <c r="G37" s="14">
        <v>0.19095503294705801</v>
      </c>
      <c r="H37" s="14">
        <v>0.1807</v>
      </c>
    </row>
    <row r="38" spans="1:16">
      <c r="A38" s="8" t="s">
        <v>98</v>
      </c>
      <c r="B38" s="14">
        <v>3.031697341513E-2</v>
      </c>
      <c r="C38" s="14">
        <v>3.909509202454E-2</v>
      </c>
      <c r="D38" s="15">
        <v>0.102862985685072</v>
      </c>
      <c r="E38" s="14">
        <v>0.10848670756646001</v>
      </c>
      <c r="F38" s="14">
        <v>9.0752101795046003E-2</v>
      </c>
      <c r="G38" s="14">
        <v>0.109640536241763</v>
      </c>
      <c r="H38" s="14">
        <v>9.5200000000000007E-2</v>
      </c>
    </row>
    <row r="39" spans="1:16">
      <c r="A39" s="8" t="s">
        <v>99</v>
      </c>
      <c r="B39" s="14">
        <v>5.8026584867076E-2</v>
      </c>
      <c r="C39" s="14">
        <v>5.3900817995909997E-2</v>
      </c>
      <c r="D39" s="14">
        <v>5.9713701431493002E-2</v>
      </c>
      <c r="E39" s="14">
        <v>9.5904907975460099E-2</v>
      </c>
      <c r="F39" s="14">
        <v>9.9940922517609707E-2</v>
      </c>
      <c r="G39" s="15">
        <v>9.8279936378095997E-2</v>
      </c>
      <c r="H39" s="15">
        <v>0.1033</v>
      </c>
    </row>
    <row r="41" spans="1:16" ht="15">
      <c r="I41" s="1" t="s">
        <v>100</v>
      </c>
      <c r="J41" s="1"/>
      <c r="K41" s="1"/>
      <c r="L41" s="1"/>
      <c r="M41" s="1"/>
      <c r="N41" s="1"/>
      <c r="O41" s="1"/>
      <c r="P41" s="1"/>
    </row>
    <row r="42" spans="1:16">
      <c r="I42" s="2" t="s">
        <v>39</v>
      </c>
      <c r="J42" s="19">
        <v>0</v>
      </c>
      <c r="K42" s="19">
        <v>2</v>
      </c>
      <c r="L42" s="19">
        <v>4</v>
      </c>
      <c r="M42" s="19">
        <v>11</v>
      </c>
      <c r="N42" s="19">
        <v>16</v>
      </c>
      <c r="O42" s="19">
        <v>28</v>
      </c>
      <c r="P42" s="19">
        <v>35</v>
      </c>
    </row>
    <row r="43" spans="1:16">
      <c r="I43" s="21">
        <v>0</v>
      </c>
      <c r="J43" s="11">
        <f>AVERAGE(B3:B5)</f>
        <v>5.7533333333333332E-2</v>
      </c>
      <c r="K43" s="11">
        <f t="shared" ref="K43:P43" si="0">AVERAGE(C3:C5)</f>
        <v>0.17533333333333334</v>
      </c>
      <c r="L43" s="11">
        <f t="shared" si="0"/>
        <v>2.8366666666666669E-2</v>
      </c>
      <c r="M43" s="11">
        <f t="shared" si="0"/>
        <v>4.6333333333333331E-3</v>
      </c>
      <c r="N43" s="11">
        <f t="shared" si="0"/>
        <v>3.0666666666666668E-3</v>
      </c>
      <c r="O43" s="11">
        <f t="shared" si="0"/>
        <v>3.4999999999999996E-3</v>
      </c>
      <c r="P43" s="11">
        <f t="shared" si="0"/>
        <v>2.0999999999999999E-3</v>
      </c>
    </row>
    <row r="44" spans="1:16">
      <c r="I44" s="22">
        <v>22</v>
      </c>
      <c r="J44" s="11">
        <f t="shared" ref="J44:P44" si="1">AVERAGE(B6:B8)</f>
        <v>6.4133333333333334E-2</v>
      </c>
      <c r="K44" s="11">
        <f t="shared" si="1"/>
        <v>0.16293333333333332</v>
      </c>
      <c r="L44" s="11">
        <f t="shared" si="1"/>
        <v>2.0033333333333334E-2</v>
      </c>
      <c r="M44" s="11">
        <f t="shared" si="1"/>
        <v>9.6666666666666672E-3</v>
      </c>
      <c r="N44" s="11">
        <f t="shared" si="1"/>
        <v>6.6666666666666671E-3</v>
      </c>
      <c r="O44" s="11">
        <f t="shared" si="1"/>
        <v>6.1333333333333335E-3</v>
      </c>
      <c r="P44" s="11">
        <f t="shared" si="1"/>
        <v>4.7666666666666664E-3</v>
      </c>
    </row>
    <row r="45" spans="1:16">
      <c r="I45" s="23">
        <v>50</v>
      </c>
      <c r="J45" s="11">
        <f t="shared" ref="J45:P45" si="2">AVERAGE(B9:B11)</f>
        <v>6.0533333333333328E-2</v>
      </c>
      <c r="K45" s="11">
        <f t="shared" si="2"/>
        <v>0.14940000000000001</v>
      </c>
      <c r="L45" s="11">
        <f t="shared" si="2"/>
        <v>5.7166666666666664E-2</v>
      </c>
      <c r="M45" s="11">
        <f t="shared" si="2"/>
        <v>1.6733333333333333E-2</v>
      </c>
      <c r="N45" s="11">
        <f t="shared" si="2"/>
        <v>3.7582309399084566E-3</v>
      </c>
      <c r="O45" s="11">
        <f t="shared" si="2"/>
        <v>5.1253207025853528E-3</v>
      </c>
      <c r="P45" s="11">
        <f t="shared" si="2"/>
        <v>4.9086666666666662E-3</v>
      </c>
    </row>
    <row r="46" spans="1:16">
      <c r="I46" s="24">
        <v>100</v>
      </c>
      <c r="J46" s="11">
        <f t="shared" ref="J46:P46" si="3">AVERAGE(B12:B14)</f>
        <v>5.4069105210710809E-2</v>
      </c>
      <c r="K46" s="11">
        <f t="shared" si="3"/>
        <v>0.10845102826766168</v>
      </c>
      <c r="L46" s="11">
        <f t="shared" si="3"/>
        <v>8.3303261354597327E-2</v>
      </c>
      <c r="M46" s="11">
        <f t="shared" si="3"/>
        <v>2.4666201036028901E-2</v>
      </c>
      <c r="N46" s="11">
        <f t="shared" si="3"/>
        <v>6.2867896707603467E-3</v>
      </c>
      <c r="O46" s="11">
        <f t="shared" si="3"/>
        <v>5.1559321004524669E-3</v>
      </c>
      <c r="P46" s="11">
        <f t="shared" si="3"/>
        <v>5.0883333333333336E-3</v>
      </c>
    </row>
    <row r="47" spans="1:16">
      <c r="I47" s="25">
        <v>200</v>
      </c>
      <c r="J47" s="11">
        <f t="shared" ref="J47:P47" si="4">AVERAGE(B15:B17)</f>
        <v>7.3681333697731333E-2</v>
      </c>
      <c r="K47" s="11">
        <f t="shared" si="4"/>
        <v>0.10102183353071532</v>
      </c>
      <c r="L47" s="11">
        <f t="shared" si="4"/>
        <v>7.5328717621699001E-2</v>
      </c>
      <c r="M47" s="11">
        <f t="shared" si="4"/>
        <v>1.9728798488385033E-2</v>
      </c>
      <c r="N47" s="11">
        <f t="shared" si="4"/>
        <v>7.1440480160053369E-3</v>
      </c>
      <c r="O47" s="11">
        <f t="shared" si="4"/>
        <v>7.2616798191989969E-3</v>
      </c>
      <c r="P47" s="11">
        <f t="shared" si="4"/>
        <v>5.4503333333333339E-3</v>
      </c>
    </row>
    <row r="48" spans="1:16">
      <c r="I48" s="26">
        <v>300</v>
      </c>
      <c r="J48" s="11">
        <f t="shared" ref="J48:P48" si="5">AVERAGE(B18:B20)</f>
        <v>5.6806407634628332E-2</v>
      </c>
      <c r="K48" s="11">
        <f t="shared" si="5"/>
        <v>9.4420343558281328E-2</v>
      </c>
      <c r="L48" s="11">
        <f t="shared" si="5"/>
        <v>4.0780504430808301E-2</v>
      </c>
      <c r="M48" s="11">
        <f t="shared" si="5"/>
        <v>1.0787321063392001E-2</v>
      </c>
      <c r="N48" s="11">
        <f t="shared" si="5"/>
        <v>8.2114860259033442E-3</v>
      </c>
      <c r="O48" s="11">
        <f t="shared" si="5"/>
        <v>4.9062713019768301E-3</v>
      </c>
      <c r="P48" s="11">
        <f t="shared" si="5"/>
        <v>3.2686666666666662E-3</v>
      </c>
    </row>
    <row r="49" spans="9:16">
      <c r="I49" s="2" t="s">
        <v>2</v>
      </c>
      <c r="J49" s="11"/>
      <c r="K49" s="11"/>
      <c r="L49" s="11"/>
      <c r="M49" s="11"/>
      <c r="N49" s="14"/>
      <c r="O49" s="15"/>
      <c r="P49" s="15"/>
    </row>
    <row r="50" spans="9:16">
      <c r="I50" s="21">
        <v>0</v>
      </c>
      <c r="J50" s="27">
        <f t="shared" ref="J50:P50" si="6">STDEVA(B3:B5)</f>
        <v>4.6090490703976387E-3</v>
      </c>
      <c r="K50" s="27">
        <f t="shared" si="6"/>
        <v>6.7678159943465781E-3</v>
      </c>
      <c r="L50" s="27">
        <f t="shared" si="6"/>
        <v>2.5026652459594623E-3</v>
      </c>
      <c r="M50" s="27">
        <f t="shared" si="6"/>
        <v>1.527525231651946E-4</v>
      </c>
      <c r="N50" s="27">
        <f t="shared" si="6"/>
        <v>4.6188021535170057E-4</v>
      </c>
      <c r="O50" s="27">
        <f t="shared" si="6"/>
        <v>2.2605309110914637E-3</v>
      </c>
      <c r="P50" s="27">
        <f t="shared" si="6"/>
        <v>9.999999999999998E-4</v>
      </c>
    </row>
    <row r="51" spans="9:16">
      <c r="I51" s="22">
        <v>22</v>
      </c>
      <c r="J51" s="27">
        <f t="shared" ref="J51:P51" si="7">STDEVA(B6:B8)</f>
        <v>8.3512474118141704E-3</v>
      </c>
      <c r="K51" s="27">
        <f t="shared" si="7"/>
        <v>2.7686157792899527E-2</v>
      </c>
      <c r="L51" s="27">
        <f t="shared" si="7"/>
        <v>5.4857390872455284E-3</v>
      </c>
      <c r="M51" s="27">
        <f t="shared" si="7"/>
        <v>7.3785725810168283E-3</v>
      </c>
      <c r="N51" s="27">
        <f t="shared" si="7"/>
        <v>1.2503332889007366E-3</v>
      </c>
      <c r="O51" s="27">
        <f t="shared" si="7"/>
        <v>1.4843629385474881E-3</v>
      </c>
      <c r="P51" s="27">
        <f t="shared" si="7"/>
        <v>8.7368949480541038E-4</v>
      </c>
    </row>
    <row r="52" spans="9:16">
      <c r="I52" s="23">
        <v>50</v>
      </c>
      <c r="J52" s="27">
        <f t="shared" ref="J52:P52" si="8">STDEVA(B9:B11)</f>
        <v>4.7710935154672155E-3</v>
      </c>
      <c r="K52" s="27">
        <f t="shared" si="8"/>
        <v>3.3795117990621099E-2</v>
      </c>
      <c r="L52" s="27">
        <f t="shared" si="8"/>
        <v>1.5486876164460504E-2</v>
      </c>
      <c r="M52" s="27">
        <f t="shared" si="8"/>
        <v>1.0981044273352758E-2</v>
      </c>
      <c r="N52" s="27">
        <f t="shared" si="8"/>
        <v>1.6602391984574832E-4</v>
      </c>
      <c r="O52" s="27">
        <f t="shared" si="8"/>
        <v>2.5304884597845377E-3</v>
      </c>
      <c r="P52" s="27">
        <f t="shared" si="8"/>
        <v>1.4748577332520359E-3</v>
      </c>
    </row>
    <row r="53" spans="9:16">
      <c r="I53" s="24">
        <v>100</v>
      </c>
      <c r="J53" s="27">
        <f t="shared" ref="J53:P53" si="9">STDEVA(B12:B14)</f>
        <v>9.9088761919200238E-3</v>
      </c>
      <c r="K53" s="27">
        <f t="shared" si="9"/>
        <v>5.754186131420016E-3</v>
      </c>
      <c r="L53" s="27">
        <f t="shared" si="9"/>
        <v>1.3226190355232634E-2</v>
      </c>
      <c r="M53" s="27">
        <f t="shared" si="9"/>
        <v>1.113499865528569E-2</v>
      </c>
      <c r="N53" s="27">
        <f t="shared" si="9"/>
        <v>1.5701120767692995E-3</v>
      </c>
      <c r="O53" s="27">
        <f t="shared" si="9"/>
        <v>2.9116187180060872E-3</v>
      </c>
      <c r="P53" s="27">
        <f t="shared" si="9"/>
        <v>1.7844770475781788E-3</v>
      </c>
    </row>
    <row r="54" spans="9:16">
      <c r="I54" s="25">
        <v>200</v>
      </c>
      <c r="J54" s="27">
        <f t="shared" ref="J54:P54" si="10">STDEVA(B15:B17)</f>
        <v>2.3338954683829977E-2</v>
      </c>
      <c r="K54" s="27">
        <f t="shared" si="10"/>
        <v>1.0128564468123998E-2</v>
      </c>
      <c r="L54" s="27">
        <f t="shared" si="10"/>
        <v>2.138597730550576E-2</v>
      </c>
      <c r="M54" s="27">
        <f t="shared" si="10"/>
        <v>1.0996508292169896E-2</v>
      </c>
      <c r="N54" s="27">
        <f t="shared" si="10"/>
        <v>6.837136599116561E-4</v>
      </c>
      <c r="O54" s="27">
        <f t="shared" si="10"/>
        <v>1.6526476921707983E-3</v>
      </c>
      <c r="P54" s="27">
        <f t="shared" si="10"/>
        <v>2.1342367097708101E-3</v>
      </c>
    </row>
    <row r="55" spans="9:16">
      <c r="I55" s="26">
        <v>300</v>
      </c>
      <c r="J55" s="27">
        <f t="shared" ref="J55:P55" si="11">STDEVA(B18:B20)</f>
        <v>7.6790954466439531E-3</v>
      </c>
      <c r="K55" s="27">
        <f t="shared" si="11"/>
        <v>1.4353375201737946E-2</v>
      </c>
      <c r="L55" s="27">
        <f t="shared" si="11"/>
        <v>2.1740122534626836E-2</v>
      </c>
      <c r="M55" s="27">
        <f t="shared" si="11"/>
        <v>4.8260106857053592E-3</v>
      </c>
      <c r="N55" s="27">
        <f t="shared" si="11"/>
        <v>6.6408269858191111E-3</v>
      </c>
      <c r="O55" s="27">
        <f t="shared" si="11"/>
        <v>4.2706893361724201E-4</v>
      </c>
      <c r="P55" s="27">
        <f t="shared" si="11"/>
        <v>7.7935956613961802E-4</v>
      </c>
    </row>
    <row r="56" spans="9:16">
      <c r="I56" s="4"/>
      <c r="J56" s="27"/>
      <c r="K56" s="27"/>
      <c r="L56" s="27"/>
      <c r="M56" s="27"/>
      <c r="N56" s="27"/>
      <c r="O56" s="27"/>
      <c r="P56" s="27"/>
    </row>
    <row r="57" spans="9:16">
      <c r="I57" s="2" t="s">
        <v>39</v>
      </c>
      <c r="J57" s="19">
        <v>0</v>
      </c>
      <c r="K57" s="19">
        <v>2</v>
      </c>
      <c r="L57" s="19">
        <v>4</v>
      </c>
      <c r="M57" s="19">
        <v>11</v>
      </c>
      <c r="N57" s="19">
        <v>16</v>
      </c>
      <c r="O57" s="19">
        <v>28</v>
      </c>
      <c r="P57" s="19">
        <v>35</v>
      </c>
    </row>
    <row r="58" spans="9:16">
      <c r="I58" s="28" t="s">
        <v>40</v>
      </c>
      <c r="J58" s="11">
        <f t="shared" ref="J58:P58" si="12">AVERAGE(B22:B24)</f>
        <v>6.7067298204065567E-2</v>
      </c>
      <c r="K58" s="11">
        <f t="shared" si="12"/>
        <v>0.10990724294454302</v>
      </c>
      <c r="L58" s="11">
        <f t="shared" si="12"/>
        <v>0.35889086244326035</v>
      </c>
      <c r="M58" s="11">
        <f t="shared" si="12"/>
        <v>0.81103611604499726</v>
      </c>
      <c r="N58" s="11">
        <f t="shared" si="12"/>
        <v>0.99094138543516708</v>
      </c>
      <c r="O58" s="11">
        <f t="shared" si="12"/>
        <v>1.1303532972469599</v>
      </c>
      <c r="P58" s="11">
        <f t="shared" si="12"/>
        <v>1.1039233333333334</v>
      </c>
    </row>
    <row r="59" spans="9:16">
      <c r="I59" s="29" t="s">
        <v>41</v>
      </c>
      <c r="J59" s="11">
        <f t="shared" ref="J59:P59" si="13">AVERAGE(B25:B27)</f>
        <v>4.7009293211494996E-2</v>
      </c>
      <c r="K59" s="11">
        <f t="shared" si="13"/>
        <v>0.13115068971538299</v>
      </c>
      <c r="L59" s="11">
        <f t="shared" si="13"/>
        <v>0.35475234270414902</v>
      </c>
      <c r="M59" s="11">
        <f t="shared" si="13"/>
        <v>0.70263081310749997</v>
      </c>
      <c r="N59" s="11">
        <f t="shared" si="13"/>
        <v>1.0164659508468665</v>
      </c>
      <c r="O59" s="11">
        <f t="shared" si="13"/>
        <v>1.1474826843606298</v>
      </c>
      <c r="P59" s="11">
        <f t="shared" si="13"/>
        <v>1.15001</v>
      </c>
    </row>
    <row r="60" spans="9:16">
      <c r="I60" s="30" t="s">
        <v>42</v>
      </c>
      <c r="J60" s="11">
        <f t="shared" ref="J60:P60" si="14">AVERAGE(B28:B30)</f>
        <v>6.152144811128666E-2</v>
      </c>
      <c r="K60" s="11">
        <f t="shared" si="14"/>
        <v>0.10098364472382233</v>
      </c>
      <c r="L60" s="11">
        <f t="shared" si="14"/>
        <v>0.30036086374482601</v>
      </c>
      <c r="M60" s="11">
        <f t="shared" si="14"/>
        <v>0.52949188056572993</v>
      </c>
      <c r="N60" s="11">
        <f t="shared" si="14"/>
        <v>0.67126476922181333</v>
      </c>
      <c r="O60" s="11">
        <f t="shared" si="14"/>
        <v>0.85868110121645669</v>
      </c>
      <c r="P60" s="11">
        <f t="shared" si="14"/>
        <v>0.84323333333333339</v>
      </c>
    </row>
    <row r="61" spans="9:16">
      <c r="I61" s="31" t="s">
        <v>43</v>
      </c>
      <c r="J61" s="11">
        <f t="shared" ref="J61:P61" si="15">AVERAGE(B31:B33)</f>
        <v>3.6505442058087E-2</v>
      </c>
      <c r="K61" s="11">
        <f t="shared" si="15"/>
        <v>7.3222687852866328E-2</v>
      </c>
      <c r="L61" s="11">
        <f t="shared" si="15"/>
        <v>0.12071474303008967</v>
      </c>
      <c r="M61" s="11">
        <f t="shared" si="15"/>
        <v>0.23761131482451667</v>
      </c>
      <c r="N61" s="11">
        <f t="shared" si="15"/>
        <v>0.4481694895524127</v>
      </c>
      <c r="O61" s="11">
        <f t="shared" si="15"/>
        <v>0.47992245891779667</v>
      </c>
      <c r="P61" s="11">
        <f t="shared" si="15"/>
        <v>0.50796666666666668</v>
      </c>
    </row>
    <row r="62" spans="9:16">
      <c r="I62" s="32" t="s">
        <v>44</v>
      </c>
      <c r="J62" s="11">
        <f t="shared" ref="J62:P62" si="16">AVERAGE(B34:B36)</f>
        <v>3.8727894573463005E-2</v>
      </c>
      <c r="K62" s="11">
        <f t="shared" si="16"/>
        <v>4.0868820596396661E-2</v>
      </c>
      <c r="L62" s="11">
        <f t="shared" si="16"/>
        <v>0.10288302970340868</v>
      </c>
      <c r="M62" s="11">
        <f t="shared" si="16"/>
        <v>0.148936351407322</v>
      </c>
      <c r="N62" s="11">
        <f t="shared" si="16"/>
        <v>0.23118561201327034</v>
      </c>
      <c r="O62" s="11">
        <f t="shared" si="16"/>
        <v>0.28520807706816231</v>
      </c>
      <c r="P62" s="11">
        <f t="shared" si="16"/>
        <v>0.30080000000000001</v>
      </c>
    </row>
    <row r="63" spans="9:16">
      <c r="I63" s="33" t="s">
        <v>45</v>
      </c>
      <c r="J63" s="11">
        <f t="shared" ref="J63:P63" si="17">AVERAGE(B37:B39)</f>
        <v>4.2210293115199998E-2</v>
      </c>
      <c r="K63" s="11">
        <f t="shared" si="17"/>
        <v>4.7603953646898324E-2</v>
      </c>
      <c r="L63" s="11">
        <f t="shared" si="17"/>
        <v>8.8722392638036995E-2</v>
      </c>
      <c r="M63" s="11">
        <f t="shared" si="17"/>
        <v>8.1467280163600039E-2</v>
      </c>
      <c r="N63" s="11">
        <f t="shared" si="17"/>
        <v>9.6412953699235235E-2</v>
      </c>
      <c r="O63" s="11">
        <f t="shared" si="17"/>
        <v>0.13295850185563901</v>
      </c>
      <c r="P63" s="11">
        <f t="shared" si="17"/>
        <v>0.12640000000000001</v>
      </c>
    </row>
    <row r="64" spans="9:16">
      <c r="I64" s="34" t="s">
        <v>2</v>
      </c>
      <c r="J64" s="11"/>
      <c r="K64" s="11"/>
      <c r="L64" s="11"/>
      <c r="M64" s="11"/>
      <c r="N64" s="11"/>
      <c r="O64" s="11"/>
      <c r="P64" s="11"/>
    </row>
    <row r="65" spans="9:16">
      <c r="I65" s="28" t="s">
        <v>40</v>
      </c>
      <c r="J65" s="11">
        <f t="shared" ref="J65:P65" si="18">STDEVA(B22:B24)</f>
        <v>3.0012913154630012E-2</v>
      </c>
      <c r="K65" s="11">
        <f t="shared" si="18"/>
        <v>1.1776961441788792E-2</v>
      </c>
      <c r="L65" s="11">
        <f t="shared" si="18"/>
        <v>3.1522253931903443E-2</v>
      </c>
      <c r="M65" s="11">
        <f t="shared" si="18"/>
        <v>8.2966535091667903E-2</v>
      </c>
      <c r="N65" s="11">
        <f t="shared" si="18"/>
        <v>8.1170563878354127E-2</v>
      </c>
      <c r="O65" s="11">
        <f t="shared" si="18"/>
        <v>0.1104305478060771</v>
      </c>
      <c r="P65" s="11">
        <f t="shared" si="18"/>
        <v>7.587149420786006E-2</v>
      </c>
    </row>
    <row r="66" spans="9:16">
      <c r="I66" s="29" t="s">
        <v>41</v>
      </c>
      <c r="J66" s="11">
        <f t="shared" ref="J66:P66" si="19">STDEVA(B25:B27)</f>
        <v>1.6711325388244089E-2</v>
      </c>
      <c r="K66" s="11">
        <f t="shared" si="19"/>
        <v>3.9853524050316044E-2</v>
      </c>
      <c r="L66" s="11">
        <f t="shared" si="19"/>
        <v>2.6099169065268372E-2</v>
      </c>
      <c r="M66" s="11">
        <f t="shared" si="19"/>
        <v>5.443345173609624E-2</v>
      </c>
      <c r="N66" s="11">
        <f t="shared" si="19"/>
        <v>6.714472399656024E-2</v>
      </c>
      <c r="O66" s="11">
        <f t="shared" si="19"/>
        <v>9.9031121874399802E-2</v>
      </c>
      <c r="P66" s="11">
        <f t="shared" si="19"/>
        <v>0.13636074691787226</v>
      </c>
    </row>
    <row r="67" spans="9:16">
      <c r="I67" s="30" t="s">
        <v>42</v>
      </c>
      <c r="J67" s="11">
        <f t="shared" ref="J67:P67" si="20">STDEVA(B28:B30)</f>
        <v>2.6031366006402632E-2</v>
      </c>
      <c r="K67" s="11">
        <f t="shared" si="20"/>
        <v>1.5548595106073298E-2</v>
      </c>
      <c r="L67" s="11">
        <f t="shared" si="20"/>
        <v>1.4005597617810915E-2</v>
      </c>
      <c r="M67" s="11">
        <f t="shared" si="20"/>
        <v>8.6772084723030801E-2</v>
      </c>
      <c r="N67" s="11">
        <f t="shared" si="20"/>
        <v>7.3191240774855254E-2</v>
      </c>
      <c r="O67" s="11">
        <f t="shared" si="20"/>
        <v>0.12866690854082499</v>
      </c>
      <c r="P67" s="11">
        <f t="shared" si="20"/>
        <v>0.10557283425831256</v>
      </c>
    </row>
    <row r="68" spans="9:16">
      <c r="I68" s="31" t="s">
        <v>43</v>
      </c>
      <c r="J68" s="11">
        <f t="shared" ref="J68:P68" si="21">STDEVA(B31:B33)</f>
        <v>1.651832380827602E-2</v>
      </c>
      <c r="K68" s="11">
        <f t="shared" si="21"/>
        <v>8.1622612056499733E-3</v>
      </c>
      <c r="L68" s="11">
        <f t="shared" si="21"/>
        <v>2.5220532793581708E-2</v>
      </c>
      <c r="M68" s="11">
        <f t="shared" si="21"/>
        <v>5.4921275989124649E-2</v>
      </c>
      <c r="N68" s="11">
        <f t="shared" si="21"/>
        <v>1.2384292448097772E-2</v>
      </c>
      <c r="O68" s="11">
        <f t="shared" si="21"/>
        <v>5.0490773781181088E-2</v>
      </c>
      <c r="P68" s="11">
        <f t="shared" si="21"/>
        <v>0.1098889591056959</v>
      </c>
    </row>
    <row r="69" spans="9:16">
      <c r="I69" s="32" t="s">
        <v>44</v>
      </c>
      <c r="J69" s="11">
        <f t="shared" ref="J69:P69" si="22">STDEVA(B34:B36)</f>
        <v>7.459088513649439E-3</v>
      </c>
      <c r="K69" s="11">
        <f t="shared" si="22"/>
        <v>1.2307208708540646E-2</v>
      </c>
      <c r="L69" s="11">
        <f t="shared" si="22"/>
        <v>5.5963771828322689E-3</v>
      </c>
      <c r="M69" s="11">
        <f t="shared" si="22"/>
        <v>2.0336173535861226E-2</v>
      </c>
      <c r="N69" s="11">
        <f t="shared" si="22"/>
        <v>5.6824915026052004E-2</v>
      </c>
      <c r="O69" s="11">
        <f t="shared" si="22"/>
        <v>3.9161501811685991E-2</v>
      </c>
      <c r="P69" s="11">
        <f t="shared" si="22"/>
        <v>5.2208907286017403E-2</v>
      </c>
    </row>
    <row r="70" spans="9:16">
      <c r="I70" s="33" t="s">
        <v>45</v>
      </c>
      <c r="J70" s="11">
        <f t="shared" ref="J70:P70" si="23">STDEVA(B37:B39)</f>
        <v>1.4265269853525121E-2</v>
      </c>
      <c r="K70" s="11">
        <f t="shared" si="23"/>
        <v>7.6467038217650244E-3</v>
      </c>
      <c r="L70" s="11">
        <f t="shared" si="23"/>
        <v>2.5124896816895344E-2</v>
      </c>
      <c r="M70" s="11">
        <f t="shared" si="23"/>
        <v>3.6449842119607043E-2</v>
      </c>
      <c r="N70" s="11">
        <f t="shared" si="23"/>
        <v>4.9518177734211967E-3</v>
      </c>
      <c r="O70" s="11">
        <f t="shared" si="23"/>
        <v>5.0546651929618797E-2</v>
      </c>
      <c r="P70" s="11">
        <f t="shared" si="23"/>
        <v>4.7199258468751358E-2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BV334"/>
  <sheetViews>
    <sheetView topLeftCell="X229" workbookViewId="0">
      <selection activeCell="B3" sqref="B3"/>
    </sheetView>
  </sheetViews>
  <sheetFormatPr defaultColWidth="11.42578125" defaultRowHeight="12.75"/>
  <sheetData>
    <row r="2" spans="2:4" ht="15">
      <c r="B2" s="1" t="s">
        <v>101</v>
      </c>
      <c r="C2" s="1"/>
      <c r="D2" s="1"/>
    </row>
    <row r="3" spans="2:4" ht="38.25">
      <c r="B3" s="2" t="s">
        <v>102</v>
      </c>
      <c r="C3" s="2" t="s">
        <v>103</v>
      </c>
      <c r="D3" s="2" t="s">
        <v>104</v>
      </c>
    </row>
    <row r="4" spans="2:4">
      <c r="B4" s="3">
        <v>3.1004</v>
      </c>
      <c r="C4" s="3">
        <v>3.0999999999999999E-3</v>
      </c>
      <c r="D4" s="3">
        <f t="shared" ref="D4:D40" si="0">B4-C4</f>
        <v>3.0973000000000002</v>
      </c>
    </row>
    <row r="5" spans="2:4">
      <c r="B5" s="3">
        <v>3.1257000000000001</v>
      </c>
      <c r="C5" s="3">
        <v>1.1000000000000001E-3</v>
      </c>
      <c r="D5" s="3">
        <f t="shared" si="0"/>
        <v>3.1246</v>
      </c>
    </row>
    <row r="6" spans="2:4">
      <c r="B6" s="3">
        <v>2.9672999999999998</v>
      </c>
      <c r="C6" s="3">
        <v>2.0999999999999999E-3</v>
      </c>
      <c r="D6" s="3">
        <f t="shared" si="0"/>
        <v>2.9651999999999998</v>
      </c>
    </row>
    <row r="7" spans="2:4">
      <c r="B7" s="3">
        <v>3.0794999999999999</v>
      </c>
      <c r="C7" s="3">
        <v>3.8E-3</v>
      </c>
      <c r="D7" s="3">
        <f t="shared" si="0"/>
        <v>3.0756999999999999</v>
      </c>
    </row>
    <row r="8" spans="2:4">
      <c r="B8" s="3">
        <v>3.0933000000000002</v>
      </c>
      <c r="C8" s="3">
        <v>5.0000000000000001E-3</v>
      </c>
      <c r="D8" s="3">
        <f t="shared" si="0"/>
        <v>3.0883000000000003</v>
      </c>
    </row>
    <row r="9" spans="2:4">
      <c r="B9" s="3">
        <v>2.9401999999999999</v>
      </c>
      <c r="C9" s="3">
        <v>5.4999999999999997E-3</v>
      </c>
      <c r="D9" s="3">
        <f t="shared" si="0"/>
        <v>2.9346999999999999</v>
      </c>
    </row>
    <row r="10" spans="2:4">
      <c r="B10" s="3">
        <v>2.9899</v>
      </c>
      <c r="C10" s="3">
        <v>3.6059999999999998E-3</v>
      </c>
      <c r="D10" s="3">
        <f t="shared" si="0"/>
        <v>2.986294</v>
      </c>
    </row>
    <row r="11" spans="2:4">
      <c r="B11" s="3">
        <v>3.1463000000000001</v>
      </c>
      <c r="C11" s="3">
        <v>6.5100000000000002E-3</v>
      </c>
      <c r="D11" s="3">
        <f t="shared" si="0"/>
        <v>3.1397900000000001</v>
      </c>
    </row>
    <row r="12" spans="2:4">
      <c r="B12" s="3">
        <v>3.1113</v>
      </c>
      <c r="C12" s="3">
        <v>4.6100000000000004E-3</v>
      </c>
      <c r="D12" s="3">
        <f t="shared" si="0"/>
        <v>3.10669</v>
      </c>
    </row>
    <row r="13" spans="2:4">
      <c r="B13" s="3">
        <v>3.1840000000000002</v>
      </c>
      <c r="C13" s="3">
        <v>4.5500000000000002E-3</v>
      </c>
      <c r="D13" s="3">
        <f t="shared" si="0"/>
        <v>3.1794500000000001</v>
      </c>
    </row>
    <row r="14" spans="2:4">
      <c r="B14" s="3">
        <v>3.0377000000000001</v>
      </c>
      <c r="C14" s="3">
        <v>3.6350000000000002E-3</v>
      </c>
      <c r="D14" s="3">
        <f t="shared" si="0"/>
        <v>3.034065</v>
      </c>
    </row>
    <row r="15" spans="2:4">
      <c r="B15" s="3">
        <v>3.1427</v>
      </c>
      <c r="C15" s="3">
        <v>7.0800000000000004E-3</v>
      </c>
      <c r="D15" s="3">
        <f t="shared" si="0"/>
        <v>3.1356199999999999</v>
      </c>
    </row>
    <row r="16" spans="2:4">
      <c r="B16" s="3">
        <v>2.6993999999999998</v>
      </c>
      <c r="C16" s="3">
        <v>5.8129999999999996E-3</v>
      </c>
      <c r="D16" s="3">
        <f t="shared" si="0"/>
        <v>2.693587</v>
      </c>
    </row>
    <row r="17" spans="2:4">
      <c r="B17" s="3">
        <v>2.8056999999999999</v>
      </c>
      <c r="C17" s="3">
        <v>3.1580000000000002E-3</v>
      </c>
      <c r="D17" s="3">
        <f t="shared" si="0"/>
        <v>2.8025419999999999</v>
      </c>
    </row>
    <row r="18" spans="2:4">
      <c r="B18" s="3">
        <v>3.0899000000000001</v>
      </c>
      <c r="C18" s="3">
        <v>7.3800000000000003E-3</v>
      </c>
      <c r="D18" s="3">
        <f t="shared" si="0"/>
        <v>3.0825200000000001</v>
      </c>
    </row>
    <row r="19" spans="2:4">
      <c r="B19" s="3">
        <v>3.1257999999999999</v>
      </c>
      <c r="C19" s="3">
        <v>2.4759999999999999E-3</v>
      </c>
      <c r="D19" s="3">
        <f t="shared" si="0"/>
        <v>3.1233239999999998</v>
      </c>
    </row>
    <row r="20" spans="2:4">
      <c r="B20" s="3">
        <v>3.1055000000000001</v>
      </c>
      <c r="C20" s="3">
        <v>3.2959999999999999E-3</v>
      </c>
      <c r="D20" s="3">
        <f t="shared" si="0"/>
        <v>3.102204</v>
      </c>
    </row>
    <row r="21" spans="2:4">
      <c r="B21" s="3">
        <v>2.9992000000000001</v>
      </c>
      <c r="C21" s="3">
        <v>4.0340000000000003E-3</v>
      </c>
      <c r="D21" s="3">
        <f t="shared" si="0"/>
        <v>2.9951660000000002</v>
      </c>
    </row>
    <row r="22" spans="2:4">
      <c r="B22" s="4"/>
      <c r="C22" s="4"/>
      <c r="D22" s="3">
        <f t="shared" si="0"/>
        <v>0</v>
      </c>
    </row>
    <row r="23" spans="2:4">
      <c r="B23" s="3">
        <v>3.0367999999999999</v>
      </c>
      <c r="C23" s="3">
        <v>1.0165</v>
      </c>
      <c r="D23" s="3">
        <f t="shared" si="0"/>
        <v>2.0202999999999998</v>
      </c>
    </row>
    <row r="24" spans="2:4">
      <c r="B24" s="3">
        <v>3.2578</v>
      </c>
      <c r="C24" s="3">
        <v>1.1525700000000001</v>
      </c>
      <c r="D24" s="3">
        <f t="shared" si="0"/>
        <v>2.1052299999999997</v>
      </c>
    </row>
    <row r="25" spans="2:4">
      <c r="B25" s="3">
        <v>2.7313999999999998</v>
      </c>
      <c r="C25" s="3">
        <v>1.1427</v>
      </c>
      <c r="D25" s="3">
        <f t="shared" si="0"/>
        <v>1.5886999999999998</v>
      </c>
    </row>
    <row r="26" spans="2:4">
      <c r="B26" s="3">
        <v>2.9432999999999998</v>
      </c>
      <c r="C26" s="3">
        <v>1.1100000000000001</v>
      </c>
      <c r="D26" s="3">
        <f t="shared" si="0"/>
        <v>1.8332999999999997</v>
      </c>
    </row>
    <row r="27" spans="2:4">
      <c r="B27" s="3">
        <v>3.0552000000000001</v>
      </c>
      <c r="C27" s="3">
        <v>1.03813</v>
      </c>
      <c r="D27" s="3">
        <f t="shared" si="0"/>
        <v>2.0170700000000004</v>
      </c>
    </row>
    <row r="28" spans="2:4">
      <c r="B28" s="3">
        <v>3.1480999999999999</v>
      </c>
      <c r="C28" s="3">
        <v>1.3019000000000001</v>
      </c>
      <c r="D28" s="3">
        <f t="shared" si="0"/>
        <v>1.8461999999999998</v>
      </c>
    </row>
    <row r="29" spans="2:4">
      <c r="B29" s="3">
        <v>3.0908000000000002</v>
      </c>
      <c r="C29" s="3">
        <v>0.86919999999999997</v>
      </c>
      <c r="D29" s="3">
        <f t="shared" si="0"/>
        <v>2.2216000000000005</v>
      </c>
    </row>
    <row r="30" spans="2:4">
      <c r="B30" s="3">
        <v>3.0998999999999999</v>
      </c>
      <c r="C30" s="3">
        <v>0.72709999999999997</v>
      </c>
      <c r="D30" s="3">
        <f t="shared" si="0"/>
        <v>2.3727999999999998</v>
      </c>
    </row>
    <row r="31" spans="2:4">
      <c r="B31" s="3">
        <v>2.9611000000000001</v>
      </c>
      <c r="C31" s="3">
        <v>0.93340000000000001</v>
      </c>
      <c r="D31" s="3">
        <f t="shared" si="0"/>
        <v>2.0277000000000003</v>
      </c>
    </row>
    <row r="32" spans="2:4">
      <c r="B32" s="3">
        <v>3.0863</v>
      </c>
      <c r="C32" s="3">
        <v>0.62280000000000002</v>
      </c>
      <c r="D32" s="3">
        <f t="shared" si="0"/>
        <v>2.4634999999999998</v>
      </c>
    </row>
    <row r="33" spans="2:12">
      <c r="B33" s="3">
        <v>3.1303999999999998</v>
      </c>
      <c r="C33" s="3">
        <v>0.49730000000000002</v>
      </c>
      <c r="D33" s="3">
        <f t="shared" si="0"/>
        <v>2.6330999999999998</v>
      </c>
    </row>
    <row r="34" spans="2:12">
      <c r="B34" s="3">
        <v>3.0118999999999998</v>
      </c>
      <c r="C34" s="3">
        <v>0.40379999999999999</v>
      </c>
      <c r="D34" s="3">
        <f t="shared" si="0"/>
        <v>2.6080999999999999</v>
      </c>
    </row>
    <row r="35" spans="2:12">
      <c r="B35" s="3">
        <v>2.9228999999999998</v>
      </c>
      <c r="C35" s="3">
        <v>0.25109999999999999</v>
      </c>
      <c r="D35" s="3">
        <f t="shared" si="0"/>
        <v>2.6717999999999997</v>
      </c>
    </row>
    <row r="36" spans="2:12">
      <c r="B36" s="3">
        <v>2.8681999999999999</v>
      </c>
      <c r="C36" s="3">
        <v>0.35520000000000002</v>
      </c>
      <c r="D36" s="3">
        <f t="shared" si="0"/>
        <v>2.5129999999999999</v>
      </c>
    </row>
    <row r="37" spans="2:12">
      <c r="B37" s="3">
        <v>2.2961</v>
      </c>
      <c r="C37" s="3">
        <v>0.29609999999999997</v>
      </c>
      <c r="D37" s="3">
        <f t="shared" si="0"/>
        <v>2</v>
      </c>
    </row>
    <row r="38" spans="2:12">
      <c r="B38" s="3">
        <v>3.0808</v>
      </c>
      <c r="C38" s="3">
        <v>0.1807</v>
      </c>
      <c r="D38" s="3">
        <f t="shared" si="0"/>
        <v>2.9001000000000001</v>
      </c>
    </row>
    <row r="39" spans="2:12">
      <c r="B39" s="3">
        <v>2.8283999999999998</v>
      </c>
      <c r="C39" s="3">
        <v>9.5200000000000007E-2</v>
      </c>
      <c r="D39" s="3">
        <f t="shared" si="0"/>
        <v>2.7331999999999996</v>
      </c>
    </row>
    <row r="40" spans="2:12">
      <c r="B40" s="3">
        <v>3.1328999999999998</v>
      </c>
      <c r="C40" s="3">
        <v>0.1033</v>
      </c>
      <c r="D40" s="3">
        <f t="shared" si="0"/>
        <v>3.0295999999999998</v>
      </c>
    </row>
    <row r="42" spans="2:12" ht="15">
      <c r="E42" s="1" t="s">
        <v>105</v>
      </c>
      <c r="F42" s="1"/>
      <c r="G42" s="1"/>
      <c r="H42" s="1"/>
      <c r="I42" s="1"/>
      <c r="J42" s="1"/>
      <c r="K42" s="1"/>
      <c r="L42" s="1"/>
    </row>
    <row r="43" spans="2:12">
      <c r="E43" s="2" t="s">
        <v>39</v>
      </c>
      <c r="F43" s="3">
        <v>0</v>
      </c>
      <c r="G43" s="3">
        <v>2</v>
      </c>
      <c r="H43" s="3">
        <v>4</v>
      </c>
      <c r="I43" s="3">
        <v>11</v>
      </c>
      <c r="J43" s="3">
        <v>16</v>
      </c>
      <c r="K43" s="3">
        <v>28</v>
      </c>
      <c r="L43" s="3">
        <v>35</v>
      </c>
    </row>
    <row r="44" spans="2:12">
      <c r="E44" s="10" t="s">
        <v>64</v>
      </c>
      <c r="F44" s="11">
        <v>3.1539999999999999</v>
      </c>
      <c r="G44" s="11">
        <v>2.6955</v>
      </c>
      <c r="H44" s="11">
        <v>2.1758999999999999</v>
      </c>
      <c r="I44" s="11">
        <v>1.1571</v>
      </c>
      <c r="J44" s="11">
        <v>0.65129999999999999</v>
      </c>
      <c r="K44" s="11">
        <v>0.52059999999999995</v>
      </c>
      <c r="L44" s="11">
        <v>0.53610000000000002</v>
      </c>
    </row>
    <row r="45" spans="2:12">
      <c r="E45" s="10" t="s">
        <v>65</v>
      </c>
      <c r="F45" s="11">
        <v>3.0337000000000001</v>
      </c>
      <c r="G45" s="11">
        <v>2.8513000000000002</v>
      </c>
      <c r="H45" s="11">
        <v>1.9555</v>
      </c>
      <c r="I45" s="11">
        <v>0.92230000000000001</v>
      </c>
      <c r="J45" s="11">
        <v>0.59209999999999996</v>
      </c>
      <c r="K45" s="11">
        <v>0.39410000000000001</v>
      </c>
      <c r="L45" s="11">
        <v>0.58960000000000001</v>
      </c>
    </row>
    <row r="46" spans="2:12">
      <c r="E46" s="10" t="s">
        <v>66</v>
      </c>
      <c r="F46" s="11">
        <v>2.9653</v>
      </c>
      <c r="G46" s="11">
        <v>2.9129</v>
      </c>
      <c r="H46" s="11">
        <v>2.0587</v>
      </c>
      <c r="I46" s="11">
        <v>0.98050000000000004</v>
      </c>
      <c r="J46" s="11">
        <v>0.7802</v>
      </c>
      <c r="K46" s="11">
        <v>0.69089999999999996</v>
      </c>
      <c r="L46" s="11">
        <v>0.73699999999999999</v>
      </c>
    </row>
    <row r="47" spans="2:12">
      <c r="E47" s="12" t="s">
        <v>67</v>
      </c>
      <c r="F47" s="11">
        <v>2.8917999999999999</v>
      </c>
      <c r="G47" s="11">
        <v>2.7883</v>
      </c>
      <c r="H47" s="11">
        <v>2.3458000000000001</v>
      </c>
      <c r="I47" s="11">
        <v>1.1301000000000001</v>
      </c>
      <c r="J47" s="11">
        <v>0.90310000000000001</v>
      </c>
      <c r="K47" s="11">
        <v>0.84009999999999996</v>
      </c>
      <c r="L47" s="11">
        <v>0.82499999999999996</v>
      </c>
    </row>
    <row r="48" spans="2:12">
      <c r="E48" s="12" t="s">
        <v>68</v>
      </c>
      <c r="F48" s="11">
        <v>2.9908999999999999</v>
      </c>
      <c r="G48" s="11">
        <v>2.9108999999999998</v>
      </c>
      <c r="H48" s="11">
        <v>2.0276000000000001</v>
      </c>
      <c r="I48" s="11">
        <v>1.2947</v>
      </c>
      <c r="J48" s="11">
        <v>0.76590000000000003</v>
      </c>
      <c r="K48" s="11">
        <v>0.63200000000000001</v>
      </c>
      <c r="L48" s="11">
        <v>0.65649999999999997</v>
      </c>
    </row>
    <row r="49" spans="5:12">
      <c r="E49" s="12" t="s">
        <v>69</v>
      </c>
      <c r="F49" s="11">
        <v>3.0464000000000002</v>
      </c>
      <c r="G49" s="11">
        <v>2.8113000000000001</v>
      </c>
      <c r="H49" s="11">
        <v>2.4346999999999999</v>
      </c>
      <c r="I49" s="11">
        <v>1.2457</v>
      </c>
      <c r="J49" s="11">
        <v>0.62019999999999997</v>
      </c>
      <c r="K49" s="11">
        <v>0.54379999999999995</v>
      </c>
      <c r="L49" s="11">
        <v>0.57909999999999995</v>
      </c>
    </row>
    <row r="50" spans="5:12">
      <c r="E50" s="13" t="s">
        <v>70</v>
      </c>
      <c r="F50" s="11">
        <v>3.07</v>
      </c>
      <c r="G50" s="11">
        <v>2.9460999999999999</v>
      </c>
      <c r="H50" s="11">
        <v>2.7368999999999999</v>
      </c>
      <c r="I50" s="11">
        <v>2.1053000000000002</v>
      </c>
      <c r="J50" s="14">
        <v>1.1427</v>
      </c>
      <c r="K50" s="15">
        <v>0.90429999999999999</v>
      </c>
      <c r="L50" s="15">
        <v>0.84460000000000002</v>
      </c>
    </row>
    <row r="51" spans="5:12">
      <c r="E51" s="13" t="s">
        <v>71</v>
      </c>
      <c r="F51" s="11">
        <v>2.9578000000000002</v>
      </c>
      <c r="G51" s="11">
        <v>2.794</v>
      </c>
      <c r="H51" s="11">
        <v>2.5697999999999999</v>
      </c>
      <c r="I51" s="11">
        <v>1.9947999999999999</v>
      </c>
      <c r="J51" s="14">
        <v>1.0968</v>
      </c>
      <c r="K51" s="14">
        <v>0.999</v>
      </c>
      <c r="L51" s="14">
        <v>0.81479999999999997</v>
      </c>
    </row>
    <row r="52" spans="5:12">
      <c r="E52" s="13" t="s">
        <v>72</v>
      </c>
      <c r="F52" s="11">
        <v>3.1768999999999998</v>
      </c>
      <c r="G52" s="11">
        <v>2.6798999999999999</v>
      </c>
      <c r="H52" s="11">
        <v>2.6240000000000001</v>
      </c>
      <c r="I52" s="11">
        <v>1.8958999999999999</v>
      </c>
      <c r="J52" s="14">
        <v>1.1552</v>
      </c>
      <c r="K52" s="14">
        <v>1.0150999999999999</v>
      </c>
      <c r="L52" s="14">
        <v>0.9758</v>
      </c>
    </row>
    <row r="53" spans="5:12">
      <c r="E53" s="16" t="s">
        <v>73</v>
      </c>
      <c r="F53" s="14">
        <v>2.7831000000000001</v>
      </c>
      <c r="G53" s="14">
        <v>2.8854000000000002</v>
      </c>
      <c r="H53" s="14">
        <v>2.8567</v>
      </c>
      <c r="I53" s="14">
        <v>2.4741</v>
      </c>
      <c r="J53" s="14">
        <v>1.51</v>
      </c>
      <c r="K53" s="14">
        <v>1.1950000000000001</v>
      </c>
      <c r="L53" s="14">
        <v>1.26</v>
      </c>
    </row>
    <row r="54" spans="5:12">
      <c r="E54" s="16" t="s">
        <v>74</v>
      </c>
      <c r="F54" s="14">
        <v>3.0068000000000001</v>
      </c>
      <c r="G54" s="14">
        <v>2.7183999999999999</v>
      </c>
      <c r="H54" s="14">
        <v>2.8449</v>
      </c>
      <c r="I54" s="14">
        <v>2.2902999999999998</v>
      </c>
      <c r="J54" s="14">
        <v>1.7369000000000001</v>
      </c>
      <c r="K54" s="14">
        <v>1.5262</v>
      </c>
      <c r="L54" s="14">
        <v>1.3769</v>
      </c>
    </row>
    <row r="55" spans="5:12">
      <c r="E55" s="16" t="s">
        <v>75</v>
      </c>
      <c r="F55" s="15">
        <v>2.8557000000000001</v>
      </c>
      <c r="G55" s="14">
        <v>2.7366000000000001</v>
      </c>
      <c r="H55" s="15">
        <v>2.8056999999999999</v>
      </c>
      <c r="I55" s="14">
        <v>2.1755</v>
      </c>
      <c r="J55" s="14">
        <v>1.5001</v>
      </c>
      <c r="K55" s="14">
        <v>1.7169000000000001</v>
      </c>
      <c r="L55" s="14">
        <v>1.601</v>
      </c>
    </row>
    <row r="56" spans="5:12">
      <c r="E56" s="17" t="s">
        <v>76</v>
      </c>
      <c r="F56" s="14">
        <v>3.0825999999999998</v>
      </c>
      <c r="G56" s="14">
        <v>2.9523000000000001</v>
      </c>
      <c r="H56" s="14">
        <v>3.0198999999999998</v>
      </c>
      <c r="I56" s="14">
        <v>2.4824000000000002</v>
      </c>
      <c r="J56" s="14">
        <v>2.0920999999999998</v>
      </c>
      <c r="K56" s="14">
        <v>1.6993</v>
      </c>
      <c r="L56" s="14">
        <v>1.792</v>
      </c>
    </row>
    <row r="57" spans="5:12">
      <c r="E57" s="17" t="s">
        <v>77</v>
      </c>
      <c r="F57" s="14">
        <v>2.9441000000000002</v>
      </c>
      <c r="G57" s="14">
        <v>2.9622000000000002</v>
      </c>
      <c r="H57" s="14">
        <v>2.8338999999999999</v>
      </c>
      <c r="I57" s="14">
        <v>2.6008</v>
      </c>
      <c r="J57" s="14">
        <v>1.7539</v>
      </c>
      <c r="K57" s="14">
        <v>1.4978</v>
      </c>
      <c r="L57" s="14">
        <v>1.4350000000000001</v>
      </c>
    </row>
    <row r="58" spans="5:12">
      <c r="E58" s="17" t="s">
        <v>78</v>
      </c>
      <c r="F58" s="14">
        <v>2.9146000000000001</v>
      </c>
      <c r="G58" s="14">
        <v>2.8927</v>
      </c>
      <c r="H58" s="14">
        <v>2.7574000000000001</v>
      </c>
      <c r="I58" s="14">
        <v>2.5552999999999999</v>
      </c>
      <c r="J58" s="15">
        <v>1.9240999999999999</v>
      </c>
      <c r="K58" s="14">
        <v>1.615</v>
      </c>
      <c r="L58" s="14">
        <v>1.6427</v>
      </c>
    </row>
    <row r="59" spans="5:12">
      <c r="E59" s="18" t="s">
        <v>79</v>
      </c>
      <c r="F59" s="14">
        <v>3.1017000000000001</v>
      </c>
      <c r="G59" s="14">
        <v>2.9942000000000002</v>
      </c>
      <c r="H59" s="14">
        <v>2.85</v>
      </c>
      <c r="I59" s="14">
        <v>2.6162000000000001</v>
      </c>
      <c r="J59" s="14">
        <v>1.8953</v>
      </c>
      <c r="K59" s="14">
        <v>1.8643000000000001</v>
      </c>
      <c r="L59" s="14">
        <v>1.9804999999999999</v>
      </c>
    </row>
    <row r="60" spans="5:12">
      <c r="E60" s="18" t="s">
        <v>80</v>
      </c>
      <c r="F60" s="15">
        <v>3.0964</v>
      </c>
      <c r="G60" s="14">
        <v>2.8988999999999998</v>
      </c>
      <c r="H60" s="14">
        <v>2.7867999999999999</v>
      </c>
      <c r="I60" s="14">
        <v>2.5977999999999999</v>
      </c>
      <c r="J60" s="14">
        <v>2.2498</v>
      </c>
      <c r="K60" s="14">
        <v>2.0459999999999998</v>
      </c>
      <c r="L60" s="14">
        <v>2.2517</v>
      </c>
    </row>
    <row r="61" spans="5:12">
      <c r="E61" s="18" t="s">
        <v>81</v>
      </c>
      <c r="F61" s="14">
        <v>2.9878</v>
      </c>
      <c r="G61" s="14">
        <v>3.0041000000000002</v>
      </c>
      <c r="H61" s="14">
        <v>2.6126999999999998</v>
      </c>
      <c r="I61" s="14">
        <v>2.5491000000000001</v>
      </c>
      <c r="J61" s="14">
        <v>2.4293</v>
      </c>
      <c r="K61" s="14">
        <v>2.3149000000000002</v>
      </c>
      <c r="L61" s="14">
        <v>2.391</v>
      </c>
    </row>
    <row r="62" spans="5:12">
      <c r="E62" s="2" t="s">
        <v>39</v>
      </c>
      <c r="F62" s="19">
        <v>0</v>
      </c>
      <c r="G62" s="19">
        <v>2</v>
      </c>
      <c r="H62" s="19">
        <v>4</v>
      </c>
      <c r="I62" s="19">
        <v>11</v>
      </c>
      <c r="J62" s="19">
        <v>16</v>
      </c>
      <c r="K62" s="19">
        <v>28</v>
      </c>
      <c r="L62" s="3">
        <v>35</v>
      </c>
    </row>
    <row r="63" spans="5:12">
      <c r="E63" s="8" t="s">
        <v>82</v>
      </c>
      <c r="F63" s="14">
        <v>2.9758</v>
      </c>
      <c r="G63" s="14">
        <v>3.0049000000000001</v>
      </c>
      <c r="H63" s="14">
        <v>3.0609000000000002</v>
      </c>
      <c r="I63" s="14">
        <v>2.488</v>
      </c>
      <c r="J63" s="14">
        <v>1.7931999999999999</v>
      </c>
      <c r="K63" s="14">
        <v>1.9597</v>
      </c>
      <c r="L63" s="14">
        <v>1.9677</v>
      </c>
    </row>
    <row r="64" spans="5:12">
      <c r="E64" s="8" t="s">
        <v>83</v>
      </c>
      <c r="F64" s="14">
        <v>3.0468000000000002</v>
      </c>
      <c r="G64" s="14">
        <v>2.9691000000000001</v>
      </c>
      <c r="H64" s="14">
        <v>2.7652999999999999</v>
      </c>
      <c r="I64" s="14">
        <v>2.3567</v>
      </c>
      <c r="J64" s="14">
        <v>1.9693000000000001</v>
      </c>
      <c r="K64" s="14">
        <v>1.8978999999999999</v>
      </c>
      <c r="L64" s="14">
        <v>2.0276000000000001</v>
      </c>
    </row>
    <row r="65" spans="5:12">
      <c r="E65" s="8" t="s">
        <v>84</v>
      </c>
      <c r="F65" s="14">
        <v>2.9904000000000002</v>
      </c>
      <c r="G65" s="14">
        <v>2.89</v>
      </c>
      <c r="H65" s="14">
        <v>2.7900999999999998</v>
      </c>
      <c r="I65" s="14">
        <v>2.4689000000000001</v>
      </c>
      <c r="J65" s="14">
        <v>2.0360999999999998</v>
      </c>
      <c r="K65" s="14">
        <v>1.589</v>
      </c>
      <c r="L65" s="20">
        <v>1.6328</v>
      </c>
    </row>
    <row r="66" spans="5:12">
      <c r="E66" s="8" t="s">
        <v>85</v>
      </c>
      <c r="F66" s="14">
        <v>2.8754</v>
      </c>
      <c r="G66" s="14">
        <v>2.9910999999999999</v>
      </c>
      <c r="H66" s="14">
        <v>2.6293000000000002</v>
      </c>
      <c r="I66" s="15">
        <v>2.3119999999999998</v>
      </c>
      <c r="J66" s="14">
        <v>1.8998999999999999</v>
      </c>
      <c r="K66" s="14">
        <v>1.6</v>
      </c>
      <c r="L66" s="14">
        <v>1.7411000000000001</v>
      </c>
    </row>
    <row r="67" spans="5:12">
      <c r="E67" s="8" t="s">
        <v>86</v>
      </c>
      <c r="F67" s="14">
        <v>2.9777999999999998</v>
      </c>
      <c r="G67" s="14">
        <v>3.0148999999999999</v>
      </c>
      <c r="H67" s="14">
        <v>3.0005000000000002</v>
      </c>
      <c r="I67" s="14">
        <v>2.6934999999999998</v>
      </c>
      <c r="J67" s="14">
        <v>2.0047000000000001</v>
      </c>
      <c r="K67" s="14">
        <v>1.7892999999999999</v>
      </c>
      <c r="L67" s="14">
        <v>1.9555</v>
      </c>
    </row>
    <row r="68" spans="5:12">
      <c r="E68" s="8" t="s">
        <v>87</v>
      </c>
      <c r="F68" s="14">
        <v>3.1139999999999999</v>
      </c>
      <c r="G68" s="14">
        <v>2.7780999999999998</v>
      </c>
      <c r="H68" s="14">
        <v>2.8978000000000002</v>
      </c>
      <c r="I68" s="14">
        <v>2.1943999999999999</v>
      </c>
      <c r="J68" s="14">
        <v>1.5947</v>
      </c>
      <c r="K68" s="14">
        <v>1.5894999999999999</v>
      </c>
      <c r="L68" s="20">
        <v>1.6294999999999999</v>
      </c>
    </row>
    <row r="69" spans="5:12">
      <c r="E69" s="8" t="s">
        <v>88</v>
      </c>
      <c r="F69" s="14">
        <v>3.0905999999999998</v>
      </c>
      <c r="G69" s="14">
        <v>3.0009999999999999</v>
      </c>
      <c r="H69" s="14">
        <v>2.6934</v>
      </c>
      <c r="I69" s="14">
        <v>2.0931000000000002</v>
      </c>
      <c r="J69" s="14">
        <v>2.1648999999999998</v>
      </c>
      <c r="K69" s="14">
        <v>2.0019999999999998</v>
      </c>
      <c r="L69" s="14">
        <v>2.1796000000000002</v>
      </c>
    </row>
    <row r="70" spans="5:12">
      <c r="E70" s="8" t="s">
        <v>89</v>
      </c>
      <c r="F70" s="14">
        <v>3.1271</v>
      </c>
      <c r="G70" s="14">
        <v>2.9843999999999999</v>
      </c>
      <c r="H70" s="14">
        <v>2.4902000000000002</v>
      </c>
      <c r="I70" s="14">
        <v>2.5849000000000002</v>
      </c>
      <c r="J70" s="14">
        <v>2.4943</v>
      </c>
      <c r="K70" s="15">
        <v>1.9435</v>
      </c>
      <c r="L70" s="15">
        <v>2.2225999999999999</v>
      </c>
    </row>
    <row r="71" spans="5:12">
      <c r="E71" s="8" t="s">
        <v>90</v>
      </c>
      <c r="F71" s="15">
        <v>3.0167999999999999</v>
      </c>
      <c r="G71" s="14">
        <v>2.8990999999999998</v>
      </c>
      <c r="H71" s="14">
        <v>2.9097</v>
      </c>
      <c r="I71" s="14">
        <v>2.0949</v>
      </c>
      <c r="J71" s="15">
        <v>2.2219000000000002</v>
      </c>
      <c r="K71" s="14">
        <v>2.0461</v>
      </c>
      <c r="L71" s="14">
        <v>1.9812000000000001</v>
      </c>
    </row>
    <row r="72" spans="5:12">
      <c r="E72" s="8" t="s">
        <v>91</v>
      </c>
      <c r="F72" s="14">
        <v>2.9994000000000001</v>
      </c>
      <c r="G72" s="14">
        <v>3.0430999999999999</v>
      </c>
      <c r="H72" s="14">
        <v>3.0123000000000002</v>
      </c>
      <c r="I72" s="14">
        <v>2.3910999999999998</v>
      </c>
      <c r="J72" s="14">
        <v>2.6040999999999999</v>
      </c>
      <c r="K72" s="14">
        <v>2.7648999999999999</v>
      </c>
      <c r="L72" s="20">
        <v>2.6541000000000001</v>
      </c>
    </row>
    <row r="73" spans="5:12">
      <c r="E73" s="8" t="s">
        <v>92</v>
      </c>
      <c r="F73" s="14">
        <v>3.0347</v>
      </c>
      <c r="G73" s="14">
        <v>3.0081000000000002</v>
      </c>
      <c r="H73" s="14">
        <v>2.7806000000000002</v>
      </c>
      <c r="I73" s="14">
        <v>2.76</v>
      </c>
      <c r="J73" s="14">
        <v>2.569</v>
      </c>
      <c r="K73" s="14">
        <v>2.2044000000000001</v>
      </c>
      <c r="L73" s="14">
        <v>2.5889000000000002</v>
      </c>
    </row>
    <row r="74" spans="5:12">
      <c r="E74" s="8" t="s">
        <v>93</v>
      </c>
      <c r="F74" s="14">
        <v>2.9893999999999998</v>
      </c>
      <c r="G74" s="14">
        <v>2.9</v>
      </c>
      <c r="H74" s="14">
        <v>2.6943999999999999</v>
      </c>
      <c r="I74" s="14">
        <v>3.0028999999999999</v>
      </c>
      <c r="J74" s="14">
        <v>2.2248999999999999</v>
      </c>
      <c r="K74" s="14">
        <v>2.3807999999999998</v>
      </c>
      <c r="L74" s="14">
        <v>2.2749000000000001</v>
      </c>
    </row>
    <row r="75" spans="5:12">
      <c r="E75" s="8" t="s">
        <v>94</v>
      </c>
      <c r="F75" s="14">
        <v>3.0840999999999998</v>
      </c>
      <c r="G75" s="14">
        <v>2.7134999999999998</v>
      </c>
      <c r="H75" s="14">
        <v>2.8713000000000002</v>
      </c>
      <c r="I75" s="14">
        <v>2.5651000000000002</v>
      </c>
      <c r="J75" s="14">
        <v>2.367</v>
      </c>
      <c r="K75" s="14">
        <v>2.339</v>
      </c>
      <c r="L75" s="14">
        <v>2.5991</v>
      </c>
    </row>
    <row r="76" spans="5:12">
      <c r="E76" s="8" t="s">
        <v>95</v>
      </c>
      <c r="F76" s="14">
        <v>2.9996</v>
      </c>
      <c r="G76" s="14">
        <v>2.8906999999999998</v>
      </c>
      <c r="H76" s="14">
        <v>2.8687999999999998</v>
      </c>
      <c r="I76" s="14">
        <v>2.3300999999999998</v>
      </c>
      <c r="J76" s="14">
        <v>2.6573000000000002</v>
      </c>
      <c r="K76" s="14">
        <v>2.5421</v>
      </c>
      <c r="L76" s="14">
        <v>2.4792999999999998</v>
      </c>
    </row>
    <row r="77" spans="5:12">
      <c r="E77" s="8" t="s">
        <v>96</v>
      </c>
      <c r="F77" s="14">
        <v>2.9889000000000001</v>
      </c>
      <c r="G77" s="15">
        <v>3.0514000000000001</v>
      </c>
      <c r="H77" s="14">
        <v>2.8481000000000001</v>
      </c>
      <c r="I77" s="14">
        <v>2.9</v>
      </c>
      <c r="J77" s="15">
        <v>2.9908999999999999</v>
      </c>
      <c r="K77" s="14">
        <v>2.4396</v>
      </c>
      <c r="L77" s="14">
        <v>1.9774</v>
      </c>
    </row>
    <row r="78" spans="5:12">
      <c r="E78" s="8" t="s">
        <v>97</v>
      </c>
      <c r="F78" s="14">
        <v>3.0962999999999998</v>
      </c>
      <c r="G78" s="14">
        <v>2.8591000000000002</v>
      </c>
      <c r="H78" s="14">
        <v>2.9599000000000002</v>
      </c>
      <c r="I78" s="14">
        <v>2.9790999999999999</v>
      </c>
      <c r="J78" s="14">
        <v>2.8950999999999998</v>
      </c>
      <c r="K78" s="14">
        <v>3.1903000000000001</v>
      </c>
      <c r="L78" s="14">
        <v>2.7071000000000001</v>
      </c>
    </row>
    <row r="79" spans="5:12">
      <c r="E79" s="8" t="s">
        <v>98</v>
      </c>
      <c r="F79" s="14">
        <v>3.0840999999999998</v>
      </c>
      <c r="G79" s="14">
        <v>2.9228000000000001</v>
      </c>
      <c r="H79" s="15">
        <v>2.8633000000000002</v>
      </c>
      <c r="I79" s="14">
        <v>3.0729000000000002</v>
      </c>
      <c r="J79" s="14">
        <v>3.0004</v>
      </c>
      <c r="K79" s="14">
        <v>2.7774000000000001</v>
      </c>
      <c r="L79" s="14">
        <v>2.8340999999999998</v>
      </c>
    </row>
    <row r="80" spans="5:12">
      <c r="E80" s="8" t="s">
        <v>99</v>
      </c>
      <c r="F80" s="14">
        <v>3.1425000000000001</v>
      </c>
      <c r="G80" s="14">
        <v>2.6791</v>
      </c>
      <c r="H80" s="14">
        <v>3.1162999999999998</v>
      </c>
      <c r="I80" s="14">
        <v>2.9485999999999999</v>
      </c>
      <c r="J80" s="14">
        <v>2.9782999999999999</v>
      </c>
      <c r="K80" s="15">
        <v>2.8195000000000001</v>
      </c>
      <c r="L80" s="15">
        <v>2.9923000000000002</v>
      </c>
    </row>
    <row r="82" spans="13:20" ht="15">
      <c r="M82" s="1" t="s">
        <v>106</v>
      </c>
      <c r="N82" s="1"/>
      <c r="O82" s="1"/>
      <c r="P82" s="1"/>
      <c r="Q82" s="1"/>
      <c r="R82" s="1"/>
      <c r="S82" s="1"/>
      <c r="T82" s="1"/>
    </row>
    <row r="83" spans="13:20">
      <c r="M83" s="2" t="s">
        <v>39</v>
      </c>
      <c r="N83" s="3">
        <v>0</v>
      </c>
      <c r="O83" s="3">
        <v>2</v>
      </c>
      <c r="P83" s="3">
        <v>4</v>
      </c>
      <c r="Q83" s="3">
        <v>11</v>
      </c>
      <c r="R83" s="3">
        <v>16</v>
      </c>
      <c r="S83" s="3">
        <v>28</v>
      </c>
      <c r="T83" s="3">
        <v>35</v>
      </c>
    </row>
    <row r="84" spans="13:20">
      <c r="M84" s="10" t="s">
        <v>64</v>
      </c>
      <c r="N84" s="11">
        <f>AX257-F44</f>
        <v>9.0000000000012292E-4</v>
      </c>
      <c r="O84" s="11">
        <f t="shared" ref="O84:O101" si="1">AY257-G44</f>
        <v>0.20909999999999984</v>
      </c>
      <c r="P84" s="11">
        <f t="shared" ref="P84:P101" si="2">AZ257-H44</f>
        <v>0.58990000000000009</v>
      </c>
      <c r="Q84" s="11">
        <f t="shared" ref="Q84:Q101" si="3">BA257-I44</f>
        <v>1.8829999999999998</v>
      </c>
      <c r="R84" s="11">
        <f t="shared" ref="R84:R101" si="4">BB257-J44</f>
        <v>2.1852</v>
      </c>
      <c r="S84" s="11">
        <f t="shared" ref="S84:S101" si="5">BC257-K44</f>
        <v>2.5537999999999998</v>
      </c>
      <c r="T84" s="11">
        <f t="shared" ref="T84:T101" si="6">BD257-L44</f>
        <v>2.5612000000000004</v>
      </c>
    </row>
    <row r="85" spans="13:20">
      <c r="M85" s="10" t="s">
        <v>65</v>
      </c>
      <c r="N85" s="11">
        <f t="shared" ref="N85:N101" si="7">AX258-F45</f>
        <v>-3.8499999999999979E-2</v>
      </c>
      <c r="O85" s="11">
        <f t="shared" si="1"/>
        <v>0.27009999999999978</v>
      </c>
      <c r="P85" s="11">
        <f t="shared" si="2"/>
        <v>0.84889999999999977</v>
      </c>
      <c r="Q85" s="11">
        <f t="shared" si="3"/>
        <v>2.1725000000000003</v>
      </c>
      <c r="R85" s="11">
        <f t="shared" si="4"/>
        <v>2.1198000000000001</v>
      </c>
      <c r="S85" s="11">
        <f t="shared" si="5"/>
        <v>2.593</v>
      </c>
      <c r="T85" s="11">
        <f t="shared" si="6"/>
        <v>2.5350000000000001</v>
      </c>
    </row>
    <row r="86" spans="13:20">
      <c r="M86" s="10" t="s">
        <v>66</v>
      </c>
      <c r="N86" s="11">
        <f t="shared" si="7"/>
        <v>-5.7199999999999918E-2</v>
      </c>
      <c r="O86" s="11">
        <f t="shared" si="1"/>
        <v>0.20189999999999975</v>
      </c>
      <c r="P86" s="11">
        <f t="shared" si="2"/>
        <v>0.94540000000000024</v>
      </c>
      <c r="Q86" s="11">
        <f t="shared" si="3"/>
        <v>1.8146999999999998</v>
      </c>
      <c r="R86" s="11">
        <f t="shared" si="4"/>
        <v>2.2424999999999997</v>
      </c>
      <c r="S86" s="11">
        <f t="shared" si="5"/>
        <v>2.4790999999999999</v>
      </c>
      <c r="T86" s="11">
        <f t="shared" si="6"/>
        <v>2.2281999999999997</v>
      </c>
    </row>
    <row r="87" spans="13:20">
      <c r="M87" s="12" t="s">
        <v>67</v>
      </c>
      <c r="N87" s="11">
        <f t="shared" si="7"/>
        <v>8.1999999999999851E-3</v>
      </c>
      <c r="O87" s="11">
        <f t="shared" si="1"/>
        <v>5.9600000000000097E-2</v>
      </c>
      <c r="P87" s="11">
        <f t="shared" si="2"/>
        <v>0.55459999999999976</v>
      </c>
      <c r="Q87" s="11">
        <f t="shared" si="3"/>
        <v>1.8712999999999997</v>
      </c>
      <c r="R87" s="11">
        <f t="shared" si="4"/>
        <v>1.9450000000000001</v>
      </c>
      <c r="S87" s="11">
        <f t="shared" si="5"/>
        <v>2.0739999999999998</v>
      </c>
      <c r="T87" s="11">
        <f t="shared" si="6"/>
        <v>2.2507000000000001</v>
      </c>
    </row>
    <row r="88" spans="13:20">
      <c r="M88" s="12" t="s">
        <v>68</v>
      </c>
      <c r="N88" s="11">
        <f t="shared" si="7"/>
        <v>5.0899999999999945E-2</v>
      </c>
      <c r="O88" s="11">
        <f t="shared" si="1"/>
        <v>-4.6799999999999731E-2</v>
      </c>
      <c r="P88" s="11">
        <f t="shared" si="2"/>
        <v>0.7477999999999998</v>
      </c>
      <c r="Q88" s="11">
        <f t="shared" si="3"/>
        <v>1.6311000000000002</v>
      </c>
      <c r="R88" s="11">
        <f t="shared" si="4"/>
        <v>2.2350000000000003</v>
      </c>
      <c r="S88" s="11">
        <f t="shared" si="5"/>
        <v>2.5731999999999999</v>
      </c>
      <c r="T88" s="11">
        <f t="shared" si="6"/>
        <v>2.4318</v>
      </c>
    </row>
    <row r="89" spans="13:20">
      <c r="M89" s="12" t="s">
        <v>69</v>
      </c>
      <c r="N89" s="11">
        <f t="shared" si="7"/>
        <v>9.5599999999999685E-2</v>
      </c>
      <c r="O89" s="11">
        <f t="shared" si="1"/>
        <v>0.14239999999999986</v>
      </c>
      <c r="P89" s="11">
        <f t="shared" si="2"/>
        <v>0.39900000000000002</v>
      </c>
      <c r="Q89" s="11">
        <f t="shared" si="3"/>
        <v>1.6546999999999998</v>
      </c>
      <c r="R89" s="11">
        <f t="shared" si="4"/>
        <v>2.1469</v>
      </c>
      <c r="S89" s="11">
        <f t="shared" si="5"/>
        <v>2.4636</v>
      </c>
      <c r="T89" s="11">
        <f t="shared" si="6"/>
        <v>2.3555999999999999</v>
      </c>
    </row>
    <row r="90" spans="13:20">
      <c r="M90" s="13" t="s">
        <v>70</v>
      </c>
      <c r="N90" s="11">
        <f t="shared" si="7"/>
        <v>-6.5199999999999925E-2</v>
      </c>
      <c r="O90" s="11">
        <f t="shared" si="1"/>
        <v>0.19390000000000018</v>
      </c>
      <c r="P90" s="11">
        <f t="shared" si="2"/>
        <v>0.28730000000000011</v>
      </c>
      <c r="Q90" s="11">
        <f t="shared" si="3"/>
        <v>0.93879999999999963</v>
      </c>
      <c r="R90" s="11">
        <f t="shared" si="4"/>
        <v>1.9765000000000001</v>
      </c>
      <c r="S90" s="11">
        <f t="shared" si="5"/>
        <v>2.1377999999999999</v>
      </c>
      <c r="T90" s="11">
        <f t="shared" si="6"/>
        <v>2.1416940000000002</v>
      </c>
    </row>
    <row r="91" spans="13:20">
      <c r="M91" s="13" t="s">
        <v>71</v>
      </c>
      <c r="N91" s="11">
        <f t="shared" si="7"/>
        <v>-1.4000000000000234E-2</v>
      </c>
      <c r="O91" s="11">
        <f t="shared" si="1"/>
        <v>0.20179999999999998</v>
      </c>
      <c r="P91" s="11">
        <f t="shared" si="2"/>
        <v>0.29790000000000028</v>
      </c>
      <c r="Q91" s="11">
        <f t="shared" si="3"/>
        <v>0.99289999999999989</v>
      </c>
      <c r="R91" s="11">
        <f t="shared" si="4"/>
        <v>1.4998999999999998</v>
      </c>
      <c r="S91" s="11">
        <f t="shared" si="5"/>
        <v>1.9872000000000001</v>
      </c>
      <c r="T91" s="11">
        <f t="shared" si="6"/>
        <v>2.3249900000000001</v>
      </c>
    </row>
    <row r="92" spans="13:20">
      <c r="M92" s="13" t="s">
        <v>72</v>
      </c>
      <c r="N92" s="11">
        <f t="shared" si="7"/>
        <v>-8.8999999999999968E-2</v>
      </c>
      <c r="O92" s="11">
        <f t="shared" si="1"/>
        <v>0.15480000000000027</v>
      </c>
      <c r="P92" s="11">
        <f t="shared" si="2"/>
        <v>0.37549999999999972</v>
      </c>
      <c r="Q92" s="11">
        <f t="shared" si="3"/>
        <v>1.1519000000000001</v>
      </c>
      <c r="R92" s="11">
        <f t="shared" si="4"/>
        <v>1.8189</v>
      </c>
      <c r="S92" s="11">
        <f t="shared" si="5"/>
        <v>1.9898000000000002</v>
      </c>
      <c r="T92" s="11">
        <f t="shared" si="6"/>
        <v>2.13089</v>
      </c>
    </row>
    <row r="93" spans="13:20">
      <c r="M93" s="16" t="s">
        <v>73</v>
      </c>
      <c r="N93" s="11">
        <f t="shared" si="7"/>
        <v>2.5399999999999867E-2</v>
      </c>
      <c r="O93" s="11">
        <f t="shared" si="1"/>
        <v>0.12959999999999994</v>
      </c>
      <c r="P93" s="11">
        <f t="shared" si="2"/>
        <v>0.10999999999999988</v>
      </c>
      <c r="Q93" s="11">
        <f t="shared" si="3"/>
        <v>0.40969999999999995</v>
      </c>
      <c r="R93" s="11">
        <f t="shared" si="4"/>
        <v>1.5302999999999998</v>
      </c>
      <c r="S93" s="11">
        <f t="shared" si="5"/>
        <v>1.6961999999999999</v>
      </c>
      <c r="T93" s="11">
        <f t="shared" si="6"/>
        <v>1.9194500000000001</v>
      </c>
    </row>
    <row r="94" spans="13:20">
      <c r="M94" s="16" t="s">
        <v>74</v>
      </c>
      <c r="N94" s="11">
        <f t="shared" si="7"/>
        <v>1.5299999999999869E-2</v>
      </c>
      <c r="O94" s="11">
        <f t="shared" si="1"/>
        <v>0.24170000000000025</v>
      </c>
      <c r="P94" s="11">
        <f t="shared" si="2"/>
        <v>0.37300000000000022</v>
      </c>
      <c r="Q94" s="11">
        <f t="shared" si="3"/>
        <v>0.66650000000000009</v>
      </c>
      <c r="R94" s="11">
        <f t="shared" si="4"/>
        <v>1.4372999999999998</v>
      </c>
      <c r="S94" s="11">
        <f t="shared" si="5"/>
        <v>1.5953999999999999</v>
      </c>
      <c r="T94" s="11">
        <f t="shared" si="6"/>
        <v>1.657165</v>
      </c>
    </row>
    <row r="95" spans="13:20">
      <c r="M95" s="16" t="s">
        <v>75</v>
      </c>
      <c r="N95" s="11">
        <f t="shared" si="7"/>
        <v>8.8699999999999779E-2</v>
      </c>
      <c r="O95" s="11">
        <f t="shared" si="1"/>
        <v>0.27499999999999991</v>
      </c>
      <c r="P95" s="11">
        <f t="shared" si="2"/>
        <v>0.18650000000000011</v>
      </c>
      <c r="Q95" s="11">
        <f t="shared" si="3"/>
        <v>0.82509999999999994</v>
      </c>
      <c r="R95" s="11">
        <f t="shared" si="4"/>
        <v>1.3074000000000001</v>
      </c>
      <c r="S95" s="11">
        <f t="shared" si="5"/>
        <v>1.2674999999999998</v>
      </c>
      <c r="T95" s="11">
        <f t="shared" si="6"/>
        <v>1.5346199999999999</v>
      </c>
    </row>
    <row r="96" spans="13:20">
      <c r="M96" s="17" t="s">
        <v>76</v>
      </c>
      <c r="N96" s="11">
        <f t="shared" si="7"/>
        <v>-0.20939999999999959</v>
      </c>
      <c r="O96" s="11">
        <f t="shared" si="1"/>
        <v>2.9499999999999638E-2</v>
      </c>
      <c r="P96" s="11">
        <f t="shared" si="2"/>
        <v>8.6899999999999977E-2</v>
      </c>
      <c r="Q96" s="11">
        <f t="shared" si="3"/>
        <v>0.35169999999999968</v>
      </c>
      <c r="R96" s="11">
        <f t="shared" si="4"/>
        <v>1.0425</v>
      </c>
      <c r="S96" s="11">
        <f t="shared" si="5"/>
        <v>1.3165999999999998</v>
      </c>
      <c r="T96" s="11">
        <f t="shared" si="6"/>
        <v>0.90158699999999992</v>
      </c>
    </row>
    <row r="97" spans="13:20">
      <c r="M97" s="17" t="s">
        <v>77</v>
      </c>
      <c r="N97" s="11">
        <f t="shared" si="7"/>
        <v>4.1099999999999692E-2</v>
      </c>
      <c r="O97" s="11">
        <f t="shared" si="1"/>
        <v>-3.7900000000000045E-2</v>
      </c>
      <c r="P97" s="11">
        <f t="shared" si="2"/>
        <v>2.5800000000000267E-2</v>
      </c>
      <c r="Q97" s="11">
        <f t="shared" si="3"/>
        <v>0.51390000000000002</v>
      </c>
      <c r="R97" s="11">
        <f t="shared" si="4"/>
        <v>1.2510000000000001</v>
      </c>
      <c r="S97" s="11">
        <f t="shared" si="5"/>
        <v>1.2701</v>
      </c>
      <c r="T97" s="11">
        <f t="shared" si="6"/>
        <v>1.3675419999999998</v>
      </c>
    </row>
    <row r="98" spans="13:20">
      <c r="M98" s="17" t="s">
        <v>78</v>
      </c>
      <c r="N98" s="11">
        <f t="shared" si="7"/>
        <v>-0.28149999999999986</v>
      </c>
      <c r="O98" s="11">
        <f t="shared" si="1"/>
        <v>0.21309999999999985</v>
      </c>
      <c r="P98" s="11">
        <f t="shared" si="2"/>
        <v>0.13859999999999983</v>
      </c>
      <c r="Q98" s="11">
        <f t="shared" si="3"/>
        <v>0.44010000000000016</v>
      </c>
      <c r="R98" s="11">
        <f t="shared" si="4"/>
        <v>1.1792</v>
      </c>
      <c r="S98" s="11">
        <f t="shared" si="5"/>
        <v>1.1899</v>
      </c>
      <c r="T98" s="11">
        <f t="shared" si="6"/>
        <v>1.4398200000000001</v>
      </c>
    </row>
    <row r="99" spans="13:20">
      <c r="M99" s="18" t="s">
        <v>79</v>
      </c>
      <c r="N99" s="11">
        <f t="shared" si="7"/>
        <v>6.8999999999999062E-3</v>
      </c>
      <c r="O99" s="11">
        <f t="shared" si="1"/>
        <v>1.9899999999999807E-2</v>
      </c>
      <c r="P99" s="11">
        <f t="shared" si="2"/>
        <v>0.17539999999999978</v>
      </c>
      <c r="Q99" s="11">
        <f t="shared" si="3"/>
        <v>0.48459999999999992</v>
      </c>
      <c r="R99" s="11">
        <f t="shared" si="4"/>
        <v>1.0917000000000001</v>
      </c>
      <c r="S99" s="11">
        <f t="shared" si="5"/>
        <v>1.2300999999999997</v>
      </c>
      <c r="T99" s="11">
        <f t="shared" si="6"/>
        <v>1.1428240000000003</v>
      </c>
    </row>
    <row r="100" spans="13:20">
      <c r="M100" s="18" t="s">
        <v>80</v>
      </c>
      <c r="N100" s="11">
        <f t="shared" si="7"/>
        <v>-8.4200000000000053E-2</v>
      </c>
      <c r="O100" s="11">
        <f t="shared" si="1"/>
        <v>0.22540000000000004</v>
      </c>
      <c r="P100" s="11">
        <f t="shared" si="2"/>
        <v>0.21779999999999999</v>
      </c>
      <c r="Q100" s="11">
        <f t="shared" si="3"/>
        <v>0.33190000000000008</v>
      </c>
      <c r="R100" s="11">
        <f t="shared" si="4"/>
        <v>0.8980999999999999</v>
      </c>
      <c r="S100" s="11">
        <f t="shared" si="5"/>
        <v>0.78100000000000014</v>
      </c>
      <c r="T100" s="11">
        <f t="shared" si="6"/>
        <v>0.85050399999999993</v>
      </c>
    </row>
    <row r="101" spans="13:20">
      <c r="M101" s="18" t="s">
        <v>81</v>
      </c>
      <c r="N101" s="11">
        <f t="shared" si="7"/>
        <v>-3.2399999999999984E-2</v>
      </c>
      <c r="O101" s="11">
        <f t="shared" si="1"/>
        <v>-6.7400000000000126E-2</v>
      </c>
      <c r="P101" s="11">
        <f t="shared" si="2"/>
        <v>0.17520000000000024</v>
      </c>
      <c r="Q101" s="11">
        <f t="shared" si="3"/>
        <v>0.55589999999999984</v>
      </c>
      <c r="R101" s="11">
        <f t="shared" si="4"/>
        <v>0.56559999999999988</v>
      </c>
      <c r="S101" s="11">
        <f t="shared" si="5"/>
        <v>0.81069999999999975</v>
      </c>
      <c r="T101" s="11">
        <f t="shared" si="6"/>
        <v>0.6041660000000002</v>
      </c>
    </row>
    <row r="102" spans="13:20">
      <c r="M102" s="2" t="s">
        <v>39</v>
      </c>
      <c r="N102" s="19">
        <v>0</v>
      </c>
      <c r="O102" s="19">
        <v>2</v>
      </c>
      <c r="P102" s="19">
        <v>4</v>
      </c>
      <c r="Q102" s="19">
        <v>11</v>
      </c>
      <c r="R102" s="19">
        <v>16</v>
      </c>
      <c r="S102" s="19">
        <v>28</v>
      </c>
      <c r="T102" s="35">
        <v>35</v>
      </c>
    </row>
    <row r="103" spans="13:20">
      <c r="M103" s="8" t="s">
        <v>82</v>
      </c>
      <c r="N103" s="11">
        <f t="shared" ref="N103:N120" si="8">AX276-F63</f>
        <v>6.8499999999999783E-2</v>
      </c>
      <c r="O103" s="11">
        <f t="shared" ref="O103:O120" si="9">AY276-G63</f>
        <v>0.121</v>
      </c>
      <c r="P103" s="11">
        <f t="shared" ref="P103:P120" si="10">AZ276-H63</f>
        <v>-8.6699999999999999E-2</v>
      </c>
      <c r="Q103" s="11">
        <f t="shared" ref="Q103:Q120" si="11">BA276-I63</f>
        <v>3.7100000000000133E-2</v>
      </c>
      <c r="R103" s="11">
        <f t="shared" ref="R103:R120" si="12">BB276-J63</f>
        <v>0.11460000000000004</v>
      </c>
      <c r="S103" s="11">
        <f t="shared" ref="S103:S120" si="13">BC276-K63</f>
        <v>0.14099999999999979</v>
      </c>
      <c r="T103" s="11">
        <f t="shared" ref="T103:T120" si="14">BD276-L63</f>
        <v>5.2600000000000202E-2</v>
      </c>
    </row>
    <row r="104" spans="13:20">
      <c r="M104" s="8" t="s">
        <v>83</v>
      </c>
      <c r="N104" s="11">
        <f t="shared" si="8"/>
        <v>-6.5100000000000158E-2</v>
      </c>
      <c r="O104" s="11">
        <f t="shared" si="9"/>
        <v>0.13419999999999987</v>
      </c>
      <c r="P104" s="11">
        <f t="shared" si="10"/>
        <v>6.3400000000000123E-2</v>
      </c>
      <c r="Q104" s="11">
        <f t="shared" si="11"/>
        <v>-6.8799999999999972E-2</v>
      </c>
      <c r="R104" s="11">
        <f t="shared" si="12"/>
        <v>0.11939999999999973</v>
      </c>
      <c r="S104" s="11">
        <f t="shared" si="13"/>
        <v>6.9700000000000095E-2</v>
      </c>
      <c r="T104" s="11">
        <f t="shared" si="14"/>
        <v>7.7630000000000088E-2</v>
      </c>
    </row>
    <row r="105" spans="13:20">
      <c r="M105" s="8" t="s">
        <v>84</v>
      </c>
      <c r="N105" s="11">
        <f t="shared" si="8"/>
        <v>1.3299999999999645E-2</v>
      </c>
      <c r="O105" s="11">
        <f t="shared" si="9"/>
        <v>2.4399999999999977E-2</v>
      </c>
      <c r="P105" s="11">
        <f t="shared" si="10"/>
        <v>-8.0799999999999983E-2</v>
      </c>
      <c r="Q105" s="11">
        <f t="shared" si="11"/>
        <v>-1.2000000000000011E-2</v>
      </c>
      <c r="R105" s="11">
        <f t="shared" si="12"/>
        <v>-7.9799999999999871E-2</v>
      </c>
      <c r="S105" s="11">
        <f t="shared" si="13"/>
        <v>-0.12409999999999988</v>
      </c>
      <c r="T105" s="11">
        <f t="shared" si="14"/>
        <v>-4.4100000000000028E-2</v>
      </c>
    </row>
    <row r="106" spans="13:20">
      <c r="M106" s="8" t="s">
        <v>85</v>
      </c>
      <c r="N106" s="11">
        <f t="shared" si="8"/>
        <v>1.4899999999999913E-2</v>
      </c>
      <c r="O106" s="11">
        <f t="shared" si="9"/>
        <v>8.0700000000000216E-2</v>
      </c>
      <c r="P106" s="11">
        <f t="shared" si="10"/>
        <v>6.4999999999999947E-2</v>
      </c>
      <c r="Q106" s="11">
        <f t="shared" si="11"/>
        <v>8.8100000000000289E-2</v>
      </c>
      <c r="R106" s="11">
        <f t="shared" si="12"/>
        <v>7.8400000000000025E-2</v>
      </c>
      <c r="S106" s="11">
        <f t="shared" si="13"/>
        <v>5.3699999999999859E-2</v>
      </c>
      <c r="T106" s="11">
        <f t="shared" si="14"/>
        <v>9.2199999999999838E-2</v>
      </c>
    </row>
    <row r="107" spans="13:20">
      <c r="M107" s="8" t="s">
        <v>86</v>
      </c>
      <c r="N107" s="11">
        <f t="shared" si="8"/>
        <v>0.11770000000000014</v>
      </c>
      <c r="O107" s="11">
        <f t="shared" si="9"/>
        <v>-4.610000000000003E-2</v>
      </c>
      <c r="P107" s="11">
        <f t="shared" si="10"/>
        <v>-0.28920000000000012</v>
      </c>
      <c r="Q107" s="11">
        <f t="shared" si="11"/>
        <v>-0.16929999999999978</v>
      </c>
      <c r="R107" s="11">
        <f t="shared" si="12"/>
        <v>-7.0900000000000185E-2</v>
      </c>
      <c r="S107" s="11">
        <f t="shared" si="13"/>
        <v>0.1100000000000001</v>
      </c>
      <c r="T107" s="11">
        <f t="shared" si="14"/>
        <v>6.1569999999999903E-2</v>
      </c>
    </row>
    <row r="108" spans="13:20">
      <c r="M108" s="8" t="s">
        <v>87</v>
      </c>
      <c r="N108" s="11">
        <f t="shared" si="8"/>
        <v>0.14729999999999999</v>
      </c>
      <c r="O108" s="11">
        <f t="shared" si="9"/>
        <v>-1.3899999999999579E-2</v>
      </c>
      <c r="P108" s="11">
        <f t="shared" si="10"/>
        <v>8.6199999999999832E-2</v>
      </c>
      <c r="Q108" s="11">
        <f t="shared" si="11"/>
        <v>6.9599999999999884E-2</v>
      </c>
      <c r="R108" s="11">
        <f t="shared" si="12"/>
        <v>0.49690000000000012</v>
      </c>
      <c r="S108" s="11">
        <f t="shared" si="13"/>
        <v>8.3300000000000152E-2</v>
      </c>
      <c r="T108" s="11">
        <f t="shared" si="14"/>
        <v>0.21670000000000011</v>
      </c>
    </row>
    <row r="109" spans="13:20">
      <c r="M109" s="8" t="s">
        <v>88</v>
      </c>
      <c r="N109" s="11">
        <f t="shared" si="8"/>
        <v>-9.7399999999999931E-2</v>
      </c>
      <c r="O109" s="11">
        <f t="shared" si="9"/>
        <v>0.20170000000000021</v>
      </c>
      <c r="P109" s="11">
        <f t="shared" si="10"/>
        <v>7.1099999999999941E-2</v>
      </c>
      <c r="Q109" s="11">
        <f t="shared" si="11"/>
        <v>3.3999999999996255E-3</v>
      </c>
      <c r="R109" s="11">
        <f t="shared" si="12"/>
        <v>-9.9999999999997868E-3</v>
      </c>
      <c r="S109" s="11">
        <f t="shared" si="13"/>
        <v>9.8600000000000243E-2</v>
      </c>
      <c r="T109" s="11">
        <f t="shared" si="14"/>
        <v>4.1999999999999815E-2</v>
      </c>
    </row>
    <row r="110" spans="13:20">
      <c r="M110" s="8" t="s">
        <v>89</v>
      </c>
      <c r="N110" s="11">
        <f t="shared" si="8"/>
        <v>-3.2700000000000173E-2</v>
      </c>
      <c r="O110" s="11">
        <f t="shared" si="9"/>
        <v>-8.4000000000000075E-2</v>
      </c>
      <c r="P110" s="11">
        <f t="shared" si="10"/>
        <v>8.3899999999999864E-2</v>
      </c>
      <c r="Q110" s="11">
        <f t="shared" si="11"/>
        <v>-0.15770000000000017</v>
      </c>
      <c r="R110" s="11">
        <f t="shared" si="12"/>
        <v>1.8699999999999939E-2</v>
      </c>
      <c r="S110" s="11">
        <f t="shared" si="13"/>
        <v>0.19610000000000016</v>
      </c>
      <c r="T110" s="11">
        <f t="shared" si="14"/>
        <v>0.15019999999999989</v>
      </c>
    </row>
    <row r="111" spans="13:20">
      <c r="M111" s="8" t="s">
        <v>90</v>
      </c>
      <c r="N111" s="11">
        <f t="shared" si="8"/>
        <v>-3.5699999999999843E-2</v>
      </c>
      <c r="O111" s="11">
        <f t="shared" si="9"/>
        <v>0.24580000000000002</v>
      </c>
      <c r="P111" s="11">
        <f t="shared" si="10"/>
        <v>5.9899999999999842E-2</v>
      </c>
      <c r="Q111" s="11">
        <f t="shared" si="11"/>
        <v>7.2900000000000187E-2</v>
      </c>
      <c r="R111" s="11">
        <f t="shared" si="12"/>
        <v>9.5399999999999707E-2</v>
      </c>
      <c r="S111" s="11">
        <f t="shared" si="13"/>
        <v>-0.10210000000000008</v>
      </c>
      <c r="T111" s="11">
        <f t="shared" si="14"/>
        <v>4.6499999999999764E-2</v>
      </c>
    </row>
    <row r="112" spans="13:20">
      <c r="M112" s="8" t="s">
        <v>91</v>
      </c>
      <c r="N112" s="11">
        <f t="shared" si="8"/>
        <v>0.10449999999999982</v>
      </c>
      <c r="O112" s="11">
        <f t="shared" si="9"/>
        <v>-5.3799999999999848E-2</v>
      </c>
      <c r="P112" s="11">
        <f t="shared" si="10"/>
        <v>-0.14660000000000029</v>
      </c>
      <c r="Q112" s="11">
        <f t="shared" si="11"/>
        <v>9.9700000000000344E-2</v>
      </c>
      <c r="R112" s="11">
        <f t="shared" si="12"/>
        <v>-9.0100000000000069E-2</v>
      </c>
      <c r="S112" s="11">
        <f t="shared" si="13"/>
        <v>5.2999999999999936E-2</v>
      </c>
      <c r="T112" s="11">
        <f t="shared" si="14"/>
        <v>-0.19060000000000032</v>
      </c>
    </row>
    <row r="113" spans="13:28">
      <c r="M113" s="8" t="s">
        <v>92</v>
      </c>
      <c r="N113" s="11">
        <f t="shared" si="8"/>
        <v>-7.8999999999999737E-2</v>
      </c>
      <c r="O113" s="11">
        <f t="shared" si="9"/>
        <v>0.14159999999999995</v>
      </c>
      <c r="P113" s="11">
        <f t="shared" si="10"/>
        <v>4.3799999999999617E-2</v>
      </c>
      <c r="Q113" s="11">
        <f t="shared" si="11"/>
        <v>0.13030000000000008</v>
      </c>
      <c r="R113" s="11">
        <f t="shared" si="12"/>
        <v>0.15050000000000008</v>
      </c>
      <c r="S113" s="11">
        <f t="shared" si="13"/>
        <v>0.22509999999999986</v>
      </c>
      <c r="T113" s="11">
        <f t="shared" si="14"/>
        <v>4.4200000000000017E-2</v>
      </c>
    </row>
    <row r="114" spans="13:28">
      <c r="M114" s="8" t="s">
        <v>93</v>
      </c>
      <c r="N114" s="11">
        <f t="shared" si="8"/>
        <v>1.9600000000000062E-2</v>
      </c>
      <c r="O114" s="11">
        <f t="shared" si="9"/>
        <v>6.6800000000000193E-2</v>
      </c>
      <c r="P114" s="11">
        <f t="shared" si="10"/>
        <v>3.1500000000000306E-2</v>
      </c>
      <c r="Q114" s="11">
        <f t="shared" si="11"/>
        <v>-8.7499999999999911E-2</v>
      </c>
      <c r="R114" s="11">
        <f t="shared" si="12"/>
        <v>0.21209999999999996</v>
      </c>
      <c r="S114" s="11">
        <f t="shared" si="13"/>
        <v>4.6300000000000008E-2</v>
      </c>
      <c r="T114" s="11">
        <f t="shared" si="14"/>
        <v>0.33319999999999972</v>
      </c>
    </row>
    <row r="115" spans="13:28">
      <c r="M115" s="8" t="s">
        <v>94</v>
      </c>
      <c r="N115" s="11">
        <f t="shared" si="8"/>
        <v>-0.15280000000000005</v>
      </c>
      <c r="O115" s="11">
        <f t="shared" si="9"/>
        <v>0.32890000000000041</v>
      </c>
      <c r="P115" s="11">
        <f t="shared" si="10"/>
        <v>6.6500000000000004E-2</v>
      </c>
      <c r="Q115" s="11">
        <f t="shared" si="11"/>
        <v>0.13519999999999976</v>
      </c>
      <c r="R115" s="11">
        <f t="shared" si="12"/>
        <v>0.20109999999999983</v>
      </c>
      <c r="S115" s="11">
        <f t="shared" si="13"/>
        <v>8.4000000000000075E-2</v>
      </c>
      <c r="T115" s="11">
        <f t="shared" si="14"/>
        <v>7.2700000000000209E-2</v>
      </c>
    </row>
    <row r="116" spans="13:28">
      <c r="M116" s="8" t="s">
        <v>95</v>
      </c>
      <c r="N116" s="11">
        <f t="shared" si="8"/>
        <v>0.13830000000000009</v>
      </c>
      <c r="O116" s="11">
        <f t="shared" si="9"/>
        <v>0.13960000000000017</v>
      </c>
      <c r="P116" s="11">
        <f t="shared" si="10"/>
        <v>-8.7699999999999889E-2</v>
      </c>
      <c r="Q116" s="11">
        <f t="shared" si="11"/>
        <v>8.680000000000021E-2</v>
      </c>
      <c r="R116" s="11">
        <f t="shared" si="12"/>
        <v>0.10729999999999995</v>
      </c>
      <c r="S116" s="11">
        <f t="shared" si="13"/>
        <v>6.1900000000000066E-2</v>
      </c>
      <c r="T116" s="11">
        <f t="shared" si="14"/>
        <v>3.3700000000000063E-2</v>
      </c>
    </row>
    <row r="117" spans="13:28">
      <c r="M117" s="8" t="s">
        <v>96</v>
      </c>
      <c r="N117" s="11">
        <f t="shared" si="8"/>
        <v>1.0199999999999765E-2</v>
      </c>
      <c r="O117" s="11">
        <f t="shared" si="9"/>
        <v>-0.17720000000000002</v>
      </c>
      <c r="P117" s="11">
        <f t="shared" si="10"/>
        <v>-0.14860000000000007</v>
      </c>
      <c r="Q117" s="11">
        <f t="shared" si="11"/>
        <v>-3.5800000000000054E-2</v>
      </c>
      <c r="R117" s="11">
        <f t="shared" si="12"/>
        <v>9.5000000000000639E-3</v>
      </c>
      <c r="S117" s="11">
        <f t="shared" si="13"/>
        <v>0.34529999999999994</v>
      </c>
      <c r="T117" s="11">
        <f t="shared" si="14"/>
        <v>2.2599999999999953E-2</v>
      </c>
    </row>
    <row r="118" spans="13:28">
      <c r="M118" s="8" t="s">
        <v>97</v>
      </c>
      <c r="N118" s="11">
        <f t="shared" si="8"/>
        <v>8.1999999999999851E-3</v>
      </c>
      <c r="O118" s="11">
        <f t="shared" si="9"/>
        <v>0.14539999999999997</v>
      </c>
      <c r="P118" s="11">
        <f t="shared" si="10"/>
        <v>0.19499999999999984</v>
      </c>
      <c r="Q118" s="11">
        <f t="shared" si="11"/>
        <v>6.8400000000000016E-2</v>
      </c>
      <c r="R118" s="11">
        <f t="shared" si="12"/>
        <v>-0.19119999999999981</v>
      </c>
      <c r="S118" s="11">
        <f t="shared" si="13"/>
        <v>0</v>
      </c>
      <c r="T118" s="11">
        <f t="shared" si="14"/>
        <v>0.19300000000000006</v>
      </c>
    </row>
    <row r="119" spans="13:28">
      <c r="M119" s="8" t="s">
        <v>98</v>
      </c>
      <c r="N119" s="11">
        <f t="shared" si="8"/>
        <v>-0.23950000000000005</v>
      </c>
      <c r="O119" s="11">
        <f t="shared" si="9"/>
        <v>0.20279999999999987</v>
      </c>
      <c r="P119" s="11">
        <f t="shared" si="10"/>
        <v>0.1014999999999997</v>
      </c>
      <c r="Q119" s="11">
        <f t="shared" si="11"/>
        <v>-8.0799999999999983E-2</v>
      </c>
      <c r="R119" s="11">
        <f t="shared" si="12"/>
        <v>0.14000000000000012</v>
      </c>
      <c r="S119" s="11">
        <f t="shared" si="13"/>
        <v>4.0499999999999758E-2</v>
      </c>
      <c r="T119" s="11">
        <f t="shared" si="14"/>
        <v>-0.10089999999999977</v>
      </c>
    </row>
    <row r="120" spans="13:28">
      <c r="M120" s="8" t="s">
        <v>99</v>
      </c>
      <c r="N120" s="11">
        <f t="shared" si="8"/>
        <v>-0.19410000000000016</v>
      </c>
      <c r="O120" s="11">
        <f t="shared" si="9"/>
        <v>0.16880000000000006</v>
      </c>
      <c r="P120" s="11">
        <f t="shared" si="10"/>
        <v>-2.1999999999997577E-3</v>
      </c>
      <c r="Q120" s="11">
        <f t="shared" si="11"/>
        <v>0.14190000000000014</v>
      </c>
      <c r="R120" s="11">
        <f t="shared" si="12"/>
        <v>0.11050000000000004</v>
      </c>
      <c r="S120" s="11">
        <f t="shared" si="13"/>
        <v>0.16189999999999971</v>
      </c>
      <c r="T120" s="11">
        <f t="shared" si="14"/>
        <v>3.7299999999999667E-2</v>
      </c>
    </row>
    <row r="122" spans="13:28" ht="15">
      <c r="U122" s="1" t="s">
        <v>107</v>
      </c>
      <c r="V122" s="1"/>
      <c r="W122" s="1"/>
      <c r="X122" s="1"/>
      <c r="Y122" s="1"/>
      <c r="Z122" s="1"/>
      <c r="AA122" s="1"/>
      <c r="AB122" s="1"/>
    </row>
    <row r="123" spans="13:28">
      <c r="U123" s="2" t="s">
        <v>39</v>
      </c>
      <c r="V123" s="3">
        <v>0</v>
      </c>
      <c r="W123" s="3">
        <v>2</v>
      </c>
      <c r="X123" s="3">
        <v>4</v>
      </c>
      <c r="Y123" s="3">
        <v>11</v>
      </c>
      <c r="Z123" s="3">
        <v>16</v>
      </c>
      <c r="AA123" s="3">
        <v>28</v>
      </c>
      <c r="AB123" s="3">
        <v>35</v>
      </c>
    </row>
    <row r="124" spans="13:28">
      <c r="U124" s="10" t="s">
        <v>64</v>
      </c>
      <c r="V124" s="11">
        <f t="shared" ref="V124:V141" si="15">(F44/AX257)*100</f>
        <v>99.971472946844585</v>
      </c>
      <c r="W124" s="11">
        <f t="shared" ref="W124:W141" si="16">(G44/AY257)*100</f>
        <v>92.801074158231785</v>
      </c>
      <c r="X124" s="11">
        <f t="shared" ref="X124:X141" si="17">(H44/AZ257)*100</f>
        <v>78.671632077518268</v>
      </c>
      <c r="Y124" s="11">
        <f t="shared" ref="Y124:Y141" si="18">(I44/BA257)*100</f>
        <v>38.061247985263648</v>
      </c>
      <c r="Z124" s="11">
        <f t="shared" ref="Z124:Z141" si="19">(J44/BB257)*100</f>
        <v>22.961396086726598</v>
      </c>
      <c r="AA124" s="11">
        <f t="shared" ref="AA124:AA141" si="20">(K44/BC257)*100</f>
        <v>16.933385376008324</v>
      </c>
      <c r="AB124" s="11">
        <f t="shared" ref="AB124:AB141" si="21">(L44/BD257)*100</f>
        <v>17.308623639944468</v>
      </c>
    </row>
    <row r="125" spans="13:28">
      <c r="U125" s="10" t="s">
        <v>65</v>
      </c>
      <c r="V125" s="11">
        <f t="shared" si="15"/>
        <v>101.28538995726495</v>
      </c>
      <c r="W125" s="11">
        <f t="shared" si="16"/>
        <v>91.346831549945534</v>
      </c>
      <c r="X125" s="11">
        <f t="shared" si="17"/>
        <v>69.729710454999292</v>
      </c>
      <c r="Y125" s="11">
        <f t="shared" si="18"/>
        <v>29.801602688380509</v>
      </c>
      <c r="Z125" s="11">
        <f t="shared" si="19"/>
        <v>21.833400936612708</v>
      </c>
      <c r="AA125" s="11">
        <f t="shared" si="20"/>
        <v>13.193398279267518</v>
      </c>
      <c r="AB125" s="11">
        <f t="shared" si="21"/>
        <v>18.869615310759777</v>
      </c>
    </row>
    <row r="126" spans="13:28">
      <c r="U126" s="10" t="s">
        <v>66</v>
      </c>
      <c r="V126" s="11">
        <f t="shared" si="15"/>
        <v>101.96691998211891</v>
      </c>
      <c r="W126" s="11">
        <f t="shared" si="16"/>
        <v>93.518042891999499</v>
      </c>
      <c r="X126" s="11">
        <f t="shared" si="17"/>
        <v>68.529676109317265</v>
      </c>
      <c r="Y126" s="11">
        <f t="shared" si="18"/>
        <v>35.077990841442471</v>
      </c>
      <c r="Z126" s="11">
        <f t="shared" si="19"/>
        <v>25.811360704006354</v>
      </c>
      <c r="AA126" s="11">
        <f t="shared" si="20"/>
        <v>21.794952681388011</v>
      </c>
      <c r="AB126" s="11">
        <f t="shared" si="21"/>
        <v>24.854984486712535</v>
      </c>
    </row>
    <row r="127" spans="13:28">
      <c r="U127" s="12" t="s">
        <v>67</v>
      </c>
      <c r="V127" s="11">
        <f t="shared" si="15"/>
        <v>99.717241379310352</v>
      </c>
      <c r="W127" s="11">
        <f t="shared" si="16"/>
        <v>97.907229888689912</v>
      </c>
      <c r="X127" s="11">
        <f t="shared" si="17"/>
        <v>80.878499517307972</v>
      </c>
      <c r="Y127" s="11">
        <f t="shared" si="18"/>
        <v>37.652428866528957</v>
      </c>
      <c r="Z127" s="11">
        <f t="shared" si="19"/>
        <v>31.708858537270462</v>
      </c>
      <c r="AA127" s="11">
        <f t="shared" si="20"/>
        <v>28.828797913592531</v>
      </c>
      <c r="AB127" s="11">
        <f t="shared" si="21"/>
        <v>26.823162206977276</v>
      </c>
    </row>
    <row r="128" spans="13:28">
      <c r="U128" s="12" t="s">
        <v>68</v>
      </c>
      <c r="V128" s="11">
        <f t="shared" si="15"/>
        <v>98.326648694851741</v>
      </c>
      <c r="W128" s="11">
        <f t="shared" si="16"/>
        <v>101.6340211584791</v>
      </c>
      <c r="X128" s="11">
        <f t="shared" si="17"/>
        <v>73.056136052460914</v>
      </c>
      <c r="Y128" s="11">
        <f t="shared" si="18"/>
        <v>44.251144985986734</v>
      </c>
      <c r="Z128" s="11">
        <f t="shared" si="19"/>
        <v>25.522343297010895</v>
      </c>
      <c r="AA128" s="11">
        <f t="shared" si="20"/>
        <v>19.717958317733682</v>
      </c>
      <c r="AB128" s="11">
        <f t="shared" si="21"/>
        <v>21.257649839717644</v>
      </c>
    </row>
    <row r="129" spans="21:28">
      <c r="U129" s="12" t="s">
        <v>69</v>
      </c>
      <c r="V129" s="11">
        <f t="shared" si="15"/>
        <v>96.957352005092318</v>
      </c>
      <c r="W129" s="11">
        <f t="shared" si="16"/>
        <v>95.178928124047815</v>
      </c>
      <c r="X129" s="11">
        <f t="shared" si="17"/>
        <v>85.919469245156506</v>
      </c>
      <c r="Y129" s="11">
        <f t="shared" si="18"/>
        <v>42.949248379533863</v>
      </c>
      <c r="Z129" s="11">
        <f t="shared" si="19"/>
        <v>22.413356944093092</v>
      </c>
      <c r="AA129" s="11">
        <f t="shared" si="20"/>
        <v>18.082064241537537</v>
      </c>
      <c r="AB129" s="11">
        <f t="shared" si="21"/>
        <v>19.732851739530446</v>
      </c>
    </row>
    <row r="130" spans="21:28">
      <c r="U130" s="13" t="s">
        <v>70</v>
      </c>
      <c r="V130" s="11">
        <f t="shared" si="15"/>
        <v>102.16986155484558</v>
      </c>
      <c r="W130" s="11">
        <f t="shared" si="16"/>
        <v>93.824840764331213</v>
      </c>
      <c r="X130" s="11">
        <f t="shared" si="17"/>
        <v>90.499966933403869</v>
      </c>
      <c r="Y130" s="11">
        <f t="shared" si="18"/>
        <v>69.160014454190076</v>
      </c>
      <c r="Z130" s="11">
        <f t="shared" si="19"/>
        <v>36.634393434213905</v>
      </c>
      <c r="AA130" s="11">
        <f t="shared" si="20"/>
        <v>29.726175996844283</v>
      </c>
      <c r="AB130" s="11">
        <f t="shared" si="21"/>
        <v>28.282546862432167</v>
      </c>
    </row>
    <row r="131" spans="21:28">
      <c r="U131" s="13" t="s">
        <v>71</v>
      </c>
      <c r="V131" s="11">
        <f t="shared" si="15"/>
        <v>100.47557578639854</v>
      </c>
      <c r="W131" s="11">
        <f t="shared" si="16"/>
        <v>93.263902797249486</v>
      </c>
      <c r="X131" s="11">
        <f t="shared" si="17"/>
        <v>89.611884088293749</v>
      </c>
      <c r="Y131" s="11">
        <f t="shared" si="18"/>
        <v>66.767078354587142</v>
      </c>
      <c r="Z131" s="11">
        <f t="shared" si="19"/>
        <v>42.23822543998152</v>
      </c>
      <c r="AA131" s="11">
        <f t="shared" si="20"/>
        <v>33.45388788426763</v>
      </c>
      <c r="AB131" s="11">
        <f t="shared" si="21"/>
        <v>25.950780147716884</v>
      </c>
    </row>
    <row r="132" spans="21:28">
      <c r="U132" s="13" t="s">
        <v>72</v>
      </c>
      <c r="V132" s="11">
        <f t="shared" si="15"/>
        <v>102.88221768839665</v>
      </c>
      <c r="W132" s="11">
        <f t="shared" si="16"/>
        <v>94.53910466716053</v>
      </c>
      <c r="X132" s="11">
        <f t="shared" si="17"/>
        <v>87.481246874479098</v>
      </c>
      <c r="Y132" s="11">
        <f t="shared" si="18"/>
        <v>62.205525296935491</v>
      </c>
      <c r="Z132" s="11">
        <f t="shared" si="19"/>
        <v>38.842002622642148</v>
      </c>
      <c r="AA132" s="11">
        <f t="shared" si="20"/>
        <v>33.781490232620051</v>
      </c>
      <c r="AB132" s="11">
        <f t="shared" si="21"/>
        <v>31.409635335356924</v>
      </c>
    </row>
    <row r="133" spans="21:28">
      <c r="U133" s="16" t="s">
        <v>73</v>
      </c>
      <c r="V133" s="11">
        <f t="shared" si="15"/>
        <v>99.095602634858466</v>
      </c>
      <c r="W133" s="11">
        <f t="shared" si="16"/>
        <v>95.701492537313442</v>
      </c>
      <c r="X133" s="11">
        <f t="shared" si="17"/>
        <v>96.292176492398966</v>
      </c>
      <c r="Y133" s="11">
        <f t="shared" si="18"/>
        <v>85.793050835702886</v>
      </c>
      <c r="Z133" s="11">
        <f t="shared" si="19"/>
        <v>49.666151366641451</v>
      </c>
      <c r="AA133" s="11">
        <f t="shared" si="20"/>
        <v>41.332318760376317</v>
      </c>
      <c r="AB133" s="11">
        <f t="shared" si="21"/>
        <v>39.629495667489664</v>
      </c>
    </row>
    <row r="134" spans="21:28">
      <c r="U134" s="16" t="s">
        <v>74</v>
      </c>
      <c r="V134" s="11">
        <f t="shared" si="15"/>
        <v>99.49372952582641</v>
      </c>
      <c r="W134" s="11">
        <f t="shared" si="16"/>
        <v>91.834735312996173</v>
      </c>
      <c r="X134" s="11">
        <f t="shared" si="17"/>
        <v>88.408589452748672</v>
      </c>
      <c r="Y134" s="11">
        <f t="shared" si="18"/>
        <v>77.458739177489178</v>
      </c>
      <c r="Z134" s="11">
        <f t="shared" si="19"/>
        <v>54.719299351017582</v>
      </c>
      <c r="AA134" s="11">
        <f t="shared" si="20"/>
        <v>48.891594054331108</v>
      </c>
      <c r="AB134" s="11">
        <f t="shared" si="21"/>
        <v>45.381361309002941</v>
      </c>
    </row>
    <row r="135" spans="21:28">
      <c r="U135" s="16" t="s">
        <v>75</v>
      </c>
      <c r="V135" s="11">
        <f t="shared" si="15"/>
        <v>96.987501698138843</v>
      </c>
      <c r="W135" s="11">
        <f t="shared" si="16"/>
        <v>90.868641253818566</v>
      </c>
      <c r="X135" s="11">
        <f t="shared" si="17"/>
        <v>93.767127865784374</v>
      </c>
      <c r="Y135" s="11">
        <f t="shared" si="18"/>
        <v>72.502166233419985</v>
      </c>
      <c r="Z135" s="11">
        <f t="shared" si="19"/>
        <v>53.431878895814776</v>
      </c>
      <c r="AA135" s="11">
        <f t="shared" si="20"/>
        <v>57.529151588258955</v>
      </c>
      <c r="AB135" s="11">
        <f t="shared" si="21"/>
        <v>51.058482851876185</v>
      </c>
    </row>
    <row r="136" spans="21:28">
      <c r="U136" s="17" t="s">
        <v>76</v>
      </c>
      <c r="V136" s="11">
        <f t="shared" si="15"/>
        <v>107.28804120840874</v>
      </c>
      <c r="W136" s="11">
        <f t="shared" si="16"/>
        <v>99.01066469917501</v>
      </c>
      <c r="X136" s="11">
        <f t="shared" si="17"/>
        <v>97.20290974636282</v>
      </c>
      <c r="Y136" s="11">
        <f t="shared" si="18"/>
        <v>87.590416710772388</v>
      </c>
      <c r="Z136" s="11">
        <f t="shared" si="19"/>
        <v>66.742168059720541</v>
      </c>
      <c r="AA136" s="11">
        <f t="shared" si="20"/>
        <v>56.34470638946916</v>
      </c>
      <c r="AB136" s="11">
        <f t="shared" si="21"/>
        <v>66.528387611018331</v>
      </c>
    </row>
    <row r="137" spans="21:28">
      <c r="U137" s="17" t="s">
        <v>77</v>
      </c>
      <c r="V137" s="11">
        <f t="shared" si="15"/>
        <v>98.623207825271351</v>
      </c>
      <c r="W137" s="11">
        <f t="shared" si="16"/>
        <v>101.29603665834559</v>
      </c>
      <c r="X137" s="11">
        <f t="shared" si="17"/>
        <v>99.097807462321214</v>
      </c>
      <c r="Y137" s="11">
        <f t="shared" si="18"/>
        <v>83.500818698430024</v>
      </c>
      <c r="Z137" s="11">
        <f t="shared" si="19"/>
        <v>58.36799893507272</v>
      </c>
      <c r="AA137" s="11">
        <f t="shared" si="20"/>
        <v>54.11322663391018</v>
      </c>
      <c r="AB137" s="11">
        <f t="shared" si="21"/>
        <v>51.203514523600369</v>
      </c>
    </row>
    <row r="138" spans="21:28">
      <c r="U138" s="17" t="s">
        <v>78</v>
      </c>
      <c r="V138" s="11">
        <f t="shared" si="15"/>
        <v>110.69082070563215</v>
      </c>
      <c r="W138" s="11">
        <f t="shared" si="16"/>
        <v>93.138643827677257</v>
      </c>
      <c r="X138" s="11">
        <f t="shared" si="17"/>
        <v>95.214088397790064</v>
      </c>
      <c r="Y138" s="11">
        <f t="shared" si="18"/>
        <v>85.307471456232889</v>
      </c>
      <c r="Z138" s="11">
        <f t="shared" si="19"/>
        <v>62.0017400831373</v>
      </c>
      <c r="AA138" s="11">
        <f t="shared" si="20"/>
        <v>57.577810260615351</v>
      </c>
      <c r="AB138" s="11">
        <f t="shared" si="21"/>
        <v>53.290814009317053</v>
      </c>
    </row>
    <row r="139" spans="21:28">
      <c r="U139" s="18" t="s">
        <v>79</v>
      </c>
      <c r="V139" s="11">
        <f t="shared" si="15"/>
        <v>99.778035128353608</v>
      </c>
      <c r="W139" s="11">
        <f t="shared" si="16"/>
        <v>99.33976974884709</v>
      </c>
      <c r="X139" s="11">
        <f t="shared" si="17"/>
        <v>94.202419514774917</v>
      </c>
      <c r="Y139" s="11">
        <f t="shared" si="18"/>
        <v>84.371775025799806</v>
      </c>
      <c r="Z139" s="11">
        <f t="shared" si="19"/>
        <v>63.451623702711743</v>
      </c>
      <c r="AA139" s="11">
        <f t="shared" si="20"/>
        <v>60.247543950361951</v>
      </c>
      <c r="AB139" s="11">
        <f t="shared" si="21"/>
        <v>63.410008055520329</v>
      </c>
    </row>
    <row r="140" spans="21:28">
      <c r="U140" s="18" t="s">
        <v>80</v>
      </c>
      <c r="V140" s="11">
        <f t="shared" si="15"/>
        <v>102.79529911692451</v>
      </c>
      <c r="W140" s="11">
        <f t="shared" si="16"/>
        <v>92.785583970809455</v>
      </c>
      <c r="X140" s="11">
        <f t="shared" si="17"/>
        <v>92.751114957065823</v>
      </c>
      <c r="Y140" s="11">
        <f t="shared" si="18"/>
        <v>88.671195002901314</v>
      </c>
      <c r="Z140" s="11">
        <f t="shared" si="19"/>
        <v>71.469868801423175</v>
      </c>
      <c r="AA140" s="11">
        <f t="shared" si="20"/>
        <v>72.373540856031127</v>
      </c>
      <c r="AB140" s="11">
        <f t="shared" si="21"/>
        <v>72.58387907436132</v>
      </c>
    </row>
    <row r="141" spans="21:28">
      <c r="U141" s="18" t="s">
        <v>81</v>
      </c>
      <c r="V141" s="11">
        <f t="shared" si="15"/>
        <v>101.09629830141435</v>
      </c>
      <c r="W141" s="11">
        <f t="shared" si="16"/>
        <v>102.29509313174651</v>
      </c>
      <c r="X141" s="11">
        <f t="shared" si="17"/>
        <v>93.715699989239198</v>
      </c>
      <c r="Y141" s="11">
        <f t="shared" si="18"/>
        <v>82.096618357487927</v>
      </c>
      <c r="Z141" s="11">
        <f t="shared" si="19"/>
        <v>81.114561421082513</v>
      </c>
      <c r="AA141" s="11">
        <f t="shared" si="20"/>
        <v>74.062579984642952</v>
      </c>
      <c r="AB141" s="11">
        <f t="shared" si="21"/>
        <v>79.828630533332699</v>
      </c>
    </row>
    <row r="142" spans="21:28">
      <c r="U142" s="2" t="s">
        <v>39</v>
      </c>
      <c r="V142" s="19">
        <v>0</v>
      </c>
      <c r="W142" s="19">
        <v>2</v>
      </c>
      <c r="X142" s="19">
        <v>4</v>
      </c>
      <c r="Y142" s="19">
        <v>11</v>
      </c>
      <c r="Z142" s="19">
        <v>16</v>
      </c>
      <c r="AA142" s="19">
        <v>28</v>
      </c>
      <c r="AB142" s="35">
        <v>35</v>
      </c>
    </row>
    <row r="143" spans="21:28">
      <c r="U143" s="8" t="s">
        <v>82</v>
      </c>
      <c r="V143" s="11">
        <f t="shared" ref="V143:V160" si="22">(F63/AX276)*100</f>
        <v>97.74989324311008</v>
      </c>
      <c r="W143" s="11">
        <f t="shared" ref="W143:W160" si="23">(G63/AY276)*100</f>
        <v>96.129114814933303</v>
      </c>
      <c r="X143" s="11">
        <f t="shared" ref="X143:X160" si="24">(H63/AZ276)*100</f>
        <v>102.9150695985475</v>
      </c>
      <c r="Y143" s="11">
        <f t="shared" ref="Y143:Y160" si="25">(I63/BA276)*100</f>
        <v>98.53075125737594</v>
      </c>
      <c r="Z143" s="11">
        <f t="shared" ref="Z143:Z160" si="26">(J63/BB276)*100</f>
        <v>93.993081035747977</v>
      </c>
      <c r="AA143" s="11">
        <f t="shared" ref="AA143:AA160" si="27">(K63/BC276)*100</f>
        <v>93.287951635169236</v>
      </c>
      <c r="AB143" s="11">
        <f t="shared" ref="AB143:AB160" si="28">(L63/BD276)*100</f>
        <v>97.39642627332573</v>
      </c>
    </row>
    <row r="144" spans="21:28">
      <c r="U144" s="8" t="s">
        <v>83</v>
      </c>
      <c r="V144" s="11">
        <f t="shared" si="22"/>
        <v>102.18331824127176</v>
      </c>
      <c r="W144" s="11">
        <f t="shared" si="23"/>
        <v>95.675571166177946</v>
      </c>
      <c r="X144" s="11">
        <f t="shared" si="24"/>
        <v>97.758687736416022</v>
      </c>
      <c r="Y144" s="11">
        <f t="shared" si="25"/>
        <v>103.00712443725688</v>
      </c>
      <c r="Z144" s="11">
        <f t="shared" si="26"/>
        <v>94.283525637956629</v>
      </c>
      <c r="AA144" s="11">
        <f t="shared" si="27"/>
        <v>96.457613336043906</v>
      </c>
      <c r="AB144" s="11">
        <f t="shared" si="28"/>
        <v>96.312516922141526</v>
      </c>
    </row>
    <row r="145" spans="21:28">
      <c r="U145" s="8" t="s">
        <v>84</v>
      </c>
      <c r="V145" s="11">
        <f t="shared" si="22"/>
        <v>99.557212770915882</v>
      </c>
      <c r="W145" s="11">
        <f t="shared" si="23"/>
        <v>99.162777930277244</v>
      </c>
      <c r="X145" s="11">
        <f t="shared" si="24"/>
        <v>102.98232015649799</v>
      </c>
      <c r="Y145" s="11">
        <f t="shared" si="25"/>
        <v>100.48842036712931</v>
      </c>
      <c r="Z145" s="11">
        <f t="shared" si="26"/>
        <v>104.07912896794969</v>
      </c>
      <c r="AA145" s="11">
        <f t="shared" si="27"/>
        <v>108.47156802512117</v>
      </c>
      <c r="AB145" s="11">
        <f t="shared" si="28"/>
        <v>102.77585447220999</v>
      </c>
    </row>
    <row r="146" spans="21:28">
      <c r="U146" s="8" t="s">
        <v>85</v>
      </c>
      <c r="V146" s="11">
        <f t="shared" si="22"/>
        <v>99.484482579663009</v>
      </c>
      <c r="W146" s="11">
        <f t="shared" si="23"/>
        <v>97.372875838270716</v>
      </c>
      <c r="X146" s="11">
        <f t="shared" si="24"/>
        <v>97.587499536057607</v>
      </c>
      <c r="Y146" s="11">
        <f t="shared" si="25"/>
        <v>96.329319611682834</v>
      </c>
      <c r="Z146" s="11">
        <f t="shared" si="26"/>
        <v>96.037001465905064</v>
      </c>
      <c r="AA146" s="11">
        <f t="shared" si="27"/>
        <v>96.752736288323163</v>
      </c>
      <c r="AB146" s="11">
        <f t="shared" si="28"/>
        <v>94.970817651230035</v>
      </c>
    </row>
    <row r="147" spans="21:28">
      <c r="U147" s="8" t="s">
        <v>86</v>
      </c>
      <c r="V147" s="11">
        <f t="shared" si="22"/>
        <v>96.197706347924409</v>
      </c>
      <c r="W147" s="11">
        <f t="shared" si="23"/>
        <v>101.55281595257344</v>
      </c>
      <c r="X147" s="11">
        <f t="shared" si="24"/>
        <v>110.66646995906024</v>
      </c>
      <c r="Y147" s="11">
        <f t="shared" si="25"/>
        <v>106.70707550907217</v>
      </c>
      <c r="Z147" s="11">
        <f t="shared" si="26"/>
        <v>103.66635639673183</v>
      </c>
      <c r="AA147" s="11">
        <f t="shared" si="27"/>
        <v>94.20839256568209</v>
      </c>
      <c r="AB147" s="11">
        <f t="shared" si="28"/>
        <v>96.947552638232693</v>
      </c>
    </row>
    <row r="148" spans="21:28">
      <c r="U148" s="8" t="s">
        <v>87</v>
      </c>
      <c r="V148" s="11">
        <f t="shared" si="22"/>
        <v>95.483396191702695</v>
      </c>
      <c r="W148" s="11">
        <f t="shared" si="23"/>
        <v>100.50285796975615</v>
      </c>
      <c r="X148" s="11">
        <f t="shared" si="24"/>
        <v>97.111260053619304</v>
      </c>
      <c r="Y148" s="11">
        <f t="shared" si="25"/>
        <v>96.92579505300354</v>
      </c>
      <c r="Z148" s="11">
        <f t="shared" si="26"/>
        <v>76.243067508127751</v>
      </c>
      <c r="AA148" s="11">
        <f t="shared" si="27"/>
        <v>95.020325203252014</v>
      </c>
      <c r="AB148" s="11">
        <f t="shared" si="28"/>
        <v>88.262376773913971</v>
      </c>
    </row>
    <row r="149" spans="21:28">
      <c r="U149" s="8" t="s">
        <v>88</v>
      </c>
      <c r="V149" s="11">
        <f t="shared" si="22"/>
        <v>103.254042496325</v>
      </c>
      <c r="W149" s="11">
        <f t="shared" si="23"/>
        <v>93.702188778218371</v>
      </c>
      <c r="X149" s="11">
        <f t="shared" si="24"/>
        <v>97.428106348345096</v>
      </c>
      <c r="Y149" s="11">
        <f t="shared" si="25"/>
        <v>99.837824946339154</v>
      </c>
      <c r="Z149" s="11">
        <f t="shared" si="26"/>
        <v>100.46405865701425</v>
      </c>
      <c r="AA149" s="11">
        <f t="shared" si="27"/>
        <v>95.306103018185269</v>
      </c>
      <c r="AB149" s="11">
        <f t="shared" si="28"/>
        <v>98.109470651782502</v>
      </c>
    </row>
    <row r="150" spans="21:28">
      <c r="U150" s="8" t="s">
        <v>89</v>
      </c>
      <c r="V150" s="11">
        <f t="shared" si="22"/>
        <v>101.05674767321614</v>
      </c>
      <c r="W150" s="11">
        <f t="shared" si="23"/>
        <v>102.89615225486139</v>
      </c>
      <c r="X150" s="11">
        <f t="shared" si="24"/>
        <v>96.74060836797328</v>
      </c>
      <c r="Y150" s="11">
        <f t="shared" si="25"/>
        <v>106.49719841793012</v>
      </c>
      <c r="Z150" s="11">
        <f t="shared" si="26"/>
        <v>99.255869478710707</v>
      </c>
      <c r="AA150" s="11">
        <f t="shared" si="27"/>
        <v>90.834735464572816</v>
      </c>
      <c r="AB150" s="11">
        <f t="shared" si="28"/>
        <v>93.669925826028319</v>
      </c>
    </row>
    <row r="151" spans="21:28">
      <c r="U151" s="8" t="s">
        <v>90</v>
      </c>
      <c r="V151" s="11">
        <f t="shared" si="22"/>
        <v>101.19754453054242</v>
      </c>
      <c r="W151" s="11">
        <f t="shared" si="23"/>
        <v>92.184171197812333</v>
      </c>
      <c r="X151" s="11">
        <f t="shared" si="24"/>
        <v>97.982893318965523</v>
      </c>
      <c r="Y151" s="11">
        <f t="shared" si="25"/>
        <v>96.637143647937989</v>
      </c>
      <c r="Z151" s="11">
        <f t="shared" si="26"/>
        <v>95.883139861045194</v>
      </c>
      <c r="AA151" s="11">
        <f t="shared" si="27"/>
        <v>105.25205761316873</v>
      </c>
      <c r="AB151" s="11">
        <f t="shared" si="28"/>
        <v>97.706761355230071</v>
      </c>
    </row>
    <row r="152" spans="21:28">
      <c r="U152" s="8" t="s">
        <v>91</v>
      </c>
      <c r="V152" s="11">
        <f t="shared" si="22"/>
        <v>96.633267824350028</v>
      </c>
      <c r="W152" s="11">
        <f t="shared" si="23"/>
        <v>101.79975245040644</v>
      </c>
      <c r="X152" s="11">
        <f t="shared" si="24"/>
        <v>105.11567854276443</v>
      </c>
      <c r="Y152" s="11">
        <f t="shared" si="25"/>
        <v>95.997269953428599</v>
      </c>
      <c r="Z152" s="11">
        <f t="shared" si="26"/>
        <v>103.58392999204456</v>
      </c>
      <c r="AA152" s="11">
        <f t="shared" si="27"/>
        <v>98.119166755385223</v>
      </c>
      <c r="AB152" s="11">
        <f t="shared" si="28"/>
        <v>107.73695961031055</v>
      </c>
    </row>
    <row r="153" spans="21:28">
      <c r="U153" s="8" t="s">
        <v>92</v>
      </c>
      <c r="V153" s="11">
        <f t="shared" si="22"/>
        <v>102.67280170517981</v>
      </c>
      <c r="W153" s="11">
        <f t="shared" si="23"/>
        <v>95.504333746071055</v>
      </c>
      <c r="X153" s="11">
        <f t="shared" si="24"/>
        <v>98.449228154652317</v>
      </c>
      <c r="Y153" s="11">
        <f t="shared" si="25"/>
        <v>95.491817458395317</v>
      </c>
      <c r="Z153" s="11">
        <f t="shared" si="26"/>
        <v>94.465894465894465</v>
      </c>
      <c r="AA153" s="11">
        <f t="shared" si="27"/>
        <v>90.734719077999586</v>
      </c>
      <c r="AB153" s="11">
        <f t="shared" si="28"/>
        <v>98.321370247996654</v>
      </c>
    </row>
    <row r="154" spans="21:28">
      <c r="U154" s="8" t="s">
        <v>93</v>
      </c>
      <c r="V154" s="11">
        <f t="shared" si="22"/>
        <v>99.348620804253912</v>
      </c>
      <c r="W154" s="11">
        <f t="shared" si="23"/>
        <v>97.748415801537007</v>
      </c>
      <c r="X154" s="11">
        <f t="shared" si="24"/>
        <v>98.844418357239803</v>
      </c>
      <c r="Y154" s="11">
        <f t="shared" si="25"/>
        <v>103.00130342320092</v>
      </c>
      <c r="Z154" s="11">
        <f t="shared" si="26"/>
        <v>91.296676241280267</v>
      </c>
      <c r="AA154" s="11">
        <f t="shared" si="27"/>
        <v>98.092373614601797</v>
      </c>
      <c r="AB154" s="11">
        <f t="shared" si="28"/>
        <v>87.224416241708539</v>
      </c>
    </row>
    <row r="155" spans="21:28">
      <c r="U155" s="8" t="s">
        <v>94</v>
      </c>
      <c r="V155" s="11">
        <f t="shared" si="22"/>
        <v>105.21270426090814</v>
      </c>
      <c r="W155" s="11">
        <f t="shared" si="23"/>
        <v>89.189455692874034</v>
      </c>
      <c r="X155" s="11">
        <f t="shared" si="24"/>
        <v>97.736401388794334</v>
      </c>
      <c r="Y155" s="11">
        <f t="shared" si="25"/>
        <v>94.993148909380437</v>
      </c>
      <c r="Z155" s="11">
        <f t="shared" si="26"/>
        <v>92.169308048752001</v>
      </c>
      <c r="AA155" s="11">
        <f t="shared" si="27"/>
        <v>96.533223276929419</v>
      </c>
      <c r="AB155" s="11">
        <f t="shared" si="28"/>
        <v>97.278987948199713</v>
      </c>
    </row>
    <row r="156" spans="21:28">
      <c r="U156" s="8" t="s">
        <v>95</v>
      </c>
      <c r="V156" s="11">
        <f t="shared" si="22"/>
        <v>95.592593772905445</v>
      </c>
      <c r="W156" s="11">
        <f t="shared" si="23"/>
        <v>95.393195393195384</v>
      </c>
      <c r="X156" s="11">
        <f t="shared" si="24"/>
        <v>103.15342849951456</v>
      </c>
      <c r="Y156" s="11">
        <f t="shared" si="25"/>
        <v>96.408622615747447</v>
      </c>
      <c r="Z156" s="11">
        <f t="shared" si="26"/>
        <v>96.118787528032996</v>
      </c>
      <c r="AA156" s="11">
        <f t="shared" si="27"/>
        <v>97.622887864823355</v>
      </c>
      <c r="AB156" s="11">
        <f t="shared" si="28"/>
        <v>98.658973338639072</v>
      </c>
    </row>
    <row r="157" spans="21:28">
      <c r="U157" s="8" t="s">
        <v>96</v>
      </c>
      <c r="V157" s="11">
        <f t="shared" si="22"/>
        <v>99.659897969390826</v>
      </c>
      <c r="W157" s="11">
        <f t="shared" si="23"/>
        <v>106.16519379305547</v>
      </c>
      <c r="X157" s="11">
        <f t="shared" si="24"/>
        <v>105.5047230968698</v>
      </c>
      <c r="Y157" s="11">
        <f t="shared" si="25"/>
        <v>101.2499127155925</v>
      </c>
      <c r="Z157" s="11">
        <f t="shared" si="26"/>
        <v>99.68337554992668</v>
      </c>
      <c r="AA157" s="11">
        <f t="shared" si="27"/>
        <v>87.600991058924919</v>
      </c>
      <c r="AB157" s="11">
        <f t="shared" si="28"/>
        <v>98.87</v>
      </c>
    </row>
    <row r="158" spans="21:28">
      <c r="U158" s="8" t="s">
        <v>97</v>
      </c>
      <c r="V158" s="11">
        <f t="shared" si="22"/>
        <v>99.735867289418593</v>
      </c>
      <c r="W158" s="11">
        <f t="shared" si="23"/>
        <v>95.160592444666335</v>
      </c>
      <c r="X158" s="11">
        <f t="shared" si="24"/>
        <v>93.819138482994717</v>
      </c>
      <c r="Y158" s="11">
        <f t="shared" si="25"/>
        <v>97.755537325676784</v>
      </c>
      <c r="Z158" s="11">
        <f t="shared" si="26"/>
        <v>107.07126742852915</v>
      </c>
      <c r="AA158" s="11">
        <f t="shared" si="27"/>
        <v>100</v>
      </c>
      <c r="AB158" s="11">
        <f t="shared" si="28"/>
        <v>93.345057066997683</v>
      </c>
    </row>
    <row r="159" spans="21:28">
      <c r="U159" s="8" t="s">
        <v>98</v>
      </c>
      <c r="V159" s="11">
        <f t="shared" si="22"/>
        <v>108.41946143570273</v>
      </c>
      <c r="W159" s="11">
        <f t="shared" si="23"/>
        <v>93.511645764013323</v>
      </c>
      <c r="X159" s="11">
        <f t="shared" si="24"/>
        <v>96.576497571505683</v>
      </c>
      <c r="Y159" s="11">
        <f t="shared" si="25"/>
        <v>102.70044450386015</v>
      </c>
      <c r="Z159" s="11">
        <f t="shared" si="26"/>
        <v>95.541969175901158</v>
      </c>
      <c r="AA159" s="11">
        <f t="shared" si="27"/>
        <v>98.562759501756631</v>
      </c>
      <c r="AB159" s="11">
        <f t="shared" si="28"/>
        <v>103.69164349480462</v>
      </c>
    </row>
    <row r="160" spans="21:28">
      <c r="U160" s="8" t="s">
        <v>99</v>
      </c>
      <c r="V160" s="11">
        <f t="shared" si="22"/>
        <v>106.58323158323159</v>
      </c>
      <c r="W160" s="11">
        <f t="shared" si="23"/>
        <v>94.072825590786195</v>
      </c>
      <c r="X160" s="11">
        <f t="shared" si="24"/>
        <v>100.07064641469445</v>
      </c>
      <c r="Y160" s="11">
        <f t="shared" si="25"/>
        <v>95.408509949846305</v>
      </c>
      <c r="Z160" s="11">
        <f t="shared" si="26"/>
        <v>96.42255892255892</v>
      </c>
      <c r="AA160" s="11">
        <f t="shared" si="27"/>
        <v>94.569665257932527</v>
      </c>
      <c r="AB160" s="11">
        <f t="shared" si="28"/>
        <v>98.76881436493268</v>
      </c>
    </row>
    <row r="162" spans="29:36" ht="15">
      <c r="AC162" s="1" t="s">
        <v>108</v>
      </c>
      <c r="AD162" s="1"/>
      <c r="AE162" s="1"/>
      <c r="AF162" s="1"/>
      <c r="AG162" s="1"/>
      <c r="AH162" s="1"/>
      <c r="AI162" s="1"/>
      <c r="AJ162" s="1"/>
    </row>
    <row r="163" spans="29:36">
      <c r="AC163" s="2" t="s">
        <v>39</v>
      </c>
      <c r="AD163" s="3">
        <v>0</v>
      </c>
      <c r="AE163" s="3">
        <v>2</v>
      </c>
      <c r="AF163" s="3">
        <v>4</v>
      </c>
      <c r="AG163" s="3">
        <v>11</v>
      </c>
      <c r="AH163" s="3">
        <v>16</v>
      </c>
      <c r="AI163" s="3">
        <v>28</v>
      </c>
      <c r="AJ163" s="3">
        <v>35</v>
      </c>
    </row>
    <row r="164" spans="29:36">
      <c r="AC164" s="36">
        <v>0</v>
      </c>
      <c r="AD164" s="11">
        <f t="shared" ref="AD164:AJ164" si="29">AVERAGE(V124:V126)</f>
        <v>101.07459429540948</v>
      </c>
      <c r="AE164" s="11">
        <f t="shared" si="29"/>
        <v>92.55531620005894</v>
      </c>
      <c r="AF164" s="11">
        <f t="shared" si="29"/>
        <v>72.310339547278275</v>
      </c>
      <c r="AG164" s="11">
        <f t="shared" si="29"/>
        <v>34.313613838362208</v>
      </c>
      <c r="AH164" s="11">
        <f t="shared" si="29"/>
        <v>23.53538590911522</v>
      </c>
      <c r="AI164" s="11">
        <f t="shared" si="29"/>
        <v>17.307245445554617</v>
      </c>
      <c r="AJ164" s="11">
        <f t="shared" si="29"/>
        <v>20.344407812472259</v>
      </c>
    </row>
    <row r="165" spans="29:36">
      <c r="AC165" s="10" t="s">
        <v>2</v>
      </c>
      <c r="AD165" s="11">
        <f t="shared" ref="AD165:AJ165" si="30">STDEV(V124:V126)</f>
        <v>1.0142871023231477</v>
      </c>
      <c r="AE165" s="11">
        <f t="shared" si="30"/>
        <v>1.106271848810187</v>
      </c>
      <c r="AF165" s="11">
        <f t="shared" si="30"/>
        <v>5.5416200338140715</v>
      </c>
      <c r="AG165" s="11">
        <f t="shared" si="30"/>
        <v>4.182539809698099</v>
      </c>
      <c r="AH165" s="11">
        <f t="shared" si="30"/>
        <v>2.0501559001463567</v>
      </c>
      <c r="AI165" s="11">
        <f t="shared" si="30"/>
        <v>4.3129471416724403</v>
      </c>
      <c r="AJ165" s="11">
        <f t="shared" si="30"/>
        <v>3.9834846804950712</v>
      </c>
    </row>
    <row r="166" spans="29:36">
      <c r="AC166" s="37">
        <v>22</v>
      </c>
      <c r="AD166" s="11">
        <f t="shared" ref="AD166:AJ166" si="31">AVERAGE(V127:V129)</f>
        <v>98.333747359751484</v>
      </c>
      <c r="AE166" s="11">
        <f t="shared" si="31"/>
        <v>98.240059723738952</v>
      </c>
      <c r="AF166" s="11">
        <f t="shared" si="31"/>
        <v>79.951368271641797</v>
      </c>
      <c r="AG166" s="11">
        <f t="shared" si="31"/>
        <v>41.617607410683185</v>
      </c>
      <c r="AH166" s="11">
        <f t="shared" si="31"/>
        <v>26.548186259458149</v>
      </c>
      <c r="AI166" s="11">
        <f t="shared" si="31"/>
        <v>22.209606824287917</v>
      </c>
      <c r="AJ166" s="11">
        <f t="shared" si="31"/>
        <v>22.604554595408455</v>
      </c>
    </row>
    <row r="167" spans="29:36">
      <c r="AC167" s="12" t="s">
        <v>2</v>
      </c>
      <c r="AD167" s="11">
        <f t="shared" ref="AD167:AJ167" si="32">STDEV(V127:V129)</f>
        <v>1.3799583808082478</v>
      </c>
      <c r="AE167" s="11">
        <f t="shared" si="32"/>
        <v>3.2403916885331783</v>
      </c>
      <c r="AF167" s="11">
        <f t="shared" si="32"/>
        <v>6.4815904272480784</v>
      </c>
      <c r="AG167" s="11">
        <f t="shared" si="32"/>
        <v>3.4950986193152196</v>
      </c>
      <c r="AH167" s="11">
        <f t="shared" si="32"/>
        <v>4.7318973789477727</v>
      </c>
      <c r="AI167" s="11">
        <f t="shared" si="32"/>
        <v>5.7904494959096811</v>
      </c>
      <c r="AJ167" s="11">
        <f t="shared" si="32"/>
        <v>3.7321227132656869</v>
      </c>
    </row>
    <row r="168" spans="29:36">
      <c r="AC168" s="38">
        <v>50</v>
      </c>
      <c r="AD168" s="11">
        <f t="shared" ref="AD168:AJ168" si="33">AVERAGE(V130:V132)</f>
        <v>101.84255167654692</v>
      </c>
      <c r="AE168" s="11">
        <f t="shared" si="33"/>
        <v>93.875949409580414</v>
      </c>
      <c r="AF168" s="11">
        <f t="shared" si="33"/>
        <v>89.197699298725567</v>
      </c>
      <c r="AG168" s="11">
        <f t="shared" si="33"/>
        <v>66.044206035237565</v>
      </c>
      <c r="AH168" s="11">
        <f t="shared" si="33"/>
        <v>39.238207165612522</v>
      </c>
      <c r="AI168" s="11">
        <f t="shared" si="33"/>
        <v>32.320518037910652</v>
      </c>
      <c r="AJ168" s="11">
        <f t="shared" si="33"/>
        <v>28.547654115168658</v>
      </c>
    </row>
    <row r="169" spans="29:36">
      <c r="AC169" s="13" t="s">
        <v>2</v>
      </c>
      <c r="AD169" s="11">
        <f t="shared" ref="AD169:AJ169" si="34">STDEV(V130:V132)</f>
        <v>1.2362564978341619</v>
      </c>
      <c r="AE169" s="11">
        <f t="shared" si="34"/>
        <v>0.63913537100567486</v>
      </c>
      <c r="AF169" s="11">
        <f t="shared" si="34"/>
        <v>1.5513959773284576</v>
      </c>
      <c r="AG169" s="11">
        <f t="shared" si="34"/>
        <v>3.5331484758150582</v>
      </c>
      <c r="AH169" s="11">
        <f t="shared" si="34"/>
        <v>2.8228472890185086</v>
      </c>
      <c r="AI169" s="11">
        <f t="shared" si="34"/>
        <v>2.252729187939559</v>
      </c>
      <c r="AJ169" s="11">
        <f t="shared" si="34"/>
        <v>2.7390666989864014</v>
      </c>
    </row>
    <row r="170" spans="29:36">
      <c r="AC170" s="39">
        <v>100</v>
      </c>
      <c r="AD170" s="11">
        <f t="shared" ref="AD170:AJ170" si="35">AVERAGE(V133:V135)</f>
        <v>98.525611286274568</v>
      </c>
      <c r="AE170" s="11">
        <f t="shared" si="35"/>
        <v>92.801623034709394</v>
      </c>
      <c r="AF170" s="11">
        <f t="shared" si="35"/>
        <v>92.822631270310652</v>
      </c>
      <c r="AG170" s="11">
        <f t="shared" si="35"/>
        <v>78.584652082204016</v>
      </c>
      <c r="AH170" s="11">
        <f t="shared" si="35"/>
        <v>52.605776537824603</v>
      </c>
      <c r="AI170" s="11">
        <f t="shared" si="35"/>
        <v>49.25102146765547</v>
      </c>
      <c r="AJ170" s="11">
        <f t="shared" si="35"/>
        <v>45.356446609456263</v>
      </c>
    </row>
    <row r="171" spans="29:36">
      <c r="AC171" s="16" t="s">
        <v>2</v>
      </c>
      <c r="AD171" s="11">
        <f t="shared" ref="AD171:AJ171" si="36">STDEV(V133:V135)</f>
        <v>1.3468340967484635</v>
      </c>
      <c r="AE171" s="11">
        <f t="shared" si="36"/>
        <v>2.5573945299648924</v>
      </c>
      <c r="AF171" s="11">
        <f t="shared" si="36"/>
        <v>4.0257659540864505</v>
      </c>
      <c r="AG171" s="11">
        <f t="shared" si="36"/>
        <v>6.7165961081155334</v>
      </c>
      <c r="AH171" s="11">
        <f t="shared" si="36"/>
        <v>2.6259112641916964</v>
      </c>
      <c r="AI171" s="11">
        <f t="shared" si="36"/>
        <v>8.1043963046410781</v>
      </c>
      <c r="AJ171" s="11">
        <f t="shared" si="36"/>
        <v>5.7145343267765902</v>
      </c>
    </row>
    <row r="172" spans="29:36">
      <c r="AC172" s="40">
        <v>200</v>
      </c>
      <c r="AD172" s="11">
        <f t="shared" ref="AD172:AJ172" si="37">AVERAGE(V136:V138)</f>
        <v>105.53402324643741</v>
      </c>
      <c r="AE172" s="11">
        <f t="shared" si="37"/>
        <v>97.815115061732612</v>
      </c>
      <c r="AF172" s="11">
        <f t="shared" si="37"/>
        <v>97.171601868824709</v>
      </c>
      <c r="AG172" s="11">
        <f t="shared" si="37"/>
        <v>85.466235621811776</v>
      </c>
      <c r="AH172" s="11">
        <f t="shared" si="37"/>
        <v>62.370635692643525</v>
      </c>
      <c r="AI172" s="11">
        <f t="shared" si="37"/>
        <v>56.011914427998228</v>
      </c>
      <c r="AJ172" s="11">
        <f t="shared" si="37"/>
        <v>57.007572047978584</v>
      </c>
    </row>
    <row r="173" spans="29:36">
      <c r="AC173" s="17" t="s">
        <v>2</v>
      </c>
      <c r="AD173" s="11">
        <f t="shared" ref="AD173:AJ173" si="38">STDEV(V136:V138)</f>
        <v>6.2220779821335412</v>
      </c>
      <c r="AE173" s="11">
        <f t="shared" si="38"/>
        <v>4.2080599627561437</v>
      </c>
      <c r="AF173" s="11">
        <f t="shared" si="38"/>
        <v>1.9420488100064923</v>
      </c>
      <c r="AG173" s="11">
        <f t="shared" si="38"/>
        <v>2.049416385423573</v>
      </c>
      <c r="AH173" s="11">
        <f t="shared" si="38"/>
        <v>4.199254708884177</v>
      </c>
      <c r="AI173" s="11">
        <f t="shared" si="38"/>
        <v>1.756103013442873</v>
      </c>
      <c r="AJ173" s="11">
        <f t="shared" si="38"/>
        <v>8.3110559813319522</v>
      </c>
    </row>
    <row r="174" spans="29:36">
      <c r="AC174" s="7">
        <v>300</v>
      </c>
      <c r="AD174" s="11">
        <f>AVERAGE(V139:V141)</f>
        <v>101.22321084889749</v>
      </c>
      <c r="AE174" s="11">
        <f t="shared" ref="AE174:AJ174" si="39">(G59/AY272)*100</f>
        <v>99.33976974884709</v>
      </c>
      <c r="AF174" s="11">
        <f t="shared" si="39"/>
        <v>94.202419514774917</v>
      </c>
      <c r="AG174" s="11">
        <f t="shared" si="39"/>
        <v>84.371775025799806</v>
      </c>
      <c r="AH174" s="11">
        <f t="shared" si="39"/>
        <v>63.451623702711743</v>
      </c>
      <c r="AI174" s="11">
        <f t="shared" si="39"/>
        <v>60.247543950361951</v>
      </c>
      <c r="AJ174" s="11">
        <f t="shared" si="39"/>
        <v>63.410008055520329</v>
      </c>
    </row>
    <row r="175" spans="29:36">
      <c r="AC175" s="18" t="s">
        <v>2</v>
      </c>
      <c r="AD175" s="11">
        <f t="shared" ref="AD175:AJ175" si="40">STDEV(V139:V141)</f>
        <v>1.5126303547837434</v>
      </c>
      <c r="AE175" s="11">
        <f t="shared" si="40"/>
        <v>4.8669301068964179</v>
      </c>
      <c r="AF175" s="11">
        <f t="shared" si="40"/>
        <v>0.73864798788708252</v>
      </c>
      <c r="AG175" s="11">
        <f t="shared" si="40"/>
        <v>3.3388223490545959</v>
      </c>
      <c r="AH175" s="11">
        <f t="shared" si="40"/>
        <v>8.8439406661073701</v>
      </c>
      <c r="AI175" s="11">
        <f t="shared" si="40"/>
        <v>7.5360010921217668</v>
      </c>
      <c r="AJ175" s="11">
        <f t="shared" si="40"/>
        <v>8.2281781827401321</v>
      </c>
    </row>
    <row r="176" spans="29:36">
      <c r="AC176" s="2" t="s">
        <v>39</v>
      </c>
      <c r="AD176" s="19">
        <v>0</v>
      </c>
      <c r="AE176" s="19">
        <v>2</v>
      </c>
      <c r="AF176" s="19">
        <v>4</v>
      </c>
      <c r="AG176" s="19">
        <v>11</v>
      </c>
      <c r="AH176" s="19">
        <v>16</v>
      </c>
      <c r="AI176" s="19">
        <v>28</v>
      </c>
      <c r="AJ176" s="35">
        <v>35</v>
      </c>
    </row>
    <row r="177" spans="29:45">
      <c r="AC177" s="8" t="s">
        <v>40</v>
      </c>
      <c r="AD177" s="11">
        <f t="shared" ref="AD177:AJ177" si="41">AVERAGE(V143:V145)</f>
        <v>99.830141418432575</v>
      </c>
      <c r="AE177" s="11">
        <f t="shared" si="41"/>
        <v>96.989154637129502</v>
      </c>
      <c r="AF177" s="11">
        <f t="shared" si="41"/>
        <v>101.21869249715382</v>
      </c>
      <c r="AG177" s="11">
        <f t="shared" si="41"/>
        <v>100.67543202058738</v>
      </c>
      <c r="AH177" s="11">
        <f t="shared" si="41"/>
        <v>97.451911880551435</v>
      </c>
      <c r="AI177" s="11">
        <f t="shared" si="41"/>
        <v>99.40571099877809</v>
      </c>
      <c r="AJ177" s="11">
        <f t="shared" si="41"/>
        <v>98.828265889225747</v>
      </c>
    </row>
    <row r="178" spans="29:45">
      <c r="AC178" s="8" t="s">
        <v>2</v>
      </c>
      <c r="AD178" s="11">
        <f t="shared" ref="AD178:AJ178" si="42">STDEV(V143:V145)</f>
        <v>2.2292783223630241</v>
      </c>
      <c r="AE178" s="11">
        <f t="shared" si="42"/>
        <v>1.8960232397619554</v>
      </c>
      <c r="AF178" s="11">
        <f t="shared" si="42"/>
        <v>2.9966406804340808</v>
      </c>
      <c r="AG178" s="11">
        <f t="shared" si="42"/>
        <v>2.2440385982166582</v>
      </c>
      <c r="AH178" s="11">
        <f t="shared" si="42"/>
        <v>5.7411753378002306</v>
      </c>
      <c r="AI178" s="11">
        <f t="shared" si="42"/>
        <v>8.0096199373670913</v>
      </c>
      <c r="AJ178" s="11">
        <f t="shared" si="42"/>
        <v>3.4614024015963198</v>
      </c>
    </row>
    <row r="179" spans="29:45">
      <c r="AC179" s="8" t="s">
        <v>41</v>
      </c>
      <c r="AD179" s="11">
        <f t="shared" ref="AD179:AJ179" si="43">AVERAGE(V146:V148)</f>
        <v>97.055195039763362</v>
      </c>
      <c r="AE179" s="11">
        <f t="shared" si="43"/>
        <v>99.809516586866764</v>
      </c>
      <c r="AF179" s="11">
        <f t="shared" si="43"/>
        <v>101.78840984957905</v>
      </c>
      <c r="AG179" s="11">
        <f t="shared" si="43"/>
        <v>99.987396724586176</v>
      </c>
      <c r="AH179" s="11">
        <f t="shared" si="43"/>
        <v>91.982141790254886</v>
      </c>
      <c r="AI179" s="11">
        <f t="shared" si="43"/>
        <v>95.327151352419094</v>
      </c>
      <c r="AJ179" s="11">
        <f t="shared" si="43"/>
        <v>93.3935823544589</v>
      </c>
    </row>
    <row r="180" spans="29:45">
      <c r="AC180" s="8" t="s">
        <v>2</v>
      </c>
      <c r="AD180" s="11">
        <f t="shared" ref="AD180:AJ180" si="44">STDEV(V146:V148)</f>
        <v>2.1339255407474034</v>
      </c>
      <c r="AE180" s="11">
        <f t="shared" si="44"/>
        <v>2.1745152436139619</v>
      </c>
      <c r="AF180" s="11">
        <f t="shared" si="44"/>
        <v>7.6923120381215107</v>
      </c>
      <c r="AG180" s="11">
        <f t="shared" si="44"/>
        <v>5.8270496791281943</v>
      </c>
      <c r="AH180" s="11">
        <f t="shared" si="44"/>
        <v>14.154172833792604</v>
      </c>
      <c r="AI180" s="11">
        <f t="shared" si="44"/>
        <v>1.2996260843393692</v>
      </c>
      <c r="AJ180" s="11">
        <f t="shared" si="44"/>
        <v>4.5523426205165691</v>
      </c>
    </row>
    <row r="181" spans="29:45">
      <c r="AC181" s="8" t="s">
        <v>42</v>
      </c>
      <c r="AD181" s="11">
        <f t="shared" ref="AD181:AJ181" si="45">AVERAGE(V149:V151)</f>
        <v>101.83611156669451</v>
      </c>
      <c r="AE181" s="11">
        <f t="shared" si="45"/>
        <v>96.260837410297356</v>
      </c>
      <c r="AF181" s="11">
        <f t="shared" si="45"/>
        <v>97.383869345094638</v>
      </c>
      <c r="AG181" s="11">
        <f t="shared" si="45"/>
        <v>100.99072233740242</v>
      </c>
      <c r="AH181" s="11">
        <f t="shared" si="45"/>
        <v>98.534355998923388</v>
      </c>
      <c r="AI181" s="11">
        <f t="shared" si="45"/>
        <v>97.130965365308938</v>
      </c>
      <c r="AJ181" s="11">
        <f t="shared" si="45"/>
        <v>96.495385944346978</v>
      </c>
    </row>
    <row r="182" spans="29:45">
      <c r="AC182" s="8" t="s">
        <v>2</v>
      </c>
      <c r="AD182" s="11">
        <f t="shared" ref="AD182:AJ182" si="46">STDEV(V149:V151)</f>
        <v>1.2299804997073371</v>
      </c>
      <c r="AE182" s="11">
        <f t="shared" si="46"/>
        <v>5.7962614380714612</v>
      </c>
      <c r="AF182" s="11">
        <f t="shared" si="46"/>
        <v>0.62232279341824359</v>
      </c>
      <c r="AG182" s="11">
        <f t="shared" si="46"/>
        <v>5.0301142444830731</v>
      </c>
      <c r="AH182" s="11">
        <f t="shared" si="46"/>
        <v>2.3741610160121307</v>
      </c>
      <c r="AI182" s="11">
        <f t="shared" si="46"/>
        <v>7.3798635775711237</v>
      </c>
      <c r="AJ182" s="11">
        <f t="shared" si="46"/>
        <v>2.4551908998160097</v>
      </c>
    </row>
    <row r="183" spans="29:45">
      <c r="AC183" s="8" t="s">
        <v>43</v>
      </c>
      <c r="AD183" s="11">
        <f t="shared" ref="AD183:AJ183" si="47">AVERAGE(V152:V154)</f>
        <v>99.551563444594592</v>
      </c>
      <c r="AE183" s="11">
        <f t="shared" si="47"/>
        <v>98.350833999338178</v>
      </c>
      <c r="AF183" s="11">
        <f t="shared" si="47"/>
        <v>100.80310835155218</v>
      </c>
      <c r="AG183" s="11">
        <f t="shared" si="47"/>
        <v>98.163463611674942</v>
      </c>
      <c r="AH183" s="11">
        <f t="shared" si="47"/>
        <v>96.448833566406435</v>
      </c>
      <c r="AI183" s="11">
        <f t="shared" si="47"/>
        <v>95.648753149328869</v>
      </c>
      <c r="AJ183" s="11">
        <f t="shared" si="47"/>
        <v>97.76091536667191</v>
      </c>
    </row>
    <row r="184" spans="29:45">
      <c r="AC184" s="8" t="s">
        <v>2</v>
      </c>
      <c r="AD184" s="11">
        <f t="shared" ref="AD184:AJ184" si="48">STDEV(V152:V154)</f>
        <v>3.0248771315334508</v>
      </c>
      <c r="AE184" s="11">
        <f t="shared" si="48"/>
        <v>3.1906511764067016</v>
      </c>
      <c r="AF184" s="11">
        <f t="shared" si="48"/>
        <v>3.7400187251743273</v>
      </c>
      <c r="AG184" s="11">
        <f t="shared" si="48"/>
        <v>4.1973075998398199</v>
      </c>
      <c r="AH184" s="11">
        <f t="shared" si="48"/>
        <v>6.3791211613491248</v>
      </c>
      <c r="AI184" s="11">
        <f t="shared" si="48"/>
        <v>4.2556994265028925</v>
      </c>
      <c r="AJ184" s="11">
        <f t="shared" si="48"/>
        <v>10.267750051383951</v>
      </c>
    </row>
    <row r="185" spans="29:45">
      <c r="AC185" s="8" t="s">
        <v>44</v>
      </c>
      <c r="AD185" s="11">
        <f t="shared" ref="AD185:AJ185" si="49">AVERAGE(V155:V157)</f>
        <v>100.15506533440147</v>
      </c>
      <c r="AE185" s="11">
        <f t="shared" si="49"/>
        <v>96.915948293041609</v>
      </c>
      <c r="AF185" s="11">
        <f t="shared" si="49"/>
        <v>102.13151766172622</v>
      </c>
      <c r="AG185" s="11">
        <f t="shared" si="49"/>
        <v>97.550561413573462</v>
      </c>
      <c r="AH185" s="11">
        <f t="shared" si="49"/>
        <v>95.990490375570559</v>
      </c>
      <c r="AI185" s="11">
        <f t="shared" si="49"/>
        <v>93.919034066892564</v>
      </c>
      <c r="AJ185" s="11">
        <f t="shared" si="49"/>
        <v>98.269320428946273</v>
      </c>
    </row>
    <row r="186" spans="29:45">
      <c r="AC186" s="8" t="s">
        <v>2</v>
      </c>
      <c r="AD186" s="11">
        <f t="shared" ref="AD186:AJ186" si="50">STDEV(V155:V157)</f>
        <v>4.8291328921322458</v>
      </c>
      <c r="AE186" s="11">
        <f t="shared" si="50"/>
        <v>8.5897033305569099</v>
      </c>
      <c r="AF186" s="11">
        <f t="shared" si="50"/>
        <v>3.9837083051261484</v>
      </c>
      <c r="AG186" s="11">
        <f t="shared" si="50"/>
        <v>3.2809741686222647</v>
      </c>
      <c r="AH186" s="11">
        <f t="shared" si="50"/>
        <v>3.7586763258559319</v>
      </c>
      <c r="AI186" s="11">
        <f t="shared" si="50"/>
        <v>5.4986446344916811</v>
      </c>
      <c r="AJ186" s="11">
        <f t="shared" si="50"/>
        <v>0.86411913517031735</v>
      </c>
    </row>
    <row r="187" spans="29:45">
      <c r="AC187" s="8" t="s">
        <v>45</v>
      </c>
      <c r="AD187" s="11">
        <f t="shared" ref="AD187:AJ187" si="51">AVERAGE(V158:V160)</f>
        <v>104.91285343611764</v>
      </c>
      <c r="AE187" s="11">
        <f t="shared" si="51"/>
        <v>94.248354599821951</v>
      </c>
      <c r="AF187" s="11">
        <f t="shared" si="51"/>
        <v>96.822094156398293</v>
      </c>
      <c r="AG187" s="11">
        <f t="shared" si="51"/>
        <v>98.62149725979441</v>
      </c>
      <c r="AH187" s="11">
        <f t="shared" si="51"/>
        <v>99.678598508996402</v>
      </c>
      <c r="AI187" s="11">
        <f t="shared" si="51"/>
        <v>97.710808253229729</v>
      </c>
      <c r="AJ187" s="11">
        <f t="shared" si="51"/>
        <v>98.601838308911667</v>
      </c>
    </row>
    <row r="188" spans="29:45">
      <c r="AC188" s="8" t="s">
        <v>2</v>
      </c>
      <c r="AD188" s="11">
        <f t="shared" ref="AD188:AJ188" si="52">STDEV(V158:V160)</f>
        <v>4.5764423070887625</v>
      </c>
      <c r="AE188" s="11">
        <f t="shared" si="52"/>
        <v>0.83836991457765953</v>
      </c>
      <c r="AF188" s="11">
        <f t="shared" si="52"/>
        <v>3.1329819847725515</v>
      </c>
      <c r="AG188" s="11">
        <f t="shared" si="52"/>
        <v>3.7222966486603464</v>
      </c>
      <c r="AH188" s="11">
        <f t="shared" si="52"/>
        <v>6.4173612093171721</v>
      </c>
      <c r="AI188" s="11">
        <f t="shared" si="52"/>
        <v>2.8136274718103982</v>
      </c>
      <c r="AJ188" s="11">
        <f t="shared" si="52"/>
        <v>5.1753138484040706</v>
      </c>
    </row>
    <row r="190" spans="29:45" ht="51">
      <c r="AK190" s="41" t="s">
        <v>109</v>
      </c>
      <c r="AL190" s="2" t="s">
        <v>110</v>
      </c>
      <c r="AM190" s="2" t="s">
        <v>111</v>
      </c>
      <c r="AN190" s="4"/>
      <c r="AO190" s="4"/>
      <c r="AP190" s="4"/>
      <c r="AQ190" s="4"/>
      <c r="AR190" s="4"/>
      <c r="AS190" s="2" t="s">
        <v>111</v>
      </c>
    </row>
    <row r="191" spans="29:45">
      <c r="AK191" s="10" t="s">
        <v>64</v>
      </c>
      <c r="AL191" s="3">
        <v>1.0165</v>
      </c>
      <c r="AM191" s="3">
        <v>2.5611999999999999</v>
      </c>
      <c r="AN191" s="3"/>
      <c r="AO191" s="3"/>
      <c r="AP191" s="3"/>
      <c r="AQ191" s="3"/>
      <c r="AR191" s="3"/>
      <c r="AS191" s="3">
        <v>2.5611999999999999</v>
      </c>
    </row>
    <row r="192" spans="29:45">
      <c r="AK192" s="10" t="s">
        <v>65</v>
      </c>
      <c r="AL192" s="3">
        <v>1.1525700000000001</v>
      </c>
      <c r="AM192" s="3">
        <v>2.5350000000000001</v>
      </c>
      <c r="AN192" s="3"/>
      <c r="AO192" s="3"/>
      <c r="AP192" s="3"/>
      <c r="AQ192" s="3"/>
      <c r="AR192" s="3"/>
      <c r="AS192" s="3">
        <v>2.5350000000000001</v>
      </c>
    </row>
    <row r="193" spans="37:45">
      <c r="AK193" s="10" t="s">
        <v>66</v>
      </c>
      <c r="AL193" s="3">
        <v>1.1427</v>
      </c>
      <c r="AM193" s="3">
        <v>2.2282000000000002</v>
      </c>
      <c r="AN193" s="3"/>
      <c r="AO193" s="3"/>
      <c r="AP193" s="3"/>
      <c r="AQ193" s="3"/>
      <c r="AR193" s="3"/>
      <c r="AS193" s="3">
        <v>2.2282000000000002</v>
      </c>
    </row>
    <row r="194" spans="37:45">
      <c r="AK194" s="42"/>
      <c r="AL194" s="4"/>
      <c r="AM194" s="3"/>
      <c r="AN194" s="3"/>
      <c r="AO194" s="3"/>
      <c r="AP194" s="3"/>
      <c r="AQ194" s="3"/>
      <c r="AR194" s="3"/>
      <c r="AS194" s="3"/>
    </row>
    <row r="195" spans="37:45">
      <c r="AK195" s="12" t="s">
        <v>67</v>
      </c>
      <c r="AL195" s="3">
        <v>1.1100000000000001</v>
      </c>
      <c r="AM195" s="4"/>
      <c r="AN195" s="3">
        <v>2.2507000000000001</v>
      </c>
      <c r="AO195" s="3"/>
      <c r="AP195" s="3"/>
      <c r="AQ195" s="3"/>
      <c r="AR195" s="3"/>
      <c r="AS195" s="3">
        <v>2.2507000000000001</v>
      </c>
    </row>
    <row r="196" spans="37:45">
      <c r="AK196" s="12" t="s">
        <v>68</v>
      </c>
      <c r="AL196" s="3">
        <v>1.03813</v>
      </c>
      <c r="AM196" s="4"/>
      <c r="AN196" s="3">
        <v>2.4318</v>
      </c>
      <c r="AO196" s="3"/>
      <c r="AP196" s="3"/>
      <c r="AQ196" s="3"/>
      <c r="AR196" s="3"/>
      <c r="AS196" s="3">
        <v>2.4318</v>
      </c>
    </row>
    <row r="197" spans="37:45">
      <c r="AK197" s="12" t="s">
        <v>69</v>
      </c>
      <c r="AL197" s="3">
        <v>1.3019000000000001</v>
      </c>
      <c r="AM197" s="4"/>
      <c r="AN197" s="3">
        <v>2.3555999999999999</v>
      </c>
      <c r="AO197" s="3"/>
      <c r="AP197" s="3"/>
      <c r="AQ197" s="3"/>
      <c r="AR197" s="3"/>
      <c r="AS197" s="3">
        <v>2.3555999999999999</v>
      </c>
    </row>
    <row r="198" spans="37:45">
      <c r="AK198" s="43"/>
      <c r="AL198" s="4"/>
      <c r="AM198" s="3"/>
      <c r="AN198" s="3"/>
      <c r="AO198" s="3"/>
      <c r="AP198" s="3"/>
      <c r="AQ198" s="3"/>
      <c r="AR198" s="3"/>
      <c r="AS198" s="3"/>
    </row>
    <row r="199" spans="37:45">
      <c r="AK199" s="13" t="s">
        <v>70</v>
      </c>
      <c r="AL199" s="3">
        <v>0.86919999999999997</v>
      </c>
      <c r="AM199" s="4"/>
      <c r="AN199" s="3"/>
      <c r="AO199" s="3">
        <v>2.1416940000000002</v>
      </c>
      <c r="AP199" s="3"/>
      <c r="AQ199" s="3"/>
      <c r="AR199" s="3"/>
      <c r="AS199" s="3">
        <v>2.1416940000000002</v>
      </c>
    </row>
    <row r="200" spans="37:45">
      <c r="AK200" s="13" t="s">
        <v>71</v>
      </c>
      <c r="AL200" s="3">
        <v>0.72709999999999997</v>
      </c>
      <c r="AM200" s="4"/>
      <c r="AN200" s="3"/>
      <c r="AO200" s="3">
        <v>2.3249900000000001</v>
      </c>
      <c r="AP200" s="3"/>
      <c r="AQ200" s="3"/>
      <c r="AR200" s="3"/>
      <c r="AS200" s="3">
        <v>2.3249900000000001</v>
      </c>
    </row>
    <row r="201" spans="37:45">
      <c r="AK201" s="13" t="s">
        <v>72</v>
      </c>
      <c r="AL201" s="3">
        <v>0.93340000000000001</v>
      </c>
      <c r="AM201" s="4"/>
      <c r="AN201" s="3"/>
      <c r="AO201" s="3">
        <v>2.13089</v>
      </c>
      <c r="AP201" s="3"/>
      <c r="AQ201" s="3"/>
      <c r="AR201" s="3"/>
      <c r="AS201" s="3">
        <v>2.13089</v>
      </c>
    </row>
    <row r="202" spans="37:45">
      <c r="AK202" s="44"/>
      <c r="AL202" s="4"/>
      <c r="AM202" s="3"/>
      <c r="AN202" s="3"/>
      <c r="AO202" s="3"/>
      <c r="AP202" s="3"/>
      <c r="AQ202" s="3"/>
      <c r="AR202" s="3"/>
      <c r="AS202" s="3"/>
    </row>
    <row r="203" spans="37:45">
      <c r="AK203" s="16" t="s">
        <v>73</v>
      </c>
      <c r="AL203" s="3">
        <v>0.62280000000000002</v>
      </c>
      <c r="AM203" s="4"/>
      <c r="AN203" s="3"/>
      <c r="AO203" s="3"/>
      <c r="AP203" s="3">
        <v>1.9194500000000001</v>
      </c>
      <c r="AQ203" s="3"/>
      <c r="AR203" s="3"/>
      <c r="AS203" s="3">
        <v>1.9194500000000001</v>
      </c>
    </row>
    <row r="204" spans="37:45">
      <c r="AK204" s="16" t="s">
        <v>74</v>
      </c>
      <c r="AL204" s="3">
        <v>0.49730000000000002</v>
      </c>
      <c r="AM204" s="4"/>
      <c r="AN204" s="3"/>
      <c r="AO204" s="3"/>
      <c r="AP204" s="3">
        <v>1.657165</v>
      </c>
      <c r="AQ204" s="3"/>
      <c r="AR204" s="3"/>
      <c r="AS204" s="3">
        <v>1.657165</v>
      </c>
    </row>
    <row r="205" spans="37:45">
      <c r="AK205" s="16" t="s">
        <v>75</v>
      </c>
      <c r="AL205" s="3">
        <v>0.40379999999999999</v>
      </c>
      <c r="AM205" s="4"/>
      <c r="AN205" s="3"/>
      <c r="AO205" s="3"/>
      <c r="AP205" s="3">
        <v>1.5346200000000001</v>
      </c>
      <c r="AQ205" s="3"/>
      <c r="AR205" s="3"/>
      <c r="AS205" s="3">
        <v>1.5346200000000001</v>
      </c>
    </row>
    <row r="206" spans="37:45">
      <c r="AK206" s="45"/>
      <c r="AL206" s="4"/>
      <c r="AM206" s="3"/>
      <c r="AN206" s="3"/>
      <c r="AO206" s="3"/>
      <c r="AP206" s="3"/>
      <c r="AQ206" s="3"/>
      <c r="AR206" s="3"/>
      <c r="AS206" s="3"/>
    </row>
    <row r="207" spans="37:45">
      <c r="AK207" s="17" t="s">
        <v>76</v>
      </c>
      <c r="AL207" s="3">
        <v>0.25109999999999999</v>
      </c>
      <c r="AM207" s="4"/>
      <c r="AN207" s="3"/>
      <c r="AO207" s="3"/>
      <c r="AP207" s="3"/>
      <c r="AQ207" s="3">
        <v>0.90158700000000003</v>
      </c>
      <c r="AR207" s="3"/>
      <c r="AS207" s="3">
        <v>0.90158700000000003</v>
      </c>
    </row>
    <row r="208" spans="37:45">
      <c r="AK208" s="17" t="s">
        <v>77</v>
      </c>
      <c r="AL208" s="3">
        <v>0.35520000000000002</v>
      </c>
      <c r="AM208" s="4"/>
      <c r="AN208" s="3"/>
      <c r="AO208" s="3"/>
      <c r="AP208" s="3"/>
      <c r="AQ208" s="3">
        <v>1.367542</v>
      </c>
      <c r="AR208" s="3"/>
      <c r="AS208" s="3">
        <v>1.367542</v>
      </c>
    </row>
    <row r="209" spans="37:48">
      <c r="AK209" s="17" t="s">
        <v>78</v>
      </c>
      <c r="AL209" s="3">
        <v>0.29609999999999997</v>
      </c>
      <c r="AM209" s="4"/>
      <c r="AN209" s="3"/>
      <c r="AO209" s="3"/>
      <c r="AP209" s="3"/>
      <c r="AQ209" s="3">
        <v>1.4398200000000001</v>
      </c>
      <c r="AR209" s="3"/>
      <c r="AS209" s="3">
        <v>1.4398200000000001</v>
      </c>
    </row>
    <row r="210" spans="37:48">
      <c r="AK210" s="46"/>
      <c r="AL210" s="4"/>
      <c r="AM210" s="4"/>
      <c r="AN210" s="3"/>
      <c r="AO210" s="3"/>
      <c r="AP210" s="3"/>
      <c r="AQ210" s="3"/>
      <c r="AR210" s="3"/>
      <c r="AS210" s="4"/>
    </row>
    <row r="211" spans="37:48">
      <c r="AK211" s="18" t="s">
        <v>79</v>
      </c>
      <c r="AL211" s="3">
        <v>0.1807</v>
      </c>
      <c r="AM211" s="4"/>
      <c r="AN211" s="3"/>
      <c r="AO211" s="3"/>
      <c r="AP211" s="3"/>
      <c r="AQ211" s="4"/>
      <c r="AR211" s="3">
        <v>1.1428240000000001</v>
      </c>
      <c r="AS211" s="3">
        <v>1.1428240000000001</v>
      </c>
    </row>
    <row r="212" spans="37:48">
      <c r="AK212" s="18" t="s">
        <v>80</v>
      </c>
      <c r="AL212" s="3">
        <v>9.5200000000000007E-2</v>
      </c>
      <c r="AM212" s="4"/>
      <c r="AN212" s="3"/>
      <c r="AO212" s="3"/>
      <c r="AP212" s="3"/>
      <c r="AQ212" s="4"/>
      <c r="AR212" s="3">
        <v>0.85050400000000004</v>
      </c>
      <c r="AS212" s="3">
        <v>0.85050400000000004</v>
      </c>
    </row>
    <row r="213" spans="37:48">
      <c r="AK213" s="18" t="s">
        <v>81</v>
      </c>
      <c r="AL213" s="3">
        <v>0.1033</v>
      </c>
      <c r="AM213" s="4"/>
      <c r="AN213" s="3"/>
      <c r="AO213" s="3"/>
      <c r="AP213" s="3"/>
      <c r="AQ213" s="4"/>
      <c r="AR213" s="3">
        <v>0.60416599999999998</v>
      </c>
      <c r="AS213" s="27">
        <v>0.60416599999999998</v>
      </c>
    </row>
    <row r="215" spans="37:48" ht="15">
      <c r="AT215" s="1" t="s">
        <v>112</v>
      </c>
      <c r="AU215" s="1"/>
      <c r="AV215" s="1"/>
    </row>
    <row r="216" spans="37:48" ht="38.25">
      <c r="AT216" s="2" t="s">
        <v>102</v>
      </c>
      <c r="AU216" s="2" t="s">
        <v>103</v>
      </c>
      <c r="AV216" s="2" t="s">
        <v>113</v>
      </c>
    </row>
    <row r="217" spans="37:48">
      <c r="AT217" s="3">
        <v>3.1004</v>
      </c>
      <c r="AU217" s="3">
        <v>3.0999999999999999E-3</v>
      </c>
      <c r="AV217" s="3">
        <f t="shared" ref="AV217:AV234" si="53">AT217-AU217</f>
        <v>3.0973000000000002</v>
      </c>
    </row>
    <row r="218" spans="37:48">
      <c r="AT218" s="3">
        <v>3.1257000000000001</v>
      </c>
      <c r="AU218" s="3">
        <v>1.1000000000000001E-3</v>
      </c>
      <c r="AV218" s="3">
        <f t="shared" si="53"/>
        <v>3.1246</v>
      </c>
    </row>
    <row r="219" spans="37:48">
      <c r="AT219" s="3">
        <v>2.9672999999999998</v>
      </c>
      <c r="AU219" s="3">
        <v>2.0999999999999999E-3</v>
      </c>
      <c r="AV219" s="3">
        <f t="shared" si="53"/>
        <v>2.9651999999999998</v>
      </c>
    </row>
    <row r="220" spans="37:48">
      <c r="AT220" s="3">
        <v>3.0794999999999999</v>
      </c>
      <c r="AU220" s="3">
        <v>3.8E-3</v>
      </c>
      <c r="AV220" s="3">
        <f t="shared" si="53"/>
        <v>3.0756999999999999</v>
      </c>
    </row>
    <row r="221" spans="37:48">
      <c r="AT221" s="3">
        <v>3.0933000000000002</v>
      </c>
      <c r="AU221" s="3">
        <v>5.0000000000000001E-3</v>
      </c>
      <c r="AV221" s="3">
        <f t="shared" si="53"/>
        <v>3.0883000000000003</v>
      </c>
    </row>
    <row r="222" spans="37:48">
      <c r="AT222" s="3">
        <v>2.9401999999999999</v>
      </c>
      <c r="AU222" s="3">
        <v>5.4999999999999997E-3</v>
      </c>
      <c r="AV222" s="3">
        <f t="shared" si="53"/>
        <v>2.9346999999999999</v>
      </c>
    </row>
    <row r="223" spans="37:48">
      <c r="AT223" s="3">
        <v>2.9899</v>
      </c>
      <c r="AU223" s="3">
        <v>3.6059999999999998E-3</v>
      </c>
      <c r="AV223" s="3">
        <f t="shared" si="53"/>
        <v>2.986294</v>
      </c>
    </row>
    <row r="224" spans="37:48">
      <c r="AT224" s="3">
        <v>3.1463000000000001</v>
      </c>
      <c r="AU224" s="3">
        <v>6.5100000000000002E-3</v>
      </c>
      <c r="AV224" s="3">
        <f t="shared" si="53"/>
        <v>3.1397900000000001</v>
      </c>
    </row>
    <row r="225" spans="46:48">
      <c r="AT225" s="3">
        <v>3.1113</v>
      </c>
      <c r="AU225" s="3">
        <v>4.6100000000000004E-3</v>
      </c>
      <c r="AV225" s="3">
        <f t="shared" si="53"/>
        <v>3.10669</v>
      </c>
    </row>
    <row r="226" spans="46:48">
      <c r="AT226" s="3">
        <v>3.1840000000000002</v>
      </c>
      <c r="AU226" s="3">
        <v>4.5500000000000002E-3</v>
      </c>
      <c r="AV226" s="3">
        <f t="shared" si="53"/>
        <v>3.1794500000000001</v>
      </c>
    </row>
    <row r="227" spans="46:48">
      <c r="AT227" s="3">
        <v>3.0377000000000001</v>
      </c>
      <c r="AU227" s="3">
        <v>3.6350000000000002E-3</v>
      </c>
      <c r="AV227" s="3">
        <f t="shared" si="53"/>
        <v>3.034065</v>
      </c>
    </row>
    <row r="228" spans="46:48">
      <c r="AT228" s="3">
        <v>3.1427</v>
      </c>
      <c r="AU228" s="3">
        <v>7.0800000000000004E-3</v>
      </c>
      <c r="AV228" s="3">
        <f t="shared" si="53"/>
        <v>3.1356199999999999</v>
      </c>
    </row>
    <row r="229" spans="46:48">
      <c r="AT229" s="3">
        <v>2.6993999999999998</v>
      </c>
      <c r="AU229" s="3">
        <v>5.8129999999999996E-3</v>
      </c>
      <c r="AV229" s="3">
        <f t="shared" si="53"/>
        <v>2.693587</v>
      </c>
    </row>
    <row r="230" spans="46:48">
      <c r="AT230" s="3">
        <v>2.8056999999999999</v>
      </c>
      <c r="AU230" s="3">
        <v>3.1580000000000002E-3</v>
      </c>
      <c r="AV230" s="3">
        <f t="shared" si="53"/>
        <v>2.8025419999999999</v>
      </c>
    </row>
    <row r="231" spans="46:48">
      <c r="AT231" s="3">
        <v>3.0899000000000001</v>
      </c>
      <c r="AU231" s="3">
        <v>7.3800000000000003E-3</v>
      </c>
      <c r="AV231" s="3">
        <f t="shared" si="53"/>
        <v>3.0825200000000001</v>
      </c>
    </row>
    <row r="232" spans="46:48">
      <c r="AT232" s="3">
        <v>3.1257999999999999</v>
      </c>
      <c r="AU232" s="3">
        <v>2.4759999999999999E-3</v>
      </c>
      <c r="AV232" s="3">
        <f t="shared" si="53"/>
        <v>3.1233239999999998</v>
      </c>
    </row>
    <row r="233" spans="46:48">
      <c r="AT233" s="3">
        <v>3.1055000000000001</v>
      </c>
      <c r="AU233" s="3">
        <v>3.2959999999999999E-3</v>
      </c>
      <c r="AV233" s="3">
        <f t="shared" si="53"/>
        <v>3.102204</v>
      </c>
    </row>
    <row r="234" spans="46:48">
      <c r="AT234" s="3">
        <v>2.9992000000000001</v>
      </c>
      <c r="AU234" s="3">
        <v>4.0340000000000003E-3</v>
      </c>
      <c r="AV234" s="3">
        <f t="shared" si="53"/>
        <v>2.9951660000000002</v>
      </c>
    </row>
    <row r="235" spans="46:48">
      <c r="AT235" s="4"/>
      <c r="AU235" s="4"/>
      <c r="AV235" s="4"/>
    </row>
    <row r="236" spans="46:48">
      <c r="AT236" s="3">
        <v>3.0367999999999999</v>
      </c>
      <c r="AU236" s="3">
        <v>1.0165</v>
      </c>
      <c r="AV236" s="3">
        <f t="shared" ref="AV236:AV253" si="54">AT236-AU236</f>
        <v>2.0202999999999998</v>
      </c>
    </row>
    <row r="237" spans="46:48">
      <c r="AT237" s="3">
        <v>3.2578</v>
      </c>
      <c r="AU237" s="3">
        <v>1.1525700000000001</v>
      </c>
      <c r="AV237" s="3">
        <f t="shared" si="54"/>
        <v>2.1052299999999997</v>
      </c>
    </row>
    <row r="238" spans="46:48">
      <c r="AT238" s="3">
        <v>2.7313999999999998</v>
      </c>
      <c r="AU238" s="3">
        <v>1.1427</v>
      </c>
      <c r="AV238" s="3">
        <f t="shared" si="54"/>
        <v>1.5886999999999998</v>
      </c>
    </row>
    <row r="239" spans="46:48">
      <c r="AT239" s="3">
        <v>2.9432999999999998</v>
      </c>
      <c r="AU239" s="3">
        <v>1.1100000000000001</v>
      </c>
      <c r="AV239" s="3">
        <f t="shared" si="54"/>
        <v>1.8332999999999997</v>
      </c>
    </row>
    <row r="240" spans="46:48">
      <c r="AT240" s="3">
        <v>3.0552000000000001</v>
      </c>
      <c r="AU240" s="3">
        <v>1.03813</v>
      </c>
      <c r="AV240" s="3">
        <f t="shared" si="54"/>
        <v>2.0170700000000004</v>
      </c>
    </row>
    <row r="241" spans="46:56">
      <c r="AT241" s="3">
        <v>3.1480999999999999</v>
      </c>
      <c r="AU241" s="3">
        <v>1.3019000000000001</v>
      </c>
      <c r="AV241" s="3">
        <f t="shared" si="54"/>
        <v>1.8461999999999998</v>
      </c>
    </row>
    <row r="242" spans="46:56">
      <c r="AT242" s="3">
        <v>3.0908000000000002</v>
      </c>
      <c r="AU242" s="3">
        <v>0.86919999999999997</v>
      </c>
      <c r="AV242" s="3">
        <f t="shared" si="54"/>
        <v>2.2216000000000005</v>
      </c>
    </row>
    <row r="243" spans="46:56">
      <c r="AT243" s="3">
        <v>3.0998999999999999</v>
      </c>
      <c r="AU243" s="3">
        <v>0.72709999999999997</v>
      </c>
      <c r="AV243" s="3">
        <f t="shared" si="54"/>
        <v>2.3727999999999998</v>
      </c>
    </row>
    <row r="244" spans="46:56">
      <c r="AT244" s="3">
        <v>2.9611000000000001</v>
      </c>
      <c r="AU244" s="3">
        <v>0.93340000000000001</v>
      </c>
      <c r="AV244" s="3">
        <f t="shared" si="54"/>
        <v>2.0277000000000003</v>
      </c>
    </row>
    <row r="245" spans="46:56">
      <c r="AT245" s="3">
        <v>3.0863</v>
      </c>
      <c r="AU245" s="3">
        <v>0.62280000000000002</v>
      </c>
      <c r="AV245" s="3">
        <f t="shared" si="54"/>
        <v>2.4634999999999998</v>
      </c>
    </row>
    <row r="246" spans="46:56">
      <c r="AT246" s="3">
        <v>3.1303999999999998</v>
      </c>
      <c r="AU246" s="3">
        <v>0.49730000000000002</v>
      </c>
      <c r="AV246" s="3">
        <f t="shared" si="54"/>
        <v>2.6330999999999998</v>
      </c>
    </row>
    <row r="247" spans="46:56">
      <c r="AT247" s="3">
        <v>3.0118999999999998</v>
      </c>
      <c r="AU247" s="3">
        <v>0.40379999999999999</v>
      </c>
      <c r="AV247" s="3">
        <f t="shared" si="54"/>
        <v>2.6080999999999999</v>
      </c>
    </row>
    <row r="248" spans="46:56">
      <c r="AT248" s="3">
        <v>2.9228999999999998</v>
      </c>
      <c r="AU248" s="3">
        <v>0.25109999999999999</v>
      </c>
      <c r="AV248" s="3">
        <f t="shared" si="54"/>
        <v>2.6717999999999997</v>
      </c>
    </row>
    <row r="249" spans="46:56">
      <c r="AT249" s="3">
        <v>2.8681999999999999</v>
      </c>
      <c r="AU249" s="3">
        <v>0.35520000000000002</v>
      </c>
      <c r="AV249" s="3">
        <f t="shared" si="54"/>
        <v>2.5129999999999999</v>
      </c>
    </row>
    <row r="250" spans="46:56">
      <c r="AT250" s="3">
        <v>2.2961</v>
      </c>
      <c r="AU250" s="3">
        <v>0.29609999999999997</v>
      </c>
      <c r="AV250" s="3">
        <f t="shared" si="54"/>
        <v>2</v>
      </c>
    </row>
    <row r="251" spans="46:56">
      <c r="AT251" s="3">
        <v>3.0808</v>
      </c>
      <c r="AU251" s="3">
        <v>0.1807</v>
      </c>
      <c r="AV251" s="3">
        <f t="shared" si="54"/>
        <v>2.9001000000000001</v>
      </c>
    </row>
    <row r="252" spans="46:56">
      <c r="AT252" s="3">
        <v>2.8283999999999998</v>
      </c>
      <c r="AU252" s="3">
        <v>9.5200000000000007E-2</v>
      </c>
      <c r="AV252" s="3">
        <f t="shared" si="54"/>
        <v>2.7331999999999996</v>
      </c>
    </row>
    <row r="253" spans="46:56">
      <c r="AT253" s="3">
        <v>3.1328999999999998</v>
      </c>
      <c r="AU253" s="3">
        <v>0.1033</v>
      </c>
      <c r="AV253" s="3">
        <f t="shared" si="54"/>
        <v>3.0295999999999998</v>
      </c>
    </row>
    <row r="255" spans="46:56" ht="15">
      <c r="AW255" s="1" t="s">
        <v>114</v>
      </c>
      <c r="AX255" s="1"/>
      <c r="AY255" s="1"/>
      <c r="AZ255" s="1"/>
      <c r="BA255" s="1"/>
      <c r="BB255" s="1"/>
      <c r="BC255" s="1"/>
      <c r="BD255" s="1"/>
    </row>
    <row r="256" spans="46:56">
      <c r="AW256" s="2" t="s">
        <v>39</v>
      </c>
      <c r="AX256" s="3">
        <v>0</v>
      </c>
      <c r="AY256" s="3">
        <v>2</v>
      </c>
      <c r="AZ256" s="3">
        <v>4</v>
      </c>
      <c r="BA256" s="3">
        <v>11</v>
      </c>
      <c r="BB256" s="3">
        <v>16</v>
      </c>
      <c r="BC256" s="3">
        <v>28</v>
      </c>
      <c r="BD256" s="3">
        <v>35</v>
      </c>
    </row>
    <row r="257" spans="49:56">
      <c r="AW257" s="10" t="s">
        <v>64</v>
      </c>
      <c r="AX257" s="11">
        <v>3.1549</v>
      </c>
      <c r="AY257" s="11">
        <v>2.9045999999999998</v>
      </c>
      <c r="AZ257" s="11">
        <v>2.7658</v>
      </c>
      <c r="BA257" s="11">
        <v>3.0400999999999998</v>
      </c>
      <c r="BB257" s="11">
        <v>2.8365</v>
      </c>
      <c r="BC257" s="11">
        <v>3.0743999999999998</v>
      </c>
      <c r="BD257" s="3">
        <v>3.0973000000000002</v>
      </c>
    </row>
    <row r="258" spans="49:56">
      <c r="AW258" s="10" t="s">
        <v>65</v>
      </c>
      <c r="AX258" s="11">
        <v>2.9952000000000001</v>
      </c>
      <c r="AY258" s="11">
        <v>3.1214</v>
      </c>
      <c r="AZ258" s="11">
        <v>2.8043999999999998</v>
      </c>
      <c r="BA258" s="11">
        <v>3.0948000000000002</v>
      </c>
      <c r="BB258" s="11">
        <v>2.7119</v>
      </c>
      <c r="BC258" s="11">
        <v>2.9870999999999999</v>
      </c>
      <c r="BD258" s="3">
        <v>3.1246</v>
      </c>
    </row>
    <row r="259" spans="49:56">
      <c r="AW259" s="10" t="s">
        <v>66</v>
      </c>
      <c r="AX259" s="11">
        <v>2.9081000000000001</v>
      </c>
      <c r="AY259" s="11">
        <v>3.1147999999999998</v>
      </c>
      <c r="AZ259" s="11">
        <v>3.0041000000000002</v>
      </c>
      <c r="BA259" s="11">
        <v>2.7951999999999999</v>
      </c>
      <c r="BB259" s="11">
        <v>3.0226999999999999</v>
      </c>
      <c r="BC259" s="11">
        <v>3.17</v>
      </c>
      <c r="BD259" s="3">
        <v>2.9651999999999998</v>
      </c>
    </row>
    <row r="260" spans="49:56">
      <c r="AW260" s="12" t="s">
        <v>67</v>
      </c>
      <c r="AX260" s="11">
        <v>2.9</v>
      </c>
      <c r="AY260" s="11">
        <v>2.8479000000000001</v>
      </c>
      <c r="AZ260" s="11">
        <v>2.9003999999999999</v>
      </c>
      <c r="BA260" s="11">
        <v>3.0013999999999998</v>
      </c>
      <c r="BB260" s="11">
        <v>2.8481000000000001</v>
      </c>
      <c r="BC260" s="11">
        <v>2.9140999999999999</v>
      </c>
      <c r="BD260" s="3">
        <v>3.0756999999999999</v>
      </c>
    </row>
    <row r="261" spans="49:56">
      <c r="AW261" s="12" t="s">
        <v>68</v>
      </c>
      <c r="AX261" s="11">
        <v>3.0417999999999998</v>
      </c>
      <c r="AY261" s="11">
        <v>2.8641000000000001</v>
      </c>
      <c r="AZ261" s="11">
        <v>2.7753999999999999</v>
      </c>
      <c r="BA261" s="11">
        <v>2.9258000000000002</v>
      </c>
      <c r="BB261" s="11">
        <v>3.0009000000000001</v>
      </c>
      <c r="BC261" s="11">
        <v>3.2052</v>
      </c>
      <c r="BD261" s="3">
        <v>3.0882999999999998</v>
      </c>
    </row>
    <row r="262" spans="49:56">
      <c r="AW262" s="12" t="s">
        <v>69</v>
      </c>
      <c r="AX262" s="11">
        <v>3.1419999999999999</v>
      </c>
      <c r="AY262" s="11">
        <v>2.9537</v>
      </c>
      <c r="AZ262" s="11">
        <v>2.8336999999999999</v>
      </c>
      <c r="BA262" s="11">
        <v>2.9003999999999999</v>
      </c>
      <c r="BB262" s="11">
        <v>2.7671000000000001</v>
      </c>
      <c r="BC262" s="11">
        <v>3.0074000000000001</v>
      </c>
      <c r="BD262" s="3">
        <v>2.9346999999999999</v>
      </c>
    </row>
    <row r="263" spans="49:56">
      <c r="AW263" s="13" t="s">
        <v>70</v>
      </c>
      <c r="AX263" s="11">
        <v>3.0047999999999999</v>
      </c>
      <c r="AY263" s="11">
        <v>3.14</v>
      </c>
      <c r="AZ263" s="11">
        <v>3.0242</v>
      </c>
      <c r="BA263" s="11">
        <v>3.0440999999999998</v>
      </c>
      <c r="BB263" s="14">
        <v>3.1192000000000002</v>
      </c>
      <c r="BC263" s="15">
        <v>3.0421</v>
      </c>
      <c r="BD263" s="3">
        <v>2.986294</v>
      </c>
    </row>
    <row r="264" spans="49:56">
      <c r="AW264" s="13" t="s">
        <v>71</v>
      </c>
      <c r="AX264" s="11">
        <v>2.9438</v>
      </c>
      <c r="AY264" s="11">
        <v>2.9958</v>
      </c>
      <c r="AZ264" s="11">
        <v>2.8677000000000001</v>
      </c>
      <c r="BA264" s="11">
        <v>2.9876999999999998</v>
      </c>
      <c r="BB264" s="14">
        <v>2.5966999999999998</v>
      </c>
      <c r="BC264" s="14">
        <v>2.9862000000000002</v>
      </c>
      <c r="BD264" s="3">
        <v>3.1397900000000001</v>
      </c>
    </row>
    <row r="265" spans="49:56">
      <c r="AW265" s="13" t="s">
        <v>72</v>
      </c>
      <c r="AX265" s="11">
        <v>3.0878999999999999</v>
      </c>
      <c r="AY265" s="11">
        <v>2.8347000000000002</v>
      </c>
      <c r="AZ265" s="11">
        <v>2.9994999999999998</v>
      </c>
      <c r="BA265" s="11">
        <v>3.0478000000000001</v>
      </c>
      <c r="BB265" s="14">
        <v>2.9741</v>
      </c>
      <c r="BC265" s="14">
        <v>3.0049000000000001</v>
      </c>
      <c r="BD265" s="3">
        <v>3.10669</v>
      </c>
    </row>
    <row r="266" spans="49:56">
      <c r="AW266" s="16" t="s">
        <v>73</v>
      </c>
      <c r="AX266" s="14">
        <v>2.8085</v>
      </c>
      <c r="AY266" s="14">
        <v>3.0150000000000001</v>
      </c>
      <c r="AZ266" s="14">
        <v>2.9666999999999999</v>
      </c>
      <c r="BA266" s="14">
        <v>2.8837999999999999</v>
      </c>
      <c r="BB266" s="14">
        <v>3.0402999999999998</v>
      </c>
      <c r="BC266" s="14">
        <v>2.8912</v>
      </c>
      <c r="BD266" s="3">
        <v>3.1794500000000001</v>
      </c>
    </row>
    <row r="267" spans="49:56">
      <c r="AW267" s="16" t="s">
        <v>74</v>
      </c>
      <c r="AX267" s="14">
        <v>3.0221</v>
      </c>
      <c r="AY267" s="14">
        <v>2.9601000000000002</v>
      </c>
      <c r="AZ267" s="14">
        <v>3.2179000000000002</v>
      </c>
      <c r="BA267" s="14">
        <v>2.9567999999999999</v>
      </c>
      <c r="BB267" s="14">
        <v>3.1741999999999999</v>
      </c>
      <c r="BC267" s="14">
        <v>3.1215999999999999</v>
      </c>
      <c r="BD267" s="3">
        <v>3.034065</v>
      </c>
    </row>
    <row r="268" spans="49:56">
      <c r="AW268" s="16" t="s">
        <v>75</v>
      </c>
      <c r="AX268" s="15">
        <v>2.9443999999999999</v>
      </c>
      <c r="AY268" s="14">
        <v>3.0116000000000001</v>
      </c>
      <c r="AZ268" s="15">
        <v>2.9922</v>
      </c>
      <c r="BA268" s="14">
        <v>3.0005999999999999</v>
      </c>
      <c r="BB268" s="14">
        <v>2.8075000000000001</v>
      </c>
      <c r="BC268" s="14">
        <v>2.9843999999999999</v>
      </c>
      <c r="BD268" s="3">
        <v>3.1356199999999999</v>
      </c>
    </row>
    <row r="269" spans="49:56">
      <c r="AW269" s="17" t="s">
        <v>76</v>
      </c>
      <c r="AX269" s="14">
        <v>2.8732000000000002</v>
      </c>
      <c r="AY269" s="14">
        <v>2.9817999999999998</v>
      </c>
      <c r="AZ269" s="14">
        <v>3.1067999999999998</v>
      </c>
      <c r="BA269" s="14">
        <v>2.8340999999999998</v>
      </c>
      <c r="BB269" s="14">
        <v>3.1345999999999998</v>
      </c>
      <c r="BC269" s="14">
        <v>3.0158999999999998</v>
      </c>
      <c r="BD269" s="3">
        <v>2.693587</v>
      </c>
    </row>
    <row r="270" spans="49:56">
      <c r="AW270" s="17" t="s">
        <v>77</v>
      </c>
      <c r="AX270" s="14">
        <v>2.9851999999999999</v>
      </c>
      <c r="AY270" s="14">
        <v>2.9243000000000001</v>
      </c>
      <c r="AZ270" s="14">
        <v>2.8597000000000001</v>
      </c>
      <c r="BA270" s="14">
        <v>3.1147</v>
      </c>
      <c r="BB270" s="14">
        <v>3.0049000000000001</v>
      </c>
      <c r="BC270" s="14">
        <v>2.7679</v>
      </c>
      <c r="BD270" s="3">
        <v>2.8025419999999999</v>
      </c>
    </row>
    <row r="271" spans="49:56">
      <c r="AW271" s="17" t="s">
        <v>78</v>
      </c>
      <c r="AX271" s="14">
        <v>2.6331000000000002</v>
      </c>
      <c r="AY271" s="14">
        <v>3.1057999999999999</v>
      </c>
      <c r="AZ271" s="14">
        <v>2.8959999999999999</v>
      </c>
      <c r="BA271" s="14">
        <v>2.9954000000000001</v>
      </c>
      <c r="BB271" s="15">
        <v>3.1032999999999999</v>
      </c>
      <c r="BC271" s="14">
        <v>2.8048999999999999</v>
      </c>
      <c r="BD271" s="3">
        <v>3.0825200000000001</v>
      </c>
    </row>
    <row r="272" spans="49:56">
      <c r="AW272" s="18" t="s">
        <v>79</v>
      </c>
      <c r="AX272" s="14">
        <v>3.1086</v>
      </c>
      <c r="AY272" s="14">
        <v>3.0141</v>
      </c>
      <c r="AZ272" s="14">
        <v>3.0253999999999999</v>
      </c>
      <c r="BA272" s="14">
        <v>3.1008</v>
      </c>
      <c r="BB272" s="14">
        <v>2.9870000000000001</v>
      </c>
      <c r="BC272" s="14">
        <v>3.0943999999999998</v>
      </c>
      <c r="BD272" s="3">
        <v>3.1233240000000002</v>
      </c>
    </row>
    <row r="273" spans="49:56">
      <c r="AW273" s="18" t="s">
        <v>80</v>
      </c>
      <c r="AX273" s="15">
        <v>3.0122</v>
      </c>
      <c r="AY273" s="14">
        <v>3.1242999999999999</v>
      </c>
      <c r="AZ273" s="14">
        <v>3.0045999999999999</v>
      </c>
      <c r="BA273" s="14">
        <v>2.9297</v>
      </c>
      <c r="BB273" s="14">
        <v>3.1478999999999999</v>
      </c>
      <c r="BC273" s="14">
        <v>2.827</v>
      </c>
      <c r="BD273" s="3">
        <v>3.102204</v>
      </c>
    </row>
    <row r="274" spans="49:56">
      <c r="AW274" s="18" t="s">
        <v>81</v>
      </c>
      <c r="AX274" s="14">
        <v>2.9554</v>
      </c>
      <c r="AY274" s="14">
        <v>2.9367000000000001</v>
      </c>
      <c r="AZ274" s="14">
        <v>2.7879</v>
      </c>
      <c r="BA274" s="14">
        <v>3.105</v>
      </c>
      <c r="BB274" s="14">
        <v>2.9948999999999999</v>
      </c>
      <c r="BC274" s="14">
        <v>3.1255999999999999</v>
      </c>
      <c r="BD274" s="3">
        <v>2.9951660000000002</v>
      </c>
    </row>
    <row r="275" spans="49:56">
      <c r="AW275" s="2" t="s">
        <v>39</v>
      </c>
      <c r="AX275" s="19">
        <v>0</v>
      </c>
      <c r="AY275" s="19">
        <v>2</v>
      </c>
      <c r="AZ275" s="19">
        <v>4</v>
      </c>
      <c r="BA275" s="19">
        <v>11</v>
      </c>
      <c r="BB275" s="19">
        <v>16</v>
      </c>
      <c r="BC275" s="19">
        <v>28</v>
      </c>
      <c r="BD275" s="3">
        <v>35</v>
      </c>
    </row>
    <row r="276" spans="49:56">
      <c r="AW276" s="8" t="s">
        <v>82</v>
      </c>
      <c r="AX276" s="14">
        <v>3.0442999999999998</v>
      </c>
      <c r="AY276" s="14">
        <v>3.1259000000000001</v>
      </c>
      <c r="AZ276" s="14">
        <v>2.9742000000000002</v>
      </c>
      <c r="BA276" s="14">
        <v>2.5251000000000001</v>
      </c>
      <c r="BB276" s="14">
        <v>1.9077999999999999</v>
      </c>
      <c r="BC276" s="14">
        <v>2.1006999999999998</v>
      </c>
      <c r="BD276" s="3">
        <v>2.0203000000000002</v>
      </c>
    </row>
    <row r="277" spans="49:56">
      <c r="AW277" s="8" t="s">
        <v>83</v>
      </c>
      <c r="AX277" s="14">
        <v>2.9817</v>
      </c>
      <c r="AY277" s="14">
        <v>3.1032999999999999</v>
      </c>
      <c r="AZ277" s="14">
        <v>2.8287</v>
      </c>
      <c r="BA277" s="14">
        <v>2.2879</v>
      </c>
      <c r="BB277" s="14">
        <v>2.0886999999999998</v>
      </c>
      <c r="BC277" s="14">
        <v>1.9676</v>
      </c>
      <c r="BD277" s="3">
        <v>2.1052300000000002</v>
      </c>
    </row>
    <row r="278" spans="49:56">
      <c r="AW278" s="8" t="s">
        <v>84</v>
      </c>
      <c r="AX278" s="14">
        <v>3.0036999999999998</v>
      </c>
      <c r="AY278" s="14">
        <v>2.9144000000000001</v>
      </c>
      <c r="AZ278" s="14">
        <v>2.7092999999999998</v>
      </c>
      <c r="BA278" s="14">
        <v>2.4569000000000001</v>
      </c>
      <c r="BB278" s="14">
        <v>1.9562999999999999</v>
      </c>
      <c r="BC278" s="14">
        <v>1.4649000000000001</v>
      </c>
      <c r="BD278" s="3">
        <v>1.5887</v>
      </c>
    </row>
    <row r="279" spans="49:56">
      <c r="AW279" s="8" t="s">
        <v>85</v>
      </c>
      <c r="AX279" s="14">
        <v>2.8902999999999999</v>
      </c>
      <c r="AY279" s="14">
        <v>3.0718000000000001</v>
      </c>
      <c r="AZ279" s="14">
        <v>2.6943000000000001</v>
      </c>
      <c r="BA279" s="15">
        <v>2.4001000000000001</v>
      </c>
      <c r="BB279" s="14">
        <v>1.9782999999999999</v>
      </c>
      <c r="BC279" s="14">
        <v>1.6536999999999999</v>
      </c>
      <c r="BD279" s="3">
        <v>1.8332999999999999</v>
      </c>
    </row>
    <row r="280" spans="49:56">
      <c r="AW280" s="8" t="s">
        <v>86</v>
      </c>
      <c r="AX280" s="14">
        <v>3.0954999999999999</v>
      </c>
      <c r="AY280" s="14">
        <v>2.9687999999999999</v>
      </c>
      <c r="AZ280" s="14">
        <v>2.7113</v>
      </c>
      <c r="BA280" s="14">
        <v>2.5242</v>
      </c>
      <c r="BB280" s="14">
        <v>1.9338</v>
      </c>
      <c r="BC280" s="14">
        <v>1.8993</v>
      </c>
      <c r="BD280" s="3">
        <v>2.0170699999999999</v>
      </c>
    </row>
    <row r="281" spans="49:56">
      <c r="AW281" s="8" t="s">
        <v>87</v>
      </c>
      <c r="AX281" s="14">
        <v>3.2612999999999999</v>
      </c>
      <c r="AY281" s="14">
        <v>2.7642000000000002</v>
      </c>
      <c r="AZ281" s="14">
        <v>2.984</v>
      </c>
      <c r="BA281" s="14">
        <v>2.2639999999999998</v>
      </c>
      <c r="BB281" s="14">
        <v>2.0916000000000001</v>
      </c>
      <c r="BC281" s="14">
        <v>1.6728000000000001</v>
      </c>
      <c r="BD281" s="3">
        <v>1.8462000000000001</v>
      </c>
    </row>
    <row r="282" spans="49:56">
      <c r="AW282" s="8" t="s">
        <v>88</v>
      </c>
      <c r="AX282" s="14">
        <v>2.9931999999999999</v>
      </c>
      <c r="AY282" s="14">
        <v>3.2027000000000001</v>
      </c>
      <c r="AZ282" s="14">
        <v>2.7645</v>
      </c>
      <c r="BA282" s="14">
        <v>2.0964999999999998</v>
      </c>
      <c r="BB282" s="14">
        <v>2.1549</v>
      </c>
      <c r="BC282" s="14">
        <v>2.1006</v>
      </c>
      <c r="BD282" s="3">
        <v>2.2216</v>
      </c>
    </row>
    <row r="283" spans="49:56">
      <c r="AW283" s="8" t="s">
        <v>89</v>
      </c>
      <c r="AX283" s="14">
        <v>3.0943999999999998</v>
      </c>
      <c r="AY283" s="14">
        <v>2.9003999999999999</v>
      </c>
      <c r="AZ283" s="14">
        <v>2.5741000000000001</v>
      </c>
      <c r="BA283" s="14">
        <v>2.4272</v>
      </c>
      <c r="BB283" s="14">
        <v>2.5129999999999999</v>
      </c>
      <c r="BC283" s="15">
        <v>2.1396000000000002</v>
      </c>
      <c r="BD283" s="3">
        <v>2.3727999999999998</v>
      </c>
    </row>
    <row r="284" spans="49:56">
      <c r="AW284" s="8" t="s">
        <v>90</v>
      </c>
      <c r="AX284" s="15">
        <v>2.9811000000000001</v>
      </c>
      <c r="AY284" s="14">
        <v>3.1448999999999998</v>
      </c>
      <c r="AZ284" s="14">
        <v>2.9695999999999998</v>
      </c>
      <c r="BA284" s="14">
        <v>2.1678000000000002</v>
      </c>
      <c r="BB284" s="15">
        <v>2.3172999999999999</v>
      </c>
      <c r="BC284" s="14">
        <v>1.944</v>
      </c>
      <c r="BD284" s="3">
        <v>2.0276999999999998</v>
      </c>
    </row>
    <row r="285" spans="49:56">
      <c r="AW285" s="8" t="s">
        <v>91</v>
      </c>
      <c r="AX285" s="14">
        <v>3.1038999999999999</v>
      </c>
      <c r="AY285" s="14">
        <v>2.9893000000000001</v>
      </c>
      <c r="AZ285" s="14">
        <v>2.8656999999999999</v>
      </c>
      <c r="BA285" s="14">
        <v>2.4908000000000001</v>
      </c>
      <c r="BB285" s="14">
        <v>2.5139999999999998</v>
      </c>
      <c r="BC285" s="14">
        <v>2.8178999999999998</v>
      </c>
      <c r="BD285" s="3">
        <v>2.4634999999999998</v>
      </c>
    </row>
    <row r="286" spans="49:56">
      <c r="AW286" s="8" t="s">
        <v>92</v>
      </c>
      <c r="AX286" s="14">
        <v>2.9557000000000002</v>
      </c>
      <c r="AY286" s="14">
        <v>3.1497000000000002</v>
      </c>
      <c r="AZ286" s="14">
        <v>2.8243999999999998</v>
      </c>
      <c r="BA286" s="14">
        <v>2.8902999999999999</v>
      </c>
      <c r="BB286" s="14">
        <v>2.7195</v>
      </c>
      <c r="BC286" s="14">
        <v>2.4295</v>
      </c>
      <c r="BD286" s="3">
        <v>2.6331000000000002</v>
      </c>
    </row>
    <row r="287" spans="49:56">
      <c r="AW287" s="8" t="s">
        <v>93</v>
      </c>
      <c r="AX287" s="14">
        <v>3.0089999999999999</v>
      </c>
      <c r="AY287" s="14">
        <v>2.9668000000000001</v>
      </c>
      <c r="AZ287" s="14">
        <v>2.7259000000000002</v>
      </c>
      <c r="BA287" s="14">
        <v>2.9154</v>
      </c>
      <c r="BB287" s="14">
        <v>2.4369999999999998</v>
      </c>
      <c r="BC287" s="14">
        <v>2.4270999999999998</v>
      </c>
      <c r="BD287" s="3">
        <v>2.6080999999999999</v>
      </c>
    </row>
    <row r="288" spans="49:56">
      <c r="AW288" s="8" t="s">
        <v>94</v>
      </c>
      <c r="AX288" s="14">
        <v>2.9312999999999998</v>
      </c>
      <c r="AY288" s="14">
        <v>3.0424000000000002</v>
      </c>
      <c r="AZ288" s="14">
        <v>2.9378000000000002</v>
      </c>
      <c r="BA288" s="14">
        <v>2.7002999999999999</v>
      </c>
      <c r="BB288" s="14">
        <v>2.5680999999999998</v>
      </c>
      <c r="BC288" s="14">
        <v>2.423</v>
      </c>
      <c r="BD288" s="3">
        <v>2.6718000000000002</v>
      </c>
    </row>
    <row r="289" spans="49:65">
      <c r="AW289" s="8" t="s">
        <v>95</v>
      </c>
      <c r="AX289" s="14">
        <v>3.1379000000000001</v>
      </c>
      <c r="AY289" s="14">
        <v>3.0303</v>
      </c>
      <c r="AZ289" s="14">
        <v>2.7810999999999999</v>
      </c>
      <c r="BA289" s="14">
        <v>2.4169</v>
      </c>
      <c r="BB289" s="14">
        <v>2.7646000000000002</v>
      </c>
      <c r="BC289" s="14">
        <v>2.6040000000000001</v>
      </c>
      <c r="BD289" s="3">
        <v>2.5129999999999999</v>
      </c>
    </row>
    <row r="290" spans="49:65">
      <c r="AW290" s="8" t="s">
        <v>96</v>
      </c>
      <c r="AX290" s="14">
        <v>2.9990999999999999</v>
      </c>
      <c r="AY290" s="15">
        <v>2.8742000000000001</v>
      </c>
      <c r="AZ290" s="14">
        <v>2.6995</v>
      </c>
      <c r="BA290" s="14">
        <v>2.8641999999999999</v>
      </c>
      <c r="BB290" s="15">
        <v>3.0004</v>
      </c>
      <c r="BC290" s="14">
        <v>2.7848999999999999</v>
      </c>
      <c r="BD290" s="3">
        <v>2</v>
      </c>
    </row>
    <row r="291" spans="49:65">
      <c r="AW291" s="8" t="s">
        <v>97</v>
      </c>
      <c r="AX291" s="14">
        <v>3.1044999999999998</v>
      </c>
      <c r="AY291" s="14">
        <v>3.0045000000000002</v>
      </c>
      <c r="AZ291" s="14">
        <v>3.1549</v>
      </c>
      <c r="BA291" s="14">
        <v>3.0474999999999999</v>
      </c>
      <c r="BB291" s="14">
        <v>2.7039</v>
      </c>
      <c r="BC291" s="14">
        <v>3.1903000000000001</v>
      </c>
      <c r="BD291" s="3">
        <v>2.9001000000000001</v>
      </c>
    </row>
    <row r="292" spans="49:65">
      <c r="AW292" s="8" t="s">
        <v>98</v>
      </c>
      <c r="AX292" s="14">
        <v>2.8445999999999998</v>
      </c>
      <c r="AY292" s="14">
        <v>3.1255999999999999</v>
      </c>
      <c r="AZ292" s="15">
        <v>2.9647999999999999</v>
      </c>
      <c r="BA292" s="14">
        <v>2.9921000000000002</v>
      </c>
      <c r="BB292" s="14">
        <v>3.1404000000000001</v>
      </c>
      <c r="BC292" s="14">
        <v>2.8178999999999998</v>
      </c>
      <c r="BD292" s="3">
        <v>2.7332000000000001</v>
      </c>
    </row>
    <row r="293" spans="49:65">
      <c r="AW293" s="8" t="s">
        <v>99</v>
      </c>
      <c r="AX293" s="14">
        <v>2.9483999999999999</v>
      </c>
      <c r="AY293" s="14">
        <v>2.8479000000000001</v>
      </c>
      <c r="AZ293" s="14">
        <v>3.1141000000000001</v>
      </c>
      <c r="BA293" s="14">
        <v>3.0905</v>
      </c>
      <c r="BB293" s="14">
        <v>3.0888</v>
      </c>
      <c r="BC293" s="15">
        <v>2.9813999999999998</v>
      </c>
      <c r="BD293" s="3">
        <v>3.0295999999999998</v>
      </c>
    </row>
    <row r="295" spans="49:65" ht="15">
      <c r="BE295" s="1" t="s">
        <v>115</v>
      </c>
      <c r="BF295" s="1"/>
      <c r="BG295" s="1"/>
      <c r="BH295" s="1"/>
      <c r="BI295" s="1"/>
      <c r="BJ295" s="1"/>
      <c r="BK295" s="1"/>
      <c r="BL295" s="1"/>
      <c r="BM295" s="1"/>
    </row>
    <row r="296" spans="49:65" ht="38.25">
      <c r="BE296" s="41" t="s">
        <v>109</v>
      </c>
      <c r="BF296" s="2" t="s">
        <v>116</v>
      </c>
      <c r="BG296" s="2" t="s">
        <v>2</v>
      </c>
      <c r="BH296" s="2" t="s">
        <v>117</v>
      </c>
      <c r="BI296" s="2" t="s">
        <v>2</v>
      </c>
      <c r="BJ296" s="2" t="s">
        <v>118</v>
      </c>
      <c r="BK296" s="2" t="s">
        <v>2</v>
      </c>
      <c r="BL296" s="2" t="s">
        <v>119</v>
      </c>
      <c r="BM296" s="2" t="s">
        <v>2</v>
      </c>
    </row>
    <row r="297" spans="49:65">
      <c r="BE297" s="2" t="s">
        <v>120</v>
      </c>
      <c r="BF297" s="3">
        <f>AVERAGE(AU217:AU219)</f>
        <v>2.0999999999999999E-3</v>
      </c>
      <c r="BG297" s="3">
        <f>STDEV(AU217:AU219)</f>
        <v>9.999999999999998E-4</v>
      </c>
      <c r="BH297" s="3">
        <f>AVERAGE(AV217:AV219)</f>
        <v>3.0623666666666662</v>
      </c>
      <c r="BI297" s="3">
        <f>STDEV(AV217:AV219)</f>
        <v>8.5248714555313729E-2</v>
      </c>
      <c r="BJ297" s="3">
        <f>AVERAGE(L44:L46)</f>
        <v>0.62090000000000012</v>
      </c>
      <c r="BK297" s="3">
        <f>STDEV(L44:L46)</f>
        <v>0.10404311606252445</v>
      </c>
      <c r="BL297" s="3">
        <f>AVERAGE(T84:T86)</f>
        <v>2.4414666666666669</v>
      </c>
      <c r="BM297" s="3">
        <f>STDEV(T84:T86)</f>
        <v>0.18515834664776376</v>
      </c>
    </row>
    <row r="298" spans="49:65">
      <c r="BE298" s="2" t="s">
        <v>23</v>
      </c>
      <c r="BF298" s="3">
        <f>AVERAGE(AU220:AU222)</f>
        <v>4.7666666666666664E-3</v>
      </c>
      <c r="BG298" s="3">
        <f>STDEV(AU220:AU222)</f>
        <v>8.7368949480541038E-4</v>
      </c>
      <c r="BH298" s="3">
        <f>AVERAGE(AV220:AV222)</f>
        <v>3.0328999999999997</v>
      </c>
      <c r="BI298" s="3">
        <f>STDEV(AV220:AV222)</f>
        <v>8.5276726015953638E-2</v>
      </c>
      <c r="BJ298" s="3">
        <f>AVERAGE(L47:L49)</f>
        <v>0.68686666666666663</v>
      </c>
      <c r="BK298" s="3">
        <f>STDEV(L47:L49)</f>
        <v>0.12573107544808945</v>
      </c>
      <c r="BL298" s="3">
        <f>AVERAGE(T87:T89)</f>
        <v>2.3460333333333332</v>
      </c>
      <c r="BM298" s="3">
        <f>STDEV(T87:T89)</f>
        <v>9.0928231772829035E-2</v>
      </c>
    </row>
    <row r="299" spans="49:65">
      <c r="BE299" s="2" t="s">
        <v>26</v>
      </c>
      <c r="BF299" s="3">
        <f>AVERAGE(AU223:AU225)</f>
        <v>4.9086666666666662E-3</v>
      </c>
      <c r="BG299" s="3">
        <f>STDEV(AU223:AU225)</f>
        <v>1.4748577332520359E-3</v>
      </c>
      <c r="BH299" s="3">
        <f>AVERAGE(AV223:AV225)</f>
        <v>3.0775913333333338</v>
      </c>
      <c r="BI299" s="3">
        <f>STDEV(AV223:AV225)</f>
        <v>8.077935878263294E-2</v>
      </c>
      <c r="BJ299" s="3">
        <f>AVERAGE(L50:L52)</f>
        <v>0.87840000000000007</v>
      </c>
      <c r="BK299" s="3">
        <f>STDEV(L50:L52)</f>
        <v>8.5656756884673155E-2</v>
      </c>
      <c r="BL299" s="3">
        <f>AVERAGE(T90:T92)</f>
        <v>2.1991913333333337</v>
      </c>
      <c r="BM299" s="3">
        <f>STDEV(T90:T92)</f>
        <v>0.10907868721860077</v>
      </c>
    </row>
    <row r="300" spans="49:65">
      <c r="BE300" s="2" t="s">
        <v>29</v>
      </c>
      <c r="BF300" s="3">
        <f>AVERAGE(AU226:AU228)</f>
        <v>5.0883333333333336E-3</v>
      </c>
      <c r="BG300" s="3">
        <f>STDEV(AU226:AU228)</f>
        <v>1.7844770475781788E-3</v>
      </c>
      <c r="BH300" s="3">
        <f>AVERAGE(AV226:AV228)</f>
        <v>3.1163783333333335</v>
      </c>
      <c r="BI300" s="3">
        <f>STDEV(AV226:AV228)</f>
        <v>7.4578018600210461E-2</v>
      </c>
      <c r="BJ300" s="3">
        <f>AVERAGE(L53:L55)</f>
        <v>1.4126333333333332</v>
      </c>
      <c r="BK300" s="3">
        <f>STDEV(L53:L55)</f>
        <v>0.1732856120205406</v>
      </c>
      <c r="BL300" s="3">
        <f>AVERAGE(T93:T95)</f>
        <v>1.7037450000000003</v>
      </c>
      <c r="BM300" s="3">
        <f>STDEV(T93:T95)</f>
        <v>0.19659807864015366</v>
      </c>
    </row>
    <row r="301" spans="49:65">
      <c r="BE301" s="2" t="s">
        <v>32</v>
      </c>
      <c r="BF301" s="3">
        <f>AVERAGE(AU229:AU231)</f>
        <v>5.4503333333333339E-3</v>
      </c>
      <c r="BG301" s="3">
        <f>STDEV(AU229:AU231)</f>
        <v>2.1342367097708101E-3</v>
      </c>
      <c r="BH301" s="3">
        <f>AVERAGE(AV229:AV231)</f>
        <v>2.8595496666666667</v>
      </c>
      <c r="BI301" s="3">
        <f>STDEV(AV229:AV231)</f>
        <v>0.20063555309648731</v>
      </c>
      <c r="BJ301" s="3">
        <f>AVERAGE(L56:L58)</f>
        <v>1.6232333333333333</v>
      </c>
      <c r="BK301" s="3">
        <f>STDEV(L56:L58)</f>
        <v>0.17929434830282109</v>
      </c>
      <c r="BL301" s="3">
        <f>AVERAGE(T96:T98)</f>
        <v>1.2363163333333331</v>
      </c>
      <c r="BM301" s="3">
        <f>STDEV(T96:T98)</f>
        <v>0.29212809222382802</v>
      </c>
    </row>
    <row r="302" spans="49:65">
      <c r="BE302" s="2" t="s">
        <v>35</v>
      </c>
      <c r="BF302" s="3">
        <f>AVERAGE(AU232:AU234)</f>
        <v>3.2686666666666662E-3</v>
      </c>
      <c r="BG302" s="3">
        <f>STDEV(AU232:AU234)</f>
        <v>7.7935956613961802E-4</v>
      </c>
      <c r="BH302" s="3">
        <f>AVERAGE(AV232:AV234)</f>
        <v>3.0735646666666665</v>
      </c>
      <c r="BI302" s="3">
        <f>STDEV(AV232:AV234)</f>
        <v>6.871154780190375E-2</v>
      </c>
      <c r="BJ302" s="3">
        <f>AVERAGE(L59:L61)</f>
        <v>2.2077333333333331</v>
      </c>
      <c r="BK302" s="3">
        <f>STDEV(L59:L61)</f>
        <v>0.20875191815485997</v>
      </c>
      <c r="BL302" s="3">
        <f>AVERAGE(T99:T101)</f>
        <v>0.8658313333333334</v>
      </c>
      <c r="BM302" s="3">
        <f>STDEV(T99:T101)</f>
        <v>0.26965590221861135</v>
      </c>
    </row>
    <row r="303" spans="49:65">
      <c r="BE303" s="4"/>
      <c r="BF303" s="4"/>
      <c r="BG303" s="4"/>
      <c r="BH303" s="4"/>
      <c r="BI303" s="4"/>
      <c r="BJ303" s="4"/>
      <c r="BK303" s="4"/>
      <c r="BL303" s="4"/>
      <c r="BM303" s="4"/>
    </row>
    <row r="304" spans="49:65">
      <c r="BE304" s="2" t="s">
        <v>121</v>
      </c>
      <c r="BF304" s="3">
        <f>AVERAGE(AU236:AU238)</f>
        <v>1.1039233333333334</v>
      </c>
      <c r="BG304" s="3">
        <f>STDEV(AU236:AU238)</f>
        <v>7.587149420786006E-2</v>
      </c>
      <c r="BH304" s="3">
        <f>AVERAGE(AV236:AV238)</f>
        <v>1.904743333333333</v>
      </c>
      <c r="BI304" s="3">
        <f>STDEV(AV236:AV238)</f>
        <v>0.27697620409221724</v>
      </c>
      <c r="BJ304" s="3">
        <f>AVERAGE(L63:L65)</f>
        <v>1.8760333333333332</v>
      </c>
      <c r="BK304" s="3">
        <f>STDEV(L63:L65)</f>
        <v>0.2127647605533711</v>
      </c>
      <c r="BL304" s="3">
        <f>AVERAGE(T103:T105)</f>
        <v>2.8710000000000086E-2</v>
      </c>
      <c r="BM304" s="3">
        <f>STDEV(T103:T105)</f>
        <v>6.4285280585838711E-2</v>
      </c>
    </row>
    <row r="305" spans="57:74">
      <c r="BE305" s="2" t="s">
        <v>122</v>
      </c>
      <c r="BF305" s="3">
        <f>AVERAGE(AU239:AU241)</f>
        <v>1.15001</v>
      </c>
      <c r="BG305" s="3">
        <f>STDEV(AU239:AU241)</f>
        <v>0.13636074691787226</v>
      </c>
      <c r="BH305" s="3">
        <f>AVERAGE(AV239:AV241)</f>
        <v>1.8988566666666664</v>
      </c>
      <c r="BI305" s="3">
        <f>STDEV(AV239:AV241)</f>
        <v>0.10257873382594174</v>
      </c>
      <c r="BJ305" s="3">
        <f>AVERAGE(L66:L68)</f>
        <v>1.7753666666666668</v>
      </c>
      <c r="BK305" s="3">
        <f>STDEV(L66:L68)</f>
        <v>0.16567936906366265</v>
      </c>
      <c r="BL305" s="3">
        <f>AVERAGE(T106:T108)</f>
        <v>0.12348999999999995</v>
      </c>
      <c r="BM305" s="3">
        <f>STDEV(T106:T108)</f>
        <v>8.2162201163308787E-2</v>
      </c>
    </row>
    <row r="306" spans="57:74">
      <c r="BE306" s="2" t="s">
        <v>123</v>
      </c>
      <c r="BF306" s="3">
        <f>AVERAGE(AU242:AU244)</f>
        <v>0.84323333333333339</v>
      </c>
      <c r="BG306" s="3">
        <f>STDEV(AU242:AU244)</f>
        <v>0.10557283425831256</v>
      </c>
      <c r="BH306" s="3">
        <f>AVERAGE(AV242:AV244)</f>
        <v>2.2073666666666667</v>
      </c>
      <c r="BI306" s="3">
        <f>STDEV(AV242:AV244)</f>
        <v>0.17298972031115969</v>
      </c>
      <c r="BJ306" s="3">
        <f>AVERAGE(L69:L71)</f>
        <v>2.1278000000000001</v>
      </c>
      <c r="BK306" s="3">
        <f>STDEV(L69:L71)</f>
        <v>0.12876692121814512</v>
      </c>
      <c r="BL306" s="3">
        <f>AVERAGE(T109:T111)</f>
        <v>7.9566666666666494E-2</v>
      </c>
      <c r="BM306" s="3">
        <f>STDEV(T109:T111)</f>
        <v>6.1211627435752251E-2</v>
      </c>
    </row>
    <row r="307" spans="57:74">
      <c r="BE307" s="2" t="s">
        <v>124</v>
      </c>
      <c r="BF307" s="3">
        <f>AVERAGE(AU245:AU247)</f>
        <v>0.50796666666666668</v>
      </c>
      <c r="BG307" s="3">
        <f>STDEV(AU246:AU248)</f>
        <v>0.12428058309057495</v>
      </c>
      <c r="BH307" s="3">
        <f>AVERAGE(AV245:AV247)</f>
        <v>2.5682333333333331</v>
      </c>
      <c r="BI307" s="3">
        <f>STDEV(AV245:AV247)</f>
        <v>9.1559015576475777E-2</v>
      </c>
      <c r="BJ307" s="3">
        <f>AVERAGE(L72:L74)</f>
        <v>2.5059666666666671</v>
      </c>
      <c r="BK307" s="3">
        <f>STDEV(L72:L74)</f>
        <v>0.202747659254881</v>
      </c>
      <c r="BL307" s="3">
        <f>AVERAGE(T112:T114)</f>
        <v>6.226666666666647E-2</v>
      </c>
      <c r="BM307" s="3">
        <f>STDEV(T112:T114)</f>
        <v>0.26236694405609357</v>
      </c>
    </row>
    <row r="308" spans="57:74">
      <c r="BE308" s="2" t="s">
        <v>125</v>
      </c>
      <c r="BF308" s="3">
        <f>AVERAGE(AU248:AU250)</f>
        <v>0.30080000000000001</v>
      </c>
      <c r="BG308" s="3">
        <f>STDEV(AU248:AU250)</f>
        <v>5.2208907286017403E-2</v>
      </c>
      <c r="BH308" s="3">
        <f>AVERAGE(AV248:AV250)</f>
        <v>2.3949333333333329</v>
      </c>
      <c r="BI308" s="3">
        <f>STDEV(AV248:AV250)</f>
        <v>0.35111766308936243</v>
      </c>
      <c r="BJ308" s="3">
        <f>AVERAGE(L75:L77)</f>
        <v>2.3519333333333337</v>
      </c>
      <c r="BK308" s="3">
        <f>STDEV(L75:L77)</f>
        <v>0.32983999656398927</v>
      </c>
      <c r="BL308" s="3">
        <f>AVERAGE(T115:T117)</f>
        <v>4.3000000000000073E-2</v>
      </c>
      <c r="BM308" s="3">
        <f>STDEV(T115:T117)</f>
        <v>2.6312924580897623E-2</v>
      </c>
    </row>
    <row r="309" spans="57:74">
      <c r="BE309" s="2" t="s">
        <v>126</v>
      </c>
      <c r="BF309" s="3">
        <f>AVERAGE(AU251:AU253)</f>
        <v>0.12640000000000001</v>
      </c>
      <c r="BG309" s="3">
        <f>STDEV(AU251:AU253)</f>
        <v>4.7199258468751358E-2</v>
      </c>
      <c r="BH309" s="3">
        <f>AVERAGE(AV251:AV253)</f>
        <v>2.8876333333333335</v>
      </c>
      <c r="BI309" s="3">
        <f>STDEV(AV251:AV253)</f>
        <v>0.14859274320549226</v>
      </c>
      <c r="BJ309" s="3">
        <f>AVERAGE(L78:L80)</f>
        <v>2.8445</v>
      </c>
      <c r="BK309" s="3">
        <f>STDEV(L78:L80)</f>
        <v>0.14288414887593381</v>
      </c>
      <c r="BL309" s="3">
        <f>AVERAGE(T118:T120)</f>
        <v>4.3133333333333322E-2</v>
      </c>
      <c r="BM309" s="27">
        <f>STDEV(T118:T120)</f>
        <v>0.14703680945033223</v>
      </c>
    </row>
    <row r="311" spans="57:74" ht="51">
      <c r="BN311" s="41" t="s">
        <v>109</v>
      </c>
      <c r="BO311" s="2" t="s">
        <v>110</v>
      </c>
      <c r="BP311" s="2" t="s">
        <v>111</v>
      </c>
      <c r="BQ311" s="4"/>
      <c r="BR311" s="4"/>
      <c r="BS311" s="4"/>
      <c r="BT311" s="4"/>
      <c r="BU311" s="4"/>
      <c r="BV311" s="2" t="s">
        <v>111</v>
      </c>
    </row>
    <row r="312" spans="57:74">
      <c r="BN312" s="10" t="s">
        <v>64</v>
      </c>
      <c r="BO312" s="3">
        <f>(AU236/AT236)*100</f>
        <v>33.472734457323497</v>
      </c>
      <c r="BP312" s="3">
        <f>(T84/B4)*100</f>
        <v>82.608695652173921</v>
      </c>
      <c r="BQ312" s="3"/>
      <c r="BR312" s="3"/>
      <c r="BS312" s="3"/>
      <c r="BT312" s="3"/>
      <c r="BU312" s="3"/>
      <c r="BV312" s="3">
        <v>82.608695652173907</v>
      </c>
    </row>
    <row r="313" spans="57:74">
      <c r="BN313" s="10" t="s">
        <v>65</v>
      </c>
      <c r="BO313" s="3">
        <f>(AU237/AT237)*100</f>
        <v>35.378783227945242</v>
      </c>
      <c r="BP313" s="3">
        <f>(T85/B5)*100</f>
        <v>81.101833189365578</v>
      </c>
      <c r="BQ313" s="3"/>
      <c r="BR313" s="3"/>
      <c r="BS313" s="3"/>
      <c r="BT313" s="3"/>
      <c r="BU313" s="3"/>
      <c r="BV313" s="3">
        <v>81.101833189365607</v>
      </c>
    </row>
    <row r="314" spans="57:74">
      <c r="BN314" s="10" t="s">
        <v>66</v>
      </c>
      <c r="BO314" s="3">
        <f>(AU238/AT238)*100</f>
        <v>41.835688657831156</v>
      </c>
      <c r="BP314" s="3">
        <f>(T86/B6)*100</f>
        <v>75.091834327503122</v>
      </c>
      <c r="BQ314" s="3"/>
      <c r="BR314" s="3"/>
      <c r="BS314" s="3"/>
      <c r="BT314" s="3"/>
      <c r="BU314" s="3"/>
      <c r="BV314" s="3">
        <v>75.091834327503094</v>
      </c>
    </row>
    <row r="315" spans="57:74">
      <c r="BN315" s="42"/>
      <c r="BO315" s="4"/>
      <c r="BP315" s="3"/>
      <c r="BQ315" s="3"/>
      <c r="BR315" s="3"/>
      <c r="BS315" s="3"/>
      <c r="BT315" s="3"/>
      <c r="BU315" s="3"/>
      <c r="BV315" s="4"/>
    </row>
    <row r="316" spans="57:74">
      <c r="BN316" s="12" t="s">
        <v>67</v>
      </c>
      <c r="BO316" s="3">
        <f>(AU239/AT239)*100</f>
        <v>37.712771379064321</v>
      </c>
      <c r="BP316" s="4"/>
      <c r="BQ316" s="3">
        <f>(T87/B7)*100</f>
        <v>73.086540022730972</v>
      </c>
      <c r="BR316" s="3"/>
      <c r="BS316" s="3"/>
      <c r="BT316" s="3"/>
      <c r="BU316" s="3"/>
      <c r="BV316" s="3">
        <v>73.086540022731</v>
      </c>
    </row>
    <row r="317" spans="57:74">
      <c r="BN317" s="12" t="s">
        <v>68</v>
      </c>
      <c r="BO317" s="3">
        <f>(AU240/AT240)*100</f>
        <v>33.979117570044515</v>
      </c>
      <c r="BP317" s="4"/>
      <c r="BQ317" s="3">
        <f>(T88/B8)*100</f>
        <v>78.615071283095716</v>
      </c>
      <c r="BR317" s="3"/>
      <c r="BS317" s="3"/>
      <c r="BT317" s="3"/>
      <c r="BU317" s="3"/>
      <c r="BV317" s="3">
        <v>78.615071283095702</v>
      </c>
    </row>
    <row r="318" spans="57:74">
      <c r="BN318" s="12" t="s">
        <v>69</v>
      </c>
      <c r="BO318" s="3">
        <f>(AU241/AT241)*100</f>
        <v>41.35510307804708</v>
      </c>
      <c r="BP318" s="4"/>
      <c r="BQ318" s="3">
        <f>(T89/B9)*100</f>
        <v>80.116998843616088</v>
      </c>
      <c r="BR318" s="3"/>
      <c r="BS318" s="3"/>
      <c r="BT318" s="3"/>
      <c r="BU318" s="3"/>
      <c r="BV318" s="3">
        <v>80.116998843616102</v>
      </c>
    </row>
    <row r="319" spans="57:74">
      <c r="BN319" s="43"/>
      <c r="BO319" s="4"/>
      <c r="BP319" s="3"/>
      <c r="BQ319" s="3"/>
      <c r="BR319" s="3"/>
      <c r="BS319" s="3"/>
      <c r="BT319" s="3"/>
      <c r="BU319" s="3"/>
      <c r="BV319" s="4"/>
    </row>
    <row r="320" spans="57:74">
      <c r="BN320" s="13" t="s">
        <v>70</v>
      </c>
      <c r="BO320" s="3">
        <f>(AU242/AT242)*100</f>
        <v>28.122169017730037</v>
      </c>
      <c r="BP320" s="4"/>
      <c r="BQ320" s="3"/>
      <c r="BR320" s="3">
        <f>(T90/B10)*100</f>
        <v>71.630957557108943</v>
      </c>
      <c r="BS320" s="3"/>
      <c r="BT320" s="3"/>
      <c r="BU320" s="3"/>
      <c r="BV320" s="3">
        <v>71.6309575571089</v>
      </c>
    </row>
    <row r="321" spans="66:74">
      <c r="BN321" s="13" t="s">
        <v>71</v>
      </c>
      <c r="BO321" s="3">
        <f>(AU243/AT243)*100</f>
        <v>23.455595341785219</v>
      </c>
      <c r="BP321" s="4"/>
      <c r="BQ321" s="3"/>
      <c r="BR321" s="3">
        <f>(T91/B11)*100</f>
        <v>73.896004831071423</v>
      </c>
      <c r="BS321" s="3"/>
      <c r="BT321" s="3"/>
      <c r="BU321" s="3"/>
      <c r="BV321" s="3">
        <v>73.896004831071394</v>
      </c>
    </row>
    <row r="322" spans="66:74">
      <c r="BN322" s="13" t="s">
        <v>72</v>
      </c>
      <c r="BO322" s="3">
        <f>(AU244/AT244)*100</f>
        <v>31.522069501198878</v>
      </c>
      <c r="BP322" s="4"/>
      <c r="BQ322" s="3"/>
      <c r="BR322" s="3">
        <f>(T92/B12)*100</f>
        <v>68.488734612541379</v>
      </c>
      <c r="BS322" s="3"/>
      <c r="BT322" s="3"/>
      <c r="BU322" s="3"/>
      <c r="BV322" s="3">
        <v>68.488734612541407</v>
      </c>
    </row>
    <row r="323" spans="66:74">
      <c r="BN323" s="44"/>
      <c r="BO323" s="4"/>
      <c r="BP323" s="3"/>
      <c r="BQ323" s="3"/>
      <c r="BR323" s="3"/>
      <c r="BS323" s="3"/>
      <c r="BT323" s="3"/>
      <c r="BU323" s="3"/>
      <c r="BV323" s="4"/>
    </row>
    <row r="324" spans="66:74">
      <c r="BN324" s="16" t="s">
        <v>73</v>
      </c>
      <c r="BO324" s="3">
        <f>(AU245/AT245)*100</f>
        <v>20.179502964715031</v>
      </c>
      <c r="BP324" s="4"/>
      <c r="BQ324" s="3"/>
      <c r="BR324" s="3"/>
      <c r="BS324" s="3">
        <f>(T93/B13)*100</f>
        <v>60.284233668341713</v>
      </c>
      <c r="BT324" s="3"/>
      <c r="BU324" s="3"/>
      <c r="BV324" s="3">
        <v>60.284233668341699</v>
      </c>
    </row>
    <row r="325" spans="66:74">
      <c r="BN325" s="16" t="s">
        <v>74</v>
      </c>
      <c r="BO325" s="3">
        <f>(AU246/AT246)*100</f>
        <v>15.886148734985946</v>
      </c>
      <c r="BP325" s="4"/>
      <c r="BQ325" s="3"/>
      <c r="BR325" s="3"/>
      <c r="BS325" s="3">
        <f>(T94/B14)*100</f>
        <v>54.553280442439998</v>
      </c>
      <c r="BT325" s="3"/>
      <c r="BU325" s="3"/>
      <c r="BV325" s="3">
        <v>54.553280442439998</v>
      </c>
    </row>
    <row r="326" spans="66:74">
      <c r="BN326" s="16" t="s">
        <v>75</v>
      </c>
      <c r="BO326" s="3">
        <f>(AU247/AT247)*100</f>
        <v>13.406819615525084</v>
      </c>
      <c r="BP326" s="4"/>
      <c r="BQ326" s="3"/>
      <c r="BR326" s="3"/>
      <c r="BS326" s="3">
        <f>(T95/B15)*100</f>
        <v>48.831259744805415</v>
      </c>
      <c r="BT326" s="3"/>
      <c r="BU326" s="3"/>
      <c r="BV326" s="3">
        <v>48.831259744805401</v>
      </c>
    </row>
    <row r="327" spans="66:74">
      <c r="BN327" s="45"/>
      <c r="BO327" s="4"/>
      <c r="BP327" s="3"/>
      <c r="BQ327" s="3"/>
      <c r="BR327" s="3"/>
      <c r="BS327" s="3"/>
      <c r="BT327" s="3"/>
      <c r="BU327" s="3"/>
      <c r="BV327" s="4"/>
    </row>
    <row r="328" spans="66:74">
      <c r="BN328" s="17" t="s">
        <v>76</v>
      </c>
      <c r="BO328" s="3">
        <f>(AU248/AT248)*100</f>
        <v>8.5907831263471213</v>
      </c>
      <c r="BP328" s="4"/>
      <c r="BQ328" s="3"/>
      <c r="BR328" s="3"/>
      <c r="BS328" s="3"/>
      <c r="BT328" s="3">
        <f>(T96/B16)*100</f>
        <v>33.399533229606575</v>
      </c>
      <c r="BU328" s="3"/>
      <c r="BV328" s="3">
        <v>33.399533229606597</v>
      </c>
    </row>
    <row r="329" spans="66:74">
      <c r="BN329" s="17" t="s">
        <v>77</v>
      </c>
      <c r="BO329" s="3">
        <f>(AU249/AT249)*100</f>
        <v>12.384073635032426</v>
      </c>
      <c r="BP329" s="4"/>
      <c r="BQ329" s="3"/>
      <c r="BR329" s="3"/>
      <c r="BS329" s="3"/>
      <c r="BT329" s="3">
        <f>(T97/B17)*100</f>
        <v>48.741561820579534</v>
      </c>
      <c r="BU329" s="3"/>
      <c r="BV329" s="3">
        <v>48.741561820579498</v>
      </c>
    </row>
    <row r="330" spans="66:74">
      <c r="BN330" s="17" t="s">
        <v>78</v>
      </c>
      <c r="BO330" s="3">
        <f>(AU250/AT250)*100</f>
        <v>12.895779800531335</v>
      </c>
      <c r="BP330" s="4"/>
      <c r="BQ330" s="3"/>
      <c r="BR330" s="3"/>
      <c r="BS330" s="3"/>
      <c r="BT330" s="3">
        <f>(T98/B18)*100</f>
        <v>46.597624518592831</v>
      </c>
      <c r="BU330" s="3"/>
      <c r="BV330" s="3">
        <v>46.597624518592802</v>
      </c>
    </row>
    <row r="331" spans="66:74">
      <c r="BN331" s="46"/>
      <c r="BO331" s="4"/>
      <c r="BP331" s="4"/>
      <c r="BQ331" s="3"/>
      <c r="BR331" s="3"/>
      <c r="BS331" s="3"/>
      <c r="BT331" s="3"/>
      <c r="BU331" s="3"/>
      <c r="BV331" s="4"/>
    </row>
    <row r="332" spans="66:74">
      <c r="BN332" s="18" t="s">
        <v>79</v>
      </c>
      <c r="BO332" s="3">
        <f>(AU251/AT251)*100</f>
        <v>5.8653596468449756</v>
      </c>
      <c r="BP332" s="4"/>
      <c r="BQ332" s="3"/>
      <c r="BR332" s="3"/>
      <c r="BS332" s="3"/>
      <c r="BT332" s="4"/>
      <c r="BU332" s="3">
        <f>(T99/B19)*100</f>
        <v>36.561008381854251</v>
      </c>
      <c r="BV332" s="3">
        <v>36.561008381854201</v>
      </c>
    </row>
    <row r="333" spans="66:74">
      <c r="BN333" s="18" t="s">
        <v>80</v>
      </c>
      <c r="BO333" s="3">
        <f>(AU252/AT252)*100</f>
        <v>3.3658605572054876</v>
      </c>
      <c r="BP333" s="4"/>
      <c r="BQ333" s="3"/>
      <c r="BR333" s="3"/>
      <c r="BS333" s="3"/>
      <c r="BT333" s="4"/>
      <c r="BU333" s="3">
        <f>(T100/B20)*100</f>
        <v>27.387023023667684</v>
      </c>
      <c r="BV333" s="3">
        <v>27.387023023667702</v>
      </c>
    </row>
    <row r="334" spans="66:74">
      <c r="BN334" s="18" t="s">
        <v>81</v>
      </c>
      <c r="BO334" s="3">
        <f>(AU253/AT253)*100</f>
        <v>3.2972645153053084</v>
      </c>
      <c r="BP334" s="4"/>
      <c r="BQ334" s="3"/>
      <c r="BR334" s="3"/>
      <c r="BS334" s="3"/>
      <c r="BT334" s="4"/>
      <c r="BU334" s="3">
        <f>(T101/B21)*100</f>
        <v>20.144238463590298</v>
      </c>
      <c r="BV334" s="27">
        <v>20.144238463590298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P37"/>
  <sheetViews>
    <sheetView workbookViewId="0"/>
  </sheetViews>
  <sheetFormatPr defaultColWidth="11.42578125" defaultRowHeight="12.75"/>
  <sheetData>
    <row r="2" spans="1:8" ht="15">
      <c r="A2" s="1" t="s">
        <v>133</v>
      </c>
      <c r="B2" s="1"/>
      <c r="C2" s="1"/>
      <c r="D2" s="1"/>
      <c r="E2" s="1"/>
      <c r="F2" s="1"/>
      <c r="G2" s="1"/>
      <c r="H2" s="1"/>
    </row>
    <row r="3" spans="1:8">
      <c r="A3" s="2" t="s">
        <v>39</v>
      </c>
      <c r="B3" s="3">
        <v>0</v>
      </c>
      <c r="C3" s="3">
        <v>2</v>
      </c>
      <c r="D3" s="3">
        <v>5</v>
      </c>
      <c r="E3" s="3">
        <v>8</v>
      </c>
      <c r="F3" s="3">
        <v>15</v>
      </c>
      <c r="G3" s="3">
        <v>22</v>
      </c>
      <c r="H3" s="3">
        <v>29</v>
      </c>
    </row>
    <row r="4" spans="1:8">
      <c r="A4" s="10" t="s">
        <v>64</v>
      </c>
      <c r="B4" s="11">
        <v>0.10009999999999999</v>
      </c>
      <c r="C4" s="11">
        <v>0.12313</v>
      </c>
      <c r="D4" s="11">
        <v>0.22189999999999999</v>
      </c>
      <c r="E4" s="11">
        <v>0.21637000000000001</v>
      </c>
      <c r="F4" s="11">
        <v>0.22533</v>
      </c>
      <c r="G4" s="11">
        <v>0.21973000000000001</v>
      </c>
      <c r="H4" s="11">
        <v>0.20327999999999999</v>
      </c>
    </row>
    <row r="5" spans="1:8">
      <c r="A5" s="10" t="s">
        <v>65</v>
      </c>
      <c r="B5" s="11">
        <v>9.6949999999999995E-2</v>
      </c>
      <c r="C5" s="11">
        <v>0.13685</v>
      </c>
      <c r="D5" s="11">
        <v>0.21265999999999999</v>
      </c>
      <c r="E5" s="11">
        <v>0.26145000000000002</v>
      </c>
      <c r="F5" s="11">
        <v>0.1918</v>
      </c>
      <c r="G5" s="11">
        <v>0.20615</v>
      </c>
      <c r="H5" s="11">
        <v>0.2107</v>
      </c>
    </row>
    <row r="6" spans="1:8">
      <c r="A6" s="10" t="s">
        <v>66</v>
      </c>
      <c r="B6" s="11">
        <v>9.9890000000000007E-2</v>
      </c>
      <c r="C6" s="11">
        <v>0.11108999999999999</v>
      </c>
      <c r="D6" s="11">
        <v>0.23254</v>
      </c>
      <c r="E6" s="11">
        <v>0.19159000000000001</v>
      </c>
      <c r="F6" s="11">
        <v>0.18473000000000001</v>
      </c>
      <c r="G6" s="11">
        <v>0.10829</v>
      </c>
      <c r="H6" s="11">
        <v>0.13671</v>
      </c>
    </row>
    <row r="7" spans="1:8">
      <c r="A7" s="12" t="s">
        <v>67</v>
      </c>
      <c r="B7" s="11">
        <v>9.597E-2</v>
      </c>
      <c r="C7" s="11">
        <v>0.13566</v>
      </c>
      <c r="D7" s="11">
        <v>0.41286</v>
      </c>
      <c r="E7" s="11">
        <v>0.75775000000000003</v>
      </c>
      <c r="F7" s="11">
        <v>1.10019</v>
      </c>
      <c r="G7" s="11">
        <v>1.2978000000000001</v>
      </c>
      <c r="H7" s="11">
        <v>1.33294</v>
      </c>
    </row>
    <row r="8" spans="1:8">
      <c r="A8" s="12" t="s">
        <v>68</v>
      </c>
      <c r="B8" s="11">
        <v>0.10136000000000001</v>
      </c>
      <c r="C8" s="11">
        <v>0.14532</v>
      </c>
      <c r="D8" s="11">
        <v>0.40621000000000002</v>
      </c>
      <c r="E8" s="11">
        <v>0.89995499999999995</v>
      </c>
      <c r="F8" s="11">
        <v>1.2015499999999999</v>
      </c>
      <c r="G8" s="11">
        <v>1.2325600000000001</v>
      </c>
      <c r="H8" s="11">
        <v>1.23011</v>
      </c>
    </row>
    <row r="9" spans="1:8">
      <c r="A9" s="12" t="s">
        <v>69</v>
      </c>
      <c r="B9" s="11">
        <v>0.10248</v>
      </c>
      <c r="C9" s="11">
        <v>0.16428999999999999</v>
      </c>
      <c r="D9" s="11">
        <v>0.38661000000000001</v>
      </c>
      <c r="E9" s="11">
        <v>0.89537</v>
      </c>
      <c r="F9" s="11">
        <v>1.16571</v>
      </c>
      <c r="G9" s="11">
        <v>1.2381599999999999</v>
      </c>
      <c r="H9" s="11">
        <v>1.2575499999999999</v>
      </c>
    </row>
    <row r="10" spans="1:8">
      <c r="A10" s="13" t="s">
        <v>70</v>
      </c>
      <c r="B10" s="11">
        <v>8.9109999999999995E-2</v>
      </c>
      <c r="C10" s="11">
        <v>0.12173</v>
      </c>
      <c r="D10" s="11">
        <v>0.36287999999999998</v>
      </c>
      <c r="E10" s="11">
        <v>0.82921999999999996</v>
      </c>
      <c r="F10" s="11">
        <v>1.13015</v>
      </c>
      <c r="G10" s="11">
        <v>1.2231799999999999</v>
      </c>
      <c r="H10" s="11">
        <v>1.21387</v>
      </c>
    </row>
    <row r="11" spans="1:8">
      <c r="A11" s="13" t="s">
        <v>71</v>
      </c>
      <c r="B11" s="11">
        <v>9.6460000000000004E-2</v>
      </c>
      <c r="C11" s="11">
        <v>0.10983</v>
      </c>
      <c r="D11" s="11">
        <v>0.33117000000000002</v>
      </c>
      <c r="E11" s="11">
        <v>0.75936000000000003</v>
      </c>
      <c r="F11" s="11">
        <v>1.1028500000000001</v>
      </c>
      <c r="G11" s="11">
        <v>1.2613300000000001</v>
      </c>
      <c r="H11" s="11">
        <v>1.32846</v>
      </c>
    </row>
    <row r="12" spans="1:8">
      <c r="A12" s="13" t="s">
        <v>72</v>
      </c>
      <c r="B12" s="11">
        <v>9.6320000000000003E-2</v>
      </c>
      <c r="C12" s="11">
        <v>0.11368</v>
      </c>
      <c r="D12" s="11">
        <v>0.31807999999999997</v>
      </c>
      <c r="E12" s="11">
        <v>0.76824999999999999</v>
      </c>
      <c r="F12" s="11">
        <v>1.1529</v>
      </c>
      <c r="G12" s="11">
        <v>1.32622</v>
      </c>
      <c r="H12" s="11">
        <v>1.1234299999999999</v>
      </c>
    </row>
    <row r="13" spans="1:8">
      <c r="A13" s="16" t="s">
        <v>73</v>
      </c>
      <c r="B13" s="11">
        <v>9.7159999999999996E-2</v>
      </c>
      <c r="C13" s="11">
        <v>0.12998999999999999</v>
      </c>
      <c r="D13" s="11">
        <v>0.27060000000000001</v>
      </c>
      <c r="E13" s="11">
        <v>0.61902000000000001</v>
      </c>
      <c r="F13" s="11">
        <v>0.91439999999999999</v>
      </c>
      <c r="G13" s="11">
        <v>1.0116000000000001</v>
      </c>
      <c r="H13" s="11">
        <v>1.1295599999999999</v>
      </c>
    </row>
    <row r="14" spans="1:8">
      <c r="A14" s="16" t="s">
        <v>74</v>
      </c>
      <c r="B14" s="11">
        <v>8.8760000000000006E-2</v>
      </c>
      <c r="C14" s="11">
        <v>0.12942999999999999</v>
      </c>
      <c r="D14" s="11">
        <v>0.24834000000000001</v>
      </c>
      <c r="E14" s="11">
        <v>0.64295999999999998</v>
      </c>
      <c r="F14" s="11">
        <v>0.90305999999999997</v>
      </c>
      <c r="G14" s="11">
        <v>1.0738799999999999</v>
      </c>
      <c r="H14" s="11">
        <v>1.0822799999999999</v>
      </c>
    </row>
    <row r="15" spans="1:8">
      <c r="A15" s="16" t="s">
        <v>75</v>
      </c>
      <c r="B15" s="11">
        <v>8.9950000000000002E-2</v>
      </c>
      <c r="C15" s="11">
        <v>0.1099</v>
      </c>
      <c r="D15" s="11">
        <v>0.27617999999999998</v>
      </c>
      <c r="E15" s="11">
        <v>0.66024000000000005</v>
      </c>
      <c r="F15" s="11">
        <v>0.95369999999999999</v>
      </c>
      <c r="G15" s="11">
        <v>1.06284</v>
      </c>
      <c r="H15" s="11">
        <v>1.0472399999999999</v>
      </c>
    </row>
    <row r="16" spans="1:8">
      <c r="A16" s="17" t="s">
        <v>76</v>
      </c>
      <c r="B16" s="11">
        <v>9.6740000000000007E-2</v>
      </c>
      <c r="C16" s="11">
        <v>0.10493</v>
      </c>
      <c r="D16" s="11">
        <v>0.19139999999999999</v>
      </c>
      <c r="E16" s="11">
        <v>0.44694</v>
      </c>
      <c r="F16" s="11">
        <v>0.88583999999999996</v>
      </c>
      <c r="G16" s="11">
        <v>0.96930000000000005</v>
      </c>
      <c r="H16" s="11">
        <v>1.02342</v>
      </c>
    </row>
    <row r="17" spans="1:16">
      <c r="A17" s="17" t="s">
        <v>77</v>
      </c>
      <c r="B17" s="11">
        <v>9.0579999999999994E-2</v>
      </c>
      <c r="C17" s="11">
        <v>0.12873000000000001</v>
      </c>
      <c r="D17" s="11">
        <v>0.26813999999999999</v>
      </c>
      <c r="E17" s="11">
        <v>0.51690000000000003</v>
      </c>
      <c r="F17" s="11">
        <v>0.81954000000000005</v>
      </c>
      <c r="G17" s="11">
        <v>1.04952</v>
      </c>
      <c r="H17" s="11">
        <v>1.0059</v>
      </c>
    </row>
    <row r="18" spans="1:16">
      <c r="A18" s="17" t="s">
        <v>78</v>
      </c>
      <c r="B18" s="11">
        <v>9.4219999999999998E-2</v>
      </c>
      <c r="C18" s="11">
        <v>0.12418</v>
      </c>
      <c r="D18" s="11">
        <v>0.25272</v>
      </c>
      <c r="E18" s="11">
        <v>0.46248</v>
      </c>
      <c r="F18" s="11">
        <v>0.74861999999999995</v>
      </c>
      <c r="G18" s="11">
        <v>1.0190399999999999</v>
      </c>
      <c r="H18" s="11">
        <v>0.99216000000000004</v>
      </c>
    </row>
    <row r="19" spans="1:16">
      <c r="A19" s="18" t="s">
        <v>79</v>
      </c>
      <c r="B19" s="11">
        <v>9.0789999999999996E-2</v>
      </c>
      <c r="C19" s="11">
        <v>0.15575</v>
      </c>
      <c r="D19" s="11">
        <v>0.24582000000000001</v>
      </c>
      <c r="E19" s="11">
        <v>0.40289999999999998</v>
      </c>
      <c r="F19" s="11">
        <v>0.63083999999999996</v>
      </c>
      <c r="G19" s="11">
        <v>0.93774000000000002</v>
      </c>
      <c r="H19" s="11">
        <v>0.98094000000000003</v>
      </c>
    </row>
    <row r="20" spans="1:16">
      <c r="A20" s="18" t="s">
        <v>80</v>
      </c>
      <c r="B20" s="11">
        <v>9.0719999999999995E-2</v>
      </c>
      <c r="C20" s="11">
        <v>0.13222999999999999</v>
      </c>
      <c r="D20" s="11">
        <v>0.25956000000000001</v>
      </c>
      <c r="E20" s="11">
        <v>0.31146000000000001</v>
      </c>
      <c r="F20" s="11">
        <v>0.7359</v>
      </c>
      <c r="G20" s="11">
        <v>0.80154000000000003</v>
      </c>
      <c r="H20" s="11">
        <v>0.94169999999999998</v>
      </c>
    </row>
    <row r="21" spans="1:16">
      <c r="A21" s="18" t="s">
        <v>81</v>
      </c>
      <c r="B21" s="11">
        <v>9.7159999999999996E-2</v>
      </c>
      <c r="C21" s="11">
        <v>0.12474</v>
      </c>
      <c r="D21" s="11">
        <v>0.25302000000000002</v>
      </c>
      <c r="E21" s="11">
        <v>0.35946</v>
      </c>
      <c r="F21" s="11">
        <v>0.70391999999999999</v>
      </c>
      <c r="G21" s="11">
        <v>0.90851999999999999</v>
      </c>
      <c r="H21" s="11">
        <v>0.96858</v>
      </c>
    </row>
    <row r="23" spans="1:16" ht="15">
      <c r="I23" s="1" t="s">
        <v>134</v>
      </c>
      <c r="J23" s="1"/>
      <c r="K23" s="1"/>
      <c r="L23" s="1"/>
      <c r="M23" s="1"/>
      <c r="N23" s="1"/>
      <c r="O23" s="1"/>
      <c r="P23" s="1"/>
    </row>
    <row r="24" spans="1:16">
      <c r="I24" s="2" t="s">
        <v>39</v>
      </c>
      <c r="J24" s="3">
        <v>0</v>
      </c>
      <c r="K24" s="3">
        <v>2</v>
      </c>
      <c r="L24" s="3">
        <v>5</v>
      </c>
      <c r="M24" s="3">
        <v>8</v>
      </c>
      <c r="N24" s="3">
        <v>15</v>
      </c>
      <c r="O24" s="3">
        <v>22</v>
      </c>
      <c r="P24" s="3">
        <v>29</v>
      </c>
    </row>
    <row r="25" spans="1:16">
      <c r="I25" s="10" t="s">
        <v>64</v>
      </c>
      <c r="J25" s="11">
        <f t="shared" ref="J25:P25" si="0">AVERAGE(B4:B6)</f>
        <v>9.8979999999999999E-2</v>
      </c>
      <c r="K25" s="11">
        <f t="shared" si="0"/>
        <v>0.12369000000000001</v>
      </c>
      <c r="L25" s="11">
        <f t="shared" si="0"/>
        <v>0.22236666666666663</v>
      </c>
      <c r="M25" s="11">
        <f t="shared" si="0"/>
        <v>0.22313666666666668</v>
      </c>
      <c r="N25" s="11">
        <f t="shared" si="0"/>
        <v>0.20062000000000002</v>
      </c>
      <c r="O25" s="11">
        <f t="shared" si="0"/>
        <v>0.17805666666666667</v>
      </c>
      <c r="P25" s="11">
        <f t="shared" si="0"/>
        <v>0.18356333333333333</v>
      </c>
    </row>
    <row r="26" spans="1:16">
      <c r="I26" s="12" t="s">
        <v>67</v>
      </c>
      <c r="J26" s="11">
        <f t="shared" ref="J26:P26" si="1">AVERAGE(B7:B9)</f>
        <v>9.9936666666666674E-2</v>
      </c>
      <c r="K26" s="11">
        <f t="shared" si="1"/>
        <v>0.14842333333333332</v>
      </c>
      <c r="L26" s="11">
        <f t="shared" si="1"/>
        <v>0.40189333333333338</v>
      </c>
      <c r="M26" s="11">
        <f t="shared" si="1"/>
        <v>0.85102499999999992</v>
      </c>
      <c r="N26" s="11">
        <f t="shared" si="1"/>
        <v>1.1558166666666665</v>
      </c>
      <c r="O26" s="11">
        <f t="shared" si="1"/>
        <v>1.2561733333333331</v>
      </c>
      <c r="P26" s="11">
        <f t="shared" si="1"/>
        <v>1.2735333333333332</v>
      </c>
    </row>
    <row r="27" spans="1:16">
      <c r="I27" s="13" t="s">
        <v>70</v>
      </c>
      <c r="J27" s="11">
        <f t="shared" ref="J27:P27" si="2">AVERAGE(B10:B12)</f>
        <v>9.3963333333333343E-2</v>
      </c>
      <c r="K27" s="11">
        <f t="shared" si="2"/>
        <v>0.11508</v>
      </c>
      <c r="L27" s="11">
        <f t="shared" si="2"/>
        <v>0.33737666666666666</v>
      </c>
      <c r="M27" s="11">
        <f t="shared" si="2"/>
        <v>0.78561000000000003</v>
      </c>
      <c r="N27" s="11">
        <f t="shared" si="2"/>
        <v>1.1286333333333334</v>
      </c>
      <c r="O27" s="11">
        <f t="shared" si="2"/>
        <v>1.2702433333333334</v>
      </c>
      <c r="P27" s="11">
        <f t="shared" si="2"/>
        <v>1.2219199999999999</v>
      </c>
    </row>
    <row r="28" spans="1:16">
      <c r="I28" s="16" t="s">
        <v>73</v>
      </c>
      <c r="J28" s="11">
        <f t="shared" ref="J28:P28" si="3">AVERAGE(B13:B15)</f>
        <v>9.1956666666666673E-2</v>
      </c>
      <c r="K28" s="11">
        <f t="shared" si="3"/>
        <v>0.12310666666666666</v>
      </c>
      <c r="L28" s="11">
        <f t="shared" si="3"/>
        <v>0.26504</v>
      </c>
      <c r="M28" s="11">
        <f t="shared" si="3"/>
        <v>0.64073999999999998</v>
      </c>
      <c r="N28" s="11">
        <f t="shared" si="3"/>
        <v>0.92371999999999999</v>
      </c>
      <c r="O28" s="11">
        <f t="shared" si="3"/>
        <v>1.0494399999999999</v>
      </c>
      <c r="P28" s="11">
        <f t="shared" si="3"/>
        <v>1.0863599999999998</v>
      </c>
    </row>
    <row r="29" spans="1:16">
      <c r="I29" s="17" t="s">
        <v>76</v>
      </c>
      <c r="J29" s="11">
        <f t="shared" ref="J29:P29" si="4">AVERAGE(B16:B18)</f>
        <v>9.3846666666666675E-2</v>
      </c>
      <c r="K29" s="11">
        <f t="shared" si="4"/>
        <v>0.11928</v>
      </c>
      <c r="L29" s="11">
        <f t="shared" si="4"/>
        <v>0.23741999999999996</v>
      </c>
      <c r="M29" s="11">
        <f t="shared" si="4"/>
        <v>0.47544000000000003</v>
      </c>
      <c r="N29" s="11">
        <f t="shared" si="4"/>
        <v>0.81799999999999995</v>
      </c>
      <c r="O29" s="11">
        <f t="shared" si="4"/>
        <v>1.0126199999999999</v>
      </c>
      <c r="P29" s="11">
        <f t="shared" si="4"/>
        <v>1.0071600000000001</v>
      </c>
    </row>
    <row r="30" spans="1:16">
      <c r="I30" s="18" t="s">
        <v>79</v>
      </c>
      <c r="J30" s="11">
        <f t="shared" ref="J30:P30" si="5">AVERAGE(B19:B21)</f>
        <v>9.2889999999999986E-2</v>
      </c>
      <c r="K30" s="11">
        <f t="shared" si="5"/>
        <v>0.13757333333333335</v>
      </c>
      <c r="L30" s="11">
        <f t="shared" si="5"/>
        <v>0.25280000000000002</v>
      </c>
      <c r="M30" s="11">
        <f t="shared" si="5"/>
        <v>0.35793999999999998</v>
      </c>
      <c r="N30" s="11">
        <f t="shared" si="5"/>
        <v>0.69022000000000006</v>
      </c>
      <c r="O30" s="11">
        <f t="shared" si="5"/>
        <v>0.88260000000000005</v>
      </c>
      <c r="P30" s="11">
        <f t="shared" si="5"/>
        <v>0.96373999999999993</v>
      </c>
    </row>
    <row r="31" spans="1:16">
      <c r="I31" s="2" t="s">
        <v>135</v>
      </c>
      <c r="J31" s="4"/>
      <c r="K31" s="4"/>
      <c r="L31" s="4"/>
      <c r="M31" s="4"/>
      <c r="N31" s="4"/>
      <c r="O31" s="4"/>
      <c r="P31" s="4"/>
    </row>
    <row r="32" spans="1:16">
      <c r="I32" s="10" t="s">
        <v>64</v>
      </c>
      <c r="J32" s="11">
        <f t="shared" ref="J32:P32" si="6">STDEV(B4:B6)</f>
        <v>1.7611643875572807E-3</v>
      </c>
      <c r="K32" s="11">
        <f t="shared" si="6"/>
        <v>1.2889127200861975E-2</v>
      </c>
      <c r="L32" s="11">
        <f t="shared" si="6"/>
        <v>9.9482125697701804E-3</v>
      </c>
      <c r="M32" s="11">
        <f t="shared" si="6"/>
        <v>3.5418155419690019E-2</v>
      </c>
      <c r="N32" s="11">
        <f t="shared" si="6"/>
        <v>2.1689497458447487E-2</v>
      </c>
      <c r="O32" s="11">
        <f t="shared" si="6"/>
        <v>6.0800040570161903E-2</v>
      </c>
      <c r="P32" s="11">
        <f t="shared" si="6"/>
        <v>4.0745432054812278E-2</v>
      </c>
    </row>
    <row r="33" spans="9:16">
      <c r="I33" s="12" t="s">
        <v>67</v>
      </c>
      <c r="J33" s="11">
        <f t="shared" ref="J33:P33" si="7">STDEV(B7:B9)</f>
        <v>3.4805794536733889E-3</v>
      </c>
      <c r="K33" s="11">
        <f t="shared" si="7"/>
        <v>1.4565103272319533E-2</v>
      </c>
      <c r="L33" s="11">
        <f t="shared" si="7"/>
        <v>1.3647008219142148E-2</v>
      </c>
      <c r="M33" s="11">
        <f t="shared" si="7"/>
        <v>8.0811043645036509E-2</v>
      </c>
      <c r="N33" s="11">
        <f t="shared" si="7"/>
        <v>5.1399133585434381E-2</v>
      </c>
      <c r="O33" s="11">
        <f t="shared" si="7"/>
        <v>3.61583259199501E-2</v>
      </c>
      <c r="P33" s="11">
        <f t="shared" si="7"/>
        <v>5.3245679949957755E-2</v>
      </c>
    </row>
    <row r="34" spans="9:16">
      <c r="I34" s="13" t="s">
        <v>70</v>
      </c>
      <c r="J34" s="11">
        <f t="shared" ref="J34:P34" si="8">STDEV(B10:B12)</f>
        <v>4.2036928210007658E-3</v>
      </c>
      <c r="K34" s="11">
        <f t="shared" si="8"/>
        <v>6.0722730505141194E-3</v>
      </c>
      <c r="L34" s="11">
        <f t="shared" si="8"/>
        <v>2.3035885772709788E-2</v>
      </c>
      <c r="M34" s="11">
        <f t="shared" si="8"/>
        <v>3.8028043599428005E-2</v>
      </c>
      <c r="N34" s="11">
        <f t="shared" si="8"/>
        <v>2.5059445990151724E-2</v>
      </c>
      <c r="O34" s="11">
        <f t="shared" si="8"/>
        <v>5.209506726488923E-2</v>
      </c>
      <c r="P34" s="11">
        <f t="shared" si="8"/>
        <v>0.10275177419392818</v>
      </c>
    </row>
    <row r="35" spans="9:16">
      <c r="I35" s="16" t="s">
        <v>73</v>
      </c>
      <c r="J35" s="11">
        <f t="shared" ref="J35:P35" si="9">STDEV(B13:B15)</f>
        <v>4.5453309377132588E-3</v>
      </c>
      <c r="K35" s="11">
        <f t="shared" si="9"/>
        <v>1.1440735698954558E-2</v>
      </c>
      <c r="L35" s="11">
        <f t="shared" si="9"/>
        <v>1.4729276967998115E-2</v>
      </c>
      <c r="M35" s="11">
        <f t="shared" si="9"/>
        <v>2.0699478254294249E-2</v>
      </c>
      <c r="N35" s="11">
        <f t="shared" si="9"/>
        <v>2.6575349480298476E-2</v>
      </c>
      <c r="O35" s="11">
        <f t="shared" si="9"/>
        <v>3.3232056812662031E-2</v>
      </c>
      <c r="P35" s="11">
        <f t="shared" si="9"/>
        <v>4.1311383419101302E-2</v>
      </c>
    </row>
    <row r="36" spans="9:16">
      <c r="I36" s="17" t="s">
        <v>76</v>
      </c>
      <c r="J36" s="11">
        <f t="shared" ref="J36:P36" si="10">STDEV(B16:B18)</f>
        <v>3.096923204300257E-3</v>
      </c>
      <c r="K36" s="11">
        <f t="shared" si="10"/>
        <v>1.2633981953446038E-2</v>
      </c>
      <c r="L36" s="11">
        <f t="shared" si="10"/>
        <v>4.0593403404987183E-2</v>
      </c>
      <c r="M36" s="11">
        <f t="shared" si="10"/>
        <v>3.6736515893590137E-2</v>
      </c>
      <c r="N36" s="11">
        <f t="shared" si="10"/>
        <v>6.862296117189931E-2</v>
      </c>
      <c r="O36" s="11">
        <f t="shared" si="10"/>
        <v>4.0493510591204582E-2</v>
      </c>
      <c r="P36" s="11">
        <f t="shared" si="10"/>
        <v>1.5668043911094942E-2</v>
      </c>
    </row>
    <row r="37" spans="9:16">
      <c r="I37" s="18" t="s">
        <v>79</v>
      </c>
      <c r="J37" s="11">
        <f t="shared" ref="J37:P37" si="11">STDEV(B19:B21)</f>
        <v>3.6980941037242417E-3</v>
      </c>
      <c r="K37" s="11">
        <f t="shared" si="11"/>
        <v>1.6180804471142136E-2</v>
      </c>
      <c r="L37" s="11">
        <f t="shared" si="11"/>
        <v>6.8726414136051081E-3</v>
      </c>
      <c r="M37" s="11">
        <f t="shared" si="11"/>
        <v>4.5738946205613439E-2</v>
      </c>
      <c r="N37" s="11">
        <f t="shared" si="11"/>
        <v>5.3853211603394666E-2</v>
      </c>
      <c r="O37" s="11">
        <f t="shared" si="11"/>
        <v>7.170421744918494E-2</v>
      </c>
      <c r="P37" s="11">
        <f t="shared" si="11"/>
        <v>2.0062741587330506E-2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X429"/>
  <sheetViews>
    <sheetView tabSelected="1" workbookViewId="0">
      <selection activeCell="AT192" sqref="AT192"/>
    </sheetView>
  </sheetViews>
  <sheetFormatPr defaultColWidth="11.42578125" defaultRowHeight="12.75"/>
  <sheetData>
    <row r="2" spans="2:4" ht="15">
      <c r="B2" s="1" t="s">
        <v>101</v>
      </c>
      <c r="C2" s="1"/>
      <c r="D2" s="1"/>
    </row>
    <row r="3" spans="2:4" ht="38.25">
      <c r="B3" s="2" t="s">
        <v>102</v>
      </c>
      <c r="C3" s="2" t="s">
        <v>103</v>
      </c>
      <c r="D3" s="2" t="s">
        <v>104</v>
      </c>
    </row>
    <row r="4" spans="2:4">
      <c r="B4" s="3">
        <v>3.1004</v>
      </c>
      <c r="C4" s="3">
        <v>3.0999999999999999E-3</v>
      </c>
      <c r="D4" s="3">
        <f t="shared" ref="D4:D40" si="0">B4-C4</f>
        <v>3.0973000000000002</v>
      </c>
    </row>
    <row r="5" spans="2:4">
      <c r="B5" s="3">
        <v>3.1257000000000001</v>
      </c>
      <c r="C5" s="3">
        <v>1.1000000000000001E-3</v>
      </c>
      <c r="D5" s="3">
        <f t="shared" si="0"/>
        <v>3.1246</v>
      </c>
    </row>
    <row r="6" spans="2:4">
      <c r="B6" s="3">
        <v>2.9672999999999998</v>
      </c>
      <c r="C6" s="3">
        <v>2.0999999999999999E-3</v>
      </c>
      <c r="D6" s="3">
        <f t="shared" si="0"/>
        <v>2.9651999999999998</v>
      </c>
    </row>
    <row r="7" spans="2:4">
      <c r="B7" s="3">
        <v>3.0794999999999999</v>
      </c>
      <c r="C7" s="3">
        <v>3.8E-3</v>
      </c>
      <c r="D7" s="3">
        <f t="shared" si="0"/>
        <v>3.0756999999999999</v>
      </c>
    </row>
    <row r="8" spans="2:4">
      <c r="B8" s="3">
        <v>3.0933000000000002</v>
      </c>
      <c r="C8" s="3">
        <v>5.0000000000000001E-3</v>
      </c>
      <c r="D8" s="3">
        <f t="shared" si="0"/>
        <v>3.0883000000000003</v>
      </c>
    </row>
    <row r="9" spans="2:4">
      <c r="B9" s="3">
        <v>2.9401999999999999</v>
      </c>
      <c r="C9" s="3">
        <v>5.4999999999999997E-3</v>
      </c>
      <c r="D9" s="3">
        <f t="shared" si="0"/>
        <v>2.9346999999999999</v>
      </c>
    </row>
    <row r="10" spans="2:4">
      <c r="B10" s="3">
        <v>2.9899</v>
      </c>
      <c r="C10" s="3">
        <v>3.6059999999999998E-3</v>
      </c>
      <c r="D10" s="3">
        <f t="shared" si="0"/>
        <v>2.986294</v>
      </c>
    </row>
    <row r="11" spans="2:4">
      <c r="B11" s="3">
        <v>3.1463000000000001</v>
      </c>
      <c r="C11" s="3">
        <v>6.5100000000000002E-3</v>
      </c>
      <c r="D11" s="3">
        <f t="shared" si="0"/>
        <v>3.1397900000000001</v>
      </c>
    </row>
    <row r="12" spans="2:4">
      <c r="B12" s="3">
        <v>3.1113</v>
      </c>
      <c r="C12" s="3">
        <v>4.6100000000000004E-3</v>
      </c>
      <c r="D12" s="3">
        <f t="shared" si="0"/>
        <v>3.10669</v>
      </c>
    </row>
    <row r="13" spans="2:4">
      <c r="B13" s="3">
        <v>3.1840000000000002</v>
      </c>
      <c r="C13" s="3">
        <v>4.5500000000000002E-3</v>
      </c>
      <c r="D13" s="3">
        <f t="shared" si="0"/>
        <v>3.1794500000000001</v>
      </c>
    </row>
    <row r="14" spans="2:4">
      <c r="B14" s="3">
        <v>3.0377000000000001</v>
      </c>
      <c r="C14" s="3">
        <v>3.6350000000000002E-3</v>
      </c>
      <c r="D14" s="3">
        <f t="shared" si="0"/>
        <v>3.034065</v>
      </c>
    </row>
    <row r="15" spans="2:4">
      <c r="B15" s="3">
        <v>3.1427</v>
      </c>
      <c r="C15" s="3">
        <v>7.0800000000000004E-3</v>
      </c>
      <c r="D15" s="3">
        <f t="shared" si="0"/>
        <v>3.1356199999999999</v>
      </c>
    </row>
    <row r="16" spans="2:4">
      <c r="B16" s="3">
        <v>2.6993999999999998</v>
      </c>
      <c r="C16" s="3">
        <v>5.8129999999999996E-3</v>
      </c>
      <c r="D16" s="3">
        <f t="shared" si="0"/>
        <v>2.693587</v>
      </c>
    </row>
    <row r="17" spans="2:4">
      <c r="B17" s="3">
        <v>2.8056999999999999</v>
      </c>
      <c r="C17" s="3">
        <v>3.1580000000000002E-3</v>
      </c>
      <c r="D17" s="3">
        <f t="shared" si="0"/>
        <v>2.8025419999999999</v>
      </c>
    </row>
    <row r="18" spans="2:4">
      <c r="B18" s="3">
        <v>3.0899000000000001</v>
      </c>
      <c r="C18" s="3">
        <v>7.3800000000000003E-3</v>
      </c>
      <c r="D18" s="3">
        <f t="shared" si="0"/>
        <v>3.0825200000000001</v>
      </c>
    </row>
    <row r="19" spans="2:4">
      <c r="B19" s="3">
        <v>3.1257999999999999</v>
      </c>
      <c r="C19" s="3">
        <v>2.4759999999999999E-3</v>
      </c>
      <c r="D19" s="3">
        <f t="shared" si="0"/>
        <v>3.1233239999999998</v>
      </c>
    </row>
    <row r="20" spans="2:4">
      <c r="B20" s="3">
        <v>3.1055000000000001</v>
      </c>
      <c r="C20" s="3">
        <v>3.2959999999999999E-3</v>
      </c>
      <c r="D20" s="3">
        <f t="shared" si="0"/>
        <v>3.102204</v>
      </c>
    </row>
    <row r="21" spans="2:4">
      <c r="B21" s="3">
        <v>2.9992000000000001</v>
      </c>
      <c r="C21" s="3">
        <v>4.0340000000000003E-3</v>
      </c>
      <c r="D21" s="3">
        <f t="shared" si="0"/>
        <v>2.9951660000000002</v>
      </c>
    </row>
    <row r="22" spans="2:4">
      <c r="B22" s="4"/>
      <c r="C22" s="4"/>
      <c r="D22" s="3">
        <f t="shared" si="0"/>
        <v>0</v>
      </c>
    </row>
    <row r="23" spans="2:4">
      <c r="B23" s="3">
        <v>3.0367999999999999</v>
      </c>
      <c r="C23" s="3">
        <v>1.0165</v>
      </c>
      <c r="D23" s="3">
        <f t="shared" si="0"/>
        <v>2.0202999999999998</v>
      </c>
    </row>
    <row r="24" spans="2:4">
      <c r="B24" s="3">
        <v>3.2578</v>
      </c>
      <c r="C24" s="3">
        <v>1.1525700000000001</v>
      </c>
      <c r="D24" s="3">
        <f t="shared" si="0"/>
        <v>2.1052299999999997</v>
      </c>
    </row>
    <row r="25" spans="2:4">
      <c r="B25" s="3">
        <v>2.7313999999999998</v>
      </c>
      <c r="C25" s="3">
        <v>1.1427</v>
      </c>
      <c r="D25" s="3">
        <f t="shared" si="0"/>
        <v>1.5886999999999998</v>
      </c>
    </row>
    <row r="26" spans="2:4">
      <c r="B26" s="3">
        <v>2.9432999999999998</v>
      </c>
      <c r="C26" s="3">
        <v>1.1100000000000001</v>
      </c>
      <c r="D26" s="3">
        <f t="shared" si="0"/>
        <v>1.8332999999999997</v>
      </c>
    </row>
    <row r="27" spans="2:4">
      <c r="B27" s="3">
        <v>3.0552000000000001</v>
      </c>
      <c r="C27" s="3">
        <v>1.03813</v>
      </c>
      <c r="D27" s="3">
        <f t="shared" si="0"/>
        <v>2.0170700000000004</v>
      </c>
    </row>
    <row r="28" spans="2:4">
      <c r="B28" s="3">
        <v>3.1480999999999999</v>
      </c>
      <c r="C28" s="3">
        <v>1.3019000000000001</v>
      </c>
      <c r="D28" s="3">
        <f t="shared" si="0"/>
        <v>1.8461999999999998</v>
      </c>
    </row>
    <row r="29" spans="2:4">
      <c r="B29" s="3">
        <v>3.0908000000000002</v>
      </c>
      <c r="C29" s="3">
        <v>0.86919999999999997</v>
      </c>
      <c r="D29" s="3">
        <f t="shared" si="0"/>
        <v>2.2216000000000005</v>
      </c>
    </row>
    <row r="30" spans="2:4">
      <c r="B30" s="3">
        <v>3.0998999999999999</v>
      </c>
      <c r="C30" s="3">
        <v>0.72709999999999997</v>
      </c>
      <c r="D30" s="3">
        <f t="shared" si="0"/>
        <v>2.3727999999999998</v>
      </c>
    </row>
    <row r="31" spans="2:4">
      <c r="B31" s="3">
        <v>2.9611000000000001</v>
      </c>
      <c r="C31" s="3">
        <v>0.93340000000000001</v>
      </c>
      <c r="D31" s="3">
        <f t="shared" si="0"/>
        <v>2.0277000000000003</v>
      </c>
    </row>
    <row r="32" spans="2:4">
      <c r="B32" s="3">
        <v>3.0863</v>
      </c>
      <c r="C32" s="3">
        <v>0.62280000000000002</v>
      </c>
      <c r="D32" s="3">
        <f t="shared" si="0"/>
        <v>2.4634999999999998</v>
      </c>
    </row>
    <row r="33" spans="2:12">
      <c r="B33" s="3">
        <v>3.1303999999999998</v>
      </c>
      <c r="C33" s="3">
        <v>0.49730000000000002</v>
      </c>
      <c r="D33" s="3">
        <f t="shared" si="0"/>
        <v>2.6330999999999998</v>
      </c>
    </row>
    <row r="34" spans="2:12">
      <c r="B34" s="3">
        <v>3.0118999999999998</v>
      </c>
      <c r="C34" s="3">
        <v>0.40379999999999999</v>
      </c>
      <c r="D34" s="3">
        <f t="shared" si="0"/>
        <v>2.6080999999999999</v>
      </c>
    </row>
    <row r="35" spans="2:12">
      <c r="B35" s="3">
        <v>2.9228999999999998</v>
      </c>
      <c r="C35" s="3">
        <v>0.25109999999999999</v>
      </c>
      <c r="D35" s="3">
        <f t="shared" si="0"/>
        <v>2.6717999999999997</v>
      </c>
    </row>
    <row r="36" spans="2:12">
      <c r="B36" s="3">
        <v>2.8681999999999999</v>
      </c>
      <c r="C36" s="3">
        <v>0.35520000000000002</v>
      </c>
      <c r="D36" s="3">
        <f t="shared" si="0"/>
        <v>2.5129999999999999</v>
      </c>
    </row>
    <row r="37" spans="2:12">
      <c r="B37" s="3">
        <v>2.2961</v>
      </c>
      <c r="C37" s="3">
        <v>0.29609999999999997</v>
      </c>
      <c r="D37" s="3">
        <f t="shared" si="0"/>
        <v>2</v>
      </c>
    </row>
    <row r="38" spans="2:12">
      <c r="B38" s="3">
        <v>3.0808</v>
      </c>
      <c r="C38" s="3">
        <v>0.1807</v>
      </c>
      <c r="D38" s="3">
        <f t="shared" si="0"/>
        <v>2.9001000000000001</v>
      </c>
    </row>
    <row r="39" spans="2:12">
      <c r="B39" s="3">
        <v>2.8283999999999998</v>
      </c>
      <c r="C39" s="3">
        <v>9.5200000000000007E-2</v>
      </c>
      <c r="D39" s="3">
        <f t="shared" si="0"/>
        <v>2.7331999999999996</v>
      </c>
    </row>
    <row r="40" spans="2:12">
      <c r="B40" s="3">
        <v>3.1328999999999998</v>
      </c>
      <c r="C40" s="3">
        <v>0.1033</v>
      </c>
      <c r="D40" s="3">
        <f t="shared" si="0"/>
        <v>3.0295999999999998</v>
      </c>
    </row>
    <row r="42" spans="2:12" ht="15">
      <c r="E42" s="1" t="s">
        <v>105</v>
      </c>
      <c r="F42" s="1"/>
      <c r="G42" s="1"/>
      <c r="H42" s="1"/>
      <c r="I42" s="1"/>
      <c r="J42" s="1"/>
      <c r="K42" s="1"/>
      <c r="L42" s="1"/>
    </row>
    <row r="43" spans="2:12">
      <c r="E43" s="2" t="s">
        <v>39</v>
      </c>
      <c r="F43" s="3">
        <v>0</v>
      </c>
      <c r="G43" s="3">
        <v>2</v>
      </c>
      <c r="H43" s="3">
        <v>4</v>
      </c>
      <c r="I43" s="3">
        <v>11</v>
      </c>
      <c r="J43" s="3">
        <v>16</v>
      </c>
      <c r="K43" s="3">
        <v>28</v>
      </c>
      <c r="L43" s="3">
        <v>35</v>
      </c>
    </row>
    <row r="44" spans="2:12">
      <c r="E44" s="10" t="s">
        <v>64</v>
      </c>
      <c r="F44" s="11">
        <v>3.1539999999999999</v>
      </c>
      <c r="G44" s="11">
        <v>2.6955</v>
      </c>
      <c r="H44" s="11">
        <v>2.1758999999999999</v>
      </c>
      <c r="I44" s="11">
        <v>1.1571</v>
      </c>
      <c r="J44" s="11">
        <v>0.65129999999999999</v>
      </c>
      <c r="K44" s="11">
        <v>0.52059999999999995</v>
      </c>
      <c r="L44" s="11">
        <v>0.53610000000000002</v>
      </c>
    </row>
    <row r="45" spans="2:12">
      <c r="E45" s="10" t="s">
        <v>65</v>
      </c>
      <c r="F45" s="11">
        <v>3.0337000000000001</v>
      </c>
      <c r="G45" s="11">
        <v>2.8513000000000002</v>
      </c>
      <c r="H45" s="11">
        <v>1.9555</v>
      </c>
      <c r="I45" s="11">
        <v>0.92230000000000001</v>
      </c>
      <c r="J45" s="11">
        <v>0.59209999999999996</v>
      </c>
      <c r="K45" s="11">
        <v>0.39410000000000001</v>
      </c>
      <c r="L45" s="11">
        <v>0.58960000000000001</v>
      </c>
    </row>
    <row r="46" spans="2:12">
      <c r="E46" s="10" t="s">
        <v>66</v>
      </c>
      <c r="F46" s="11">
        <v>2.9653</v>
      </c>
      <c r="G46" s="11">
        <v>2.9129</v>
      </c>
      <c r="H46" s="11">
        <v>2.0587</v>
      </c>
      <c r="I46" s="11">
        <v>0.98050000000000004</v>
      </c>
      <c r="J46" s="11">
        <v>0.7802</v>
      </c>
      <c r="K46" s="11">
        <v>0.69089999999999996</v>
      </c>
      <c r="L46" s="11">
        <v>0.73699999999999999</v>
      </c>
    </row>
    <row r="47" spans="2:12">
      <c r="E47" s="12" t="s">
        <v>67</v>
      </c>
      <c r="F47" s="11">
        <v>2.8917999999999999</v>
      </c>
      <c r="G47" s="11">
        <v>2.7883</v>
      </c>
      <c r="H47" s="11">
        <v>2.3458000000000001</v>
      </c>
      <c r="I47" s="11">
        <v>1.1301000000000001</v>
      </c>
      <c r="J47" s="11">
        <v>0.90310000000000001</v>
      </c>
      <c r="K47" s="11">
        <v>0.84009999999999996</v>
      </c>
      <c r="L47" s="11">
        <v>0.82499999999999996</v>
      </c>
    </row>
    <row r="48" spans="2:12">
      <c r="E48" s="12" t="s">
        <v>68</v>
      </c>
      <c r="F48" s="11">
        <v>2.9908999999999999</v>
      </c>
      <c r="G48" s="11">
        <v>2.9108999999999998</v>
      </c>
      <c r="H48" s="11">
        <v>2.0276000000000001</v>
      </c>
      <c r="I48" s="11">
        <v>1.2947</v>
      </c>
      <c r="J48" s="11">
        <v>0.76590000000000003</v>
      </c>
      <c r="K48" s="11">
        <v>0.63200000000000001</v>
      </c>
      <c r="L48" s="11">
        <v>0.65649999999999997</v>
      </c>
    </row>
    <row r="49" spans="5:12">
      <c r="E49" s="12" t="s">
        <v>69</v>
      </c>
      <c r="F49" s="11">
        <v>3.0464000000000002</v>
      </c>
      <c r="G49" s="11">
        <v>2.8113000000000001</v>
      </c>
      <c r="H49" s="11">
        <v>2.4346999999999999</v>
      </c>
      <c r="I49" s="11">
        <v>1.2457</v>
      </c>
      <c r="J49" s="11">
        <v>0.62019999999999997</v>
      </c>
      <c r="K49" s="11">
        <v>0.54379999999999995</v>
      </c>
      <c r="L49" s="11">
        <v>0.57909999999999995</v>
      </c>
    </row>
    <row r="50" spans="5:12">
      <c r="E50" s="13" t="s">
        <v>70</v>
      </c>
      <c r="F50" s="11">
        <v>3.07</v>
      </c>
      <c r="G50" s="11">
        <v>2.9460999999999999</v>
      </c>
      <c r="H50" s="11">
        <v>2.7368999999999999</v>
      </c>
      <c r="I50" s="11">
        <v>2.1053000000000002</v>
      </c>
      <c r="J50" s="14">
        <v>1.1427</v>
      </c>
      <c r="K50" s="15">
        <v>0.90429999999999999</v>
      </c>
      <c r="L50" s="15">
        <v>0.84460000000000002</v>
      </c>
    </row>
    <row r="51" spans="5:12">
      <c r="E51" s="13" t="s">
        <v>71</v>
      </c>
      <c r="F51" s="11">
        <v>2.9578000000000002</v>
      </c>
      <c r="G51" s="11">
        <v>2.794</v>
      </c>
      <c r="H51" s="11">
        <v>2.5697999999999999</v>
      </c>
      <c r="I51" s="11">
        <v>1.9947999999999999</v>
      </c>
      <c r="J51" s="14">
        <v>1.0968</v>
      </c>
      <c r="K51" s="14">
        <v>0.999</v>
      </c>
      <c r="L51" s="14">
        <v>0.81479999999999997</v>
      </c>
    </row>
    <row r="52" spans="5:12">
      <c r="E52" s="13" t="s">
        <v>72</v>
      </c>
      <c r="F52" s="11">
        <v>3.1768999999999998</v>
      </c>
      <c r="G52" s="11">
        <v>2.6798999999999999</v>
      </c>
      <c r="H52" s="11">
        <v>2.6240000000000001</v>
      </c>
      <c r="I52" s="11">
        <v>1.8958999999999999</v>
      </c>
      <c r="J52" s="14">
        <v>1.1552</v>
      </c>
      <c r="K52" s="14">
        <v>1.0150999999999999</v>
      </c>
      <c r="L52" s="14">
        <v>0.9758</v>
      </c>
    </row>
    <row r="53" spans="5:12">
      <c r="E53" s="16" t="s">
        <v>73</v>
      </c>
      <c r="F53" s="14">
        <v>2.7831000000000001</v>
      </c>
      <c r="G53" s="14">
        <v>2.8854000000000002</v>
      </c>
      <c r="H53" s="14">
        <v>2.8567</v>
      </c>
      <c r="I53" s="14">
        <v>2.4741</v>
      </c>
      <c r="J53" s="14">
        <v>1.51</v>
      </c>
      <c r="K53" s="14">
        <v>1.1950000000000001</v>
      </c>
      <c r="L53" s="14">
        <v>1.26</v>
      </c>
    </row>
    <row r="54" spans="5:12">
      <c r="E54" s="16" t="s">
        <v>74</v>
      </c>
      <c r="F54" s="14">
        <v>3.0068000000000001</v>
      </c>
      <c r="G54" s="14">
        <v>2.7183999999999999</v>
      </c>
      <c r="H54" s="14">
        <v>2.8449</v>
      </c>
      <c r="I54" s="14">
        <v>2.2902999999999998</v>
      </c>
      <c r="J54" s="14">
        <v>1.7369000000000001</v>
      </c>
      <c r="K54" s="14">
        <v>1.5262</v>
      </c>
      <c r="L54" s="14">
        <v>1.3769</v>
      </c>
    </row>
    <row r="55" spans="5:12">
      <c r="E55" s="16" t="s">
        <v>75</v>
      </c>
      <c r="F55" s="15">
        <v>2.8557000000000001</v>
      </c>
      <c r="G55" s="14">
        <v>2.7366000000000001</v>
      </c>
      <c r="H55" s="15">
        <v>2.8056999999999999</v>
      </c>
      <c r="I55" s="14">
        <v>2.1755</v>
      </c>
      <c r="J55" s="14">
        <v>1.5001</v>
      </c>
      <c r="K55" s="14">
        <v>1.7169000000000001</v>
      </c>
      <c r="L55" s="14">
        <v>1.601</v>
      </c>
    </row>
    <row r="56" spans="5:12">
      <c r="E56" s="17" t="s">
        <v>76</v>
      </c>
      <c r="F56" s="14">
        <v>3.0825999999999998</v>
      </c>
      <c r="G56" s="14">
        <v>2.9523000000000001</v>
      </c>
      <c r="H56" s="14">
        <v>3.0198999999999998</v>
      </c>
      <c r="I56" s="14">
        <v>2.4824000000000002</v>
      </c>
      <c r="J56" s="14">
        <v>2.0920999999999998</v>
      </c>
      <c r="K56" s="14">
        <v>1.6993</v>
      </c>
      <c r="L56" s="14">
        <v>1.792</v>
      </c>
    </row>
    <row r="57" spans="5:12">
      <c r="E57" s="17" t="s">
        <v>77</v>
      </c>
      <c r="F57" s="14">
        <v>2.9441000000000002</v>
      </c>
      <c r="G57" s="14">
        <v>2.9622000000000002</v>
      </c>
      <c r="H57" s="14">
        <v>2.8338999999999999</v>
      </c>
      <c r="I57" s="14">
        <v>2.6008</v>
      </c>
      <c r="J57" s="14">
        <v>1.7539</v>
      </c>
      <c r="K57" s="14">
        <v>1.4978</v>
      </c>
      <c r="L57" s="14">
        <v>1.4350000000000001</v>
      </c>
    </row>
    <row r="58" spans="5:12">
      <c r="E58" s="17" t="s">
        <v>78</v>
      </c>
      <c r="F58" s="14">
        <v>2.9146000000000001</v>
      </c>
      <c r="G58" s="14">
        <v>2.8927</v>
      </c>
      <c r="H58" s="14">
        <v>2.7574000000000001</v>
      </c>
      <c r="I58" s="14">
        <v>2.5552999999999999</v>
      </c>
      <c r="J58" s="15">
        <v>1.9240999999999999</v>
      </c>
      <c r="K58" s="14">
        <v>1.615</v>
      </c>
      <c r="L58" s="14">
        <v>1.6427</v>
      </c>
    </row>
    <row r="59" spans="5:12">
      <c r="E59" s="18" t="s">
        <v>79</v>
      </c>
      <c r="F59" s="14">
        <v>3.1017000000000001</v>
      </c>
      <c r="G59" s="14">
        <v>2.9942000000000002</v>
      </c>
      <c r="H59" s="14">
        <v>2.85</v>
      </c>
      <c r="I59" s="14">
        <v>2.6162000000000001</v>
      </c>
      <c r="J59" s="14">
        <v>1.8953</v>
      </c>
      <c r="K59" s="14">
        <v>1.8643000000000001</v>
      </c>
      <c r="L59" s="14">
        <v>1.9804999999999999</v>
      </c>
    </row>
    <row r="60" spans="5:12">
      <c r="E60" s="18" t="s">
        <v>80</v>
      </c>
      <c r="F60" s="15">
        <v>3.0964</v>
      </c>
      <c r="G60" s="14">
        <v>2.8988999999999998</v>
      </c>
      <c r="H60" s="14">
        <v>2.7867999999999999</v>
      </c>
      <c r="I60" s="14">
        <v>2.5977999999999999</v>
      </c>
      <c r="J60" s="14">
        <v>2.2498</v>
      </c>
      <c r="K60" s="14">
        <v>2.0459999999999998</v>
      </c>
      <c r="L60" s="14">
        <v>2.2517</v>
      </c>
    </row>
    <row r="61" spans="5:12">
      <c r="E61" s="18" t="s">
        <v>81</v>
      </c>
      <c r="F61" s="14">
        <v>2.9878</v>
      </c>
      <c r="G61" s="14">
        <v>3.0041000000000002</v>
      </c>
      <c r="H61" s="14">
        <v>2.6126999999999998</v>
      </c>
      <c r="I61" s="14">
        <v>2.5491000000000001</v>
      </c>
      <c r="J61" s="14">
        <v>2.4293</v>
      </c>
      <c r="K61" s="14">
        <v>2.3149000000000002</v>
      </c>
      <c r="L61" s="14">
        <v>2.391</v>
      </c>
    </row>
    <row r="62" spans="5:12">
      <c r="E62" s="2" t="s">
        <v>39</v>
      </c>
      <c r="F62" s="19">
        <v>0</v>
      </c>
      <c r="G62" s="19">
        <v>2</v>
      </c>
      <c r="H62" s="19">
        <v>4</v>
      </c>
      <c r="I62" s="19">
        <v>11</v>
      </c>
      <c r="J62" s="19">
        <v>16</v>
      </c>
      <c r="K62" s="19">
        <v>28</v>
      </c>
      <c r="L62" s="3">
        <v>35</v>
      </c>
    </row>
    <row r="63" spans="5:12">
      <c r="E63" s="8" t="s">
        <v>82</v>
      </c>
      <c r="F63" s="14">
        <v>2.9758</v>
      </c>
      <c r="G63" s="14">
        <v>3.0049000000000001</v>
      </c>
      <c r="H63" s="14">
        <v>3.0609000000000002</v>
      </c>
      <c r="I63" s="14">
        <v>2.488</v>
      </c>
      <c r="J63" s="14">
        <v>1.7931999999999999</v>
      </c>
      <c r="K63" s="14">
        <v>1.9597</v>
      </c>
      <c r="L63" s="14">
        <v>1.9677</v>
      </c>
    </row>
    <row r="64" spans="5:12">
      <c r="E64" s="8" t="s">
        <v>83</v>
      </c>
      <c r="F64" s="14">
        <v>3.0468000000000002</v>
      </c>
      <c r="G64" s="14">
        <v>2.9691000000000001</v>
      </c>
      <c r="H64" s="14">
        <v>2.7652999999999999</v>
      </c>
      <c r="I64" s="14">
        <v>2.3567</v>
      </c>
      <c r="J64" s="14">
        <v>1.9693000000000001</v>
      </c>
      <c r="K64" s="14">
        <v>1.8978999999999999</v>
      </c>
      <c r="L64" s="14">
        <v>2.0276000000000001</v>
      </c>
    </row>
    <row r="65" spans="5:12">
      <c r="E65" s="8" t="s">
        <v>84</v>
      </c>
      <c r="F65" s="14">
        <v>2.9904000000000002</v>
      </c>
      <c r="G65" s="14">
        <v>2.89</v>
      </c>
      <c r="H65" s="14">
        <v>2.7900999999999998</v>
      </c>
      <c r="I65" s="14">
        <v>2.4689000000000001</v>
      </c>
      <c r="J65" s="14">
        <v>2.0360999999999998</v>
      </c>
      <c r="K65" s="14">
        <v>1.589</v>
      </c>
      <c r="L65" s="20">
        <v>1.6328</v>
      </c>
    </row>
    <row r="66" spans="5:12">
      <c r="E66" s="8" t="s">
        <v>85</v>
      </c>
      <c r="F66" s="14">
        <v>2.8754</v>
      </c>
      <c r="G66" s="14">
        <v>2.9910999999999999</v>
      </c>
      <c r="H66" s="14">
        <v>2.6293000000000002</v>
      </c>
      <c r="I66" s="15">
        <v>2.3119999999999998</v>
      </c>
      <c r="J66" s="14">
        <v>1.8998999999999999</v>
      </c>
      <c r="K66" s="14">
        <v>1.6</v>
      </c>
      <c r="L66" s="14">
        <v>1.7411000000000001</v>
      </c>
    </row>
    <row r="67" spans="5:12">
      <c r="E67" s="8" t="s">
        <v>86</v>
      </c>
      <c r="F67" s="14">
        <v>2.9777999999999998</v>
      </c>
      <c r="G67" s="14">
        <v>3.0148999999999999</v>
      </c>
      <c r="H67" s="14">
        <v>3.0005000000000002</v>
      </c>
      <c r="I67" s="14">
        <v>2.6934999999999998</v>
      </c>
      <c r="J67" s="14">
        <v>2.0047000000000001</v>
      </c>
      <c r="K67" s="14">
        <v>1.7892999999999999</v>
      </c>
      <c r="L67" s="14">
        <v>1.9555</v>
      </c>
    </row>
    <row r="68" spans="5:12">
      <c r="E68" s="8" t="s">
        <v>87</v>
      </c>
      <c r="F68" s="14">
        <v>3.1139999999999999</v>
      </c>
      <c r="G68" s="14">
        <v>2.7780999999999998</v>
      </c>
      <c r="H68" s="14">
        <v>2.8978000000000002</v>
      </c>
      <c r="I68" s="14">
        <v>2.1943999999999999</v>
      </c>
      <c r="J68" s="14">
        <v>1.5947</v>
      </c>
      <c r="K68" s="14">
        <v>1.5894999999999999</v>
      </c>
      <c r="L68" s="20">
        <v>1.6294999999999999</v>
      </c>
    </row>
    <row r="69" spans="5:12">
      <c r="E69" s="8" t="s">
        <v>88</v>
      </c>
      <c r="F69" s="14">
        <v>3.0905999999999998</v>
      </c>
      <c r="G69" s="14">
        <v>3.0009999999999999</v>
      </c>
      <c r="H69" s="14">
        <v>2.6934</v>
      </c>
      <c r="I69" s="14">
        <v>2.0931000000000002</v>
      </c>
      <c r="J69" s="14">
        <v>2.1648999999999998</v>
      </c>
      <c r="K69" s="14">
        <v>2.0019999999999998</v>
      </c>
      <c r="L69" s="14">
        <v>2.1796000000000002</v>
      </c>
    </row>
    <row r="70" spans="5:12">
      <c r="E70" s="8" t="s">
        <v>89</v>
      </c>
      <c r="F70" s="14">
        <v>3.1271</v>
      </c>
      <c r="G70" s="14">
        <v>2.9843999999999999</v>
      </c>
      <c r="H70" s="14">
        <v>2.4902000000000002</v>
      </c>
      <c r="I70" s="14">
        <v>2.5849000000000002</v>
      </c>
      <c r="J70" s="14">
        <v>2.4943</v>
      </c>
      <c r="K70" s="15">
        <v>1.9435</v>
      </c>
      <c r="L70" s="15">
        <v>2.2225999999999999</v>
      </c>
    </row>
    <row r="71" spans="5:12">
      <c r="E71" s="8" t="s">
        <v>90</v>
      </c>
      <c r="F71" s="15">
        <v>3.0167999999999999</v>
      </c>
      <c r="G71" s="14">
        <v>2.8990999999999998</v>
      </c>
      <c r="H71" s="14">
        <v>2.9097</v>
      </c>
      <c r="I71" s="14">
        <v>2.0949</v>
      </c>
      <c r="J71" s="15">
        <v>2.2219000000000002</v>
      </c>
      <c r="K71" s="14">
        <v>2.0461</v>
      </c>
      <c r="L71" s="14">
        <v>1.9812000000000001</v>
      </c>
    </row>
    <row r="72" spans="5:12">
      <c r="E72" s="8" t="s">
        <v>91</v>
      </c>
      <c r="F72" s="14">
        <v>2.9994000000000001</v>
      </c>
      <c r="G72" s="14">
        <v>3.0430999999999999</v>
      </c>
      <c r="H72" s="14">
        <v>3.0123000000000002</v>
      </c>
      <c r="I72" s="14">
        <v>2.3910999999999998</v>
      </c>
      <c r="J72" s="14">
        <v>2.6040999999999999</v>
      </c>
      <c r="K72" s="14">
        <v>2.7648999999999999</v>
      </c>
      <c r="L72" s="20">
        <v>2.6541000000000001</v>
      </c>
    </row>
    <row r="73" spans="5:12">
      <c r="E73" s="8" t="s">
        <v>92</v>
      </c>
      <c r="F73" s="14">
        <v>3.0347</v>
      </c>
      <c r="G73" s="14">
        <v>3.0081000000000002</v>
      </c>
      <c r="H73" s="14">
        <v>2.7806000000000002</v>
      </c>
      <c r="I73" s="14">
        <v>2.76</v>
      </c>
      <c r="J73" s="14">
        <v>2.569</v>
      </c>
      <c r="K73" s="14">
        <v>2.2044000000000001</v>
      </c>
      <c r="L73" s="14">
        <v>2.5889000000000002</v>
      </c>
    </row>
    <row r="74" spans="5:12">
      <c r="E74" s="8" t="s">
        <v>93</v>
      </c>
      <c r="F74" s="14">
        <v>2.9893999999999998</v>
      </c>
      <c r="G74" s="14">
        <v>2.9</v>
      </c>
      <c r="H74" s="14">
        <v>2.6943999999999999</v>
      </c>
      <c r="I74" s="14">
        <v>3.0028999999999999</v>
      </c>
      <c r="J74" s="14">
        <v>2.2248999999999999</v>
      </c>
      <c r="K74" s="14">
        <v>2.3807999999999998</v>
      </c>
      <c r="L74" s="14">
        <v>2.2749000000000001</v>
      </c>
    </row>
    <row r="75" spans="5:12">
      <c r="E75" s="8" t="s">
        <v>94</v>
      </c>
      <c r="F75" s="14">
        <v>3.0840999999999998</v>
      </c>
      <c r="G75" s="14">
        <v>2.7134999999999998</v>
      </c>
      <c r="H75" s="14">
        <v>2.8713000000000002</v>
      </c>
      <c r="I75" s="14">
        <v>2.5651000000000002</v>
      </c>
      <c r="J75" s="14">
        <v>2.367</v>
      </c>
      <c r="K75" s="14">
        <v>2.339</v>
      </c>
      <c r="L75" s="14">
        <v>2.5991</v>
      </c>
    </row>
    <row r="76" spans="5:12">
      <c r="E76" s="8" t="s">
        <v>95</v>
      </c>
      <c r="F76" s="14">
        <v>2.9996</v>
      </c>
      <c r="G76" s="14">
        <v>2.8906999999999998</v>
      </c>
      <c r="H76" s="14">
        <v>2.8687999999999998</v>
      </c>
      <c r="I76" s="14">
        <v>2.3300999999999998</v>
      </c>
      <c r="J76" s="14">
        <v>2.6573000000000002</v>
      </c>
      <c r="K76" s="14">
        <v>2.5421</v>
      </c>
      <c r="L76" s="14">
        <v>2.4792999999999998</v>
      </c>
    </row>
    <row r="77" spans="5:12">
      <c r="E77" s="8" t="s">
        <v>96</v>
      </c>
      <c r="F77" s="14">
        <v>2.9889000000000001</v>
      </c>
      <c r="G77" s="15">
        <v>3.0514000000000001</v>
      </c>
      <c r="H77" s="14">
        <v>2.8481000000000001</v>
      </c>
      <c r="I77" s="14">
        <v>2.9</v>
      </c>
      <c r="J77" s="15">
        <v>2.9908999999999999</v>
      </c>
      <c r="K77" s="14">
        <v>2.4396</v>
      </c>
      <c r="L77" s="14">
        <v>1.9774</v>
      </c>
    </row>
    <row r="78" spans="5:12">
      <c r="E78" s="8" t="s">
        <v>97</v>
      </c>
      <c r="F78" s="14">
        <v>3.0962999999999998</v>
      </c>
      <c r="G78" s="14">
        <v>2.8591000000000002</v>
      </c>
      <c r="H78" s="14">
        <v>2.9599000000000002</v>
      </c>
      <c r="I78" s="14">
        <v>2.9790999999999999</v>
      </c>
      <c r="J78" s="14">
        <v>2.8950999999999998</v>
      </c>
      <c r="K78" s="14">
        <v>3.1903000000000001</v>
      </c>
      <c r="L78" s="14">
        <v>2.7071000000000001</v>
      </c>
    </row>
    <row r="79" spans="5:12">
      <c r="E79" s="8" t="s">
        <v>98</v>
      </c>
      <c r="F79" s="14">
        <v>3.0840999999999998</v>
      </c>
      <c r="G79" s="14">
        <v>2.9228000000000001</v>
      </c>
      <c r="H79" s="15">
        <v>2.8633000000000002</v>
      </c>
      <c r="I79" s="14">
        <v>3.0729000000000002</v>
      </c>
      <c r="J79" s="14">
        <v>3.0004</v>
      </c>
      <c r="K79" s="14">
        <v>2.7774000000000001</v>
      </c>
      <c r="L79" s="14">
        <v>2.8340999999999998</v>
      </c>
    </row>
    <row r="80" spans="5:12">
      <c r="E80" s="8" t="s">
        <v>99</v>
      </c>
      <c r="F80" s="14">
        <v>3.1425000000000001</v>
      </c>
      <c r="G80" s="14">
        <v>2.6791</v>
      </c>
      <c r="H80" s="14">
        <v>3.1162999999999998</v>
      </c>
      <c r="I80" s="14">
        <v>2.9485999999999999</v>
      </c>
      <c r="J80" s="14">
        <v>2.9782999999999999</v>
      </c>
      <c r="K80" s="15">
        <v>2.8195000000000001</v>
      </c>
      <c r="L80" s="15">
        <v>2.9923000000000002</v>
      </c>
    </row>
    <row r="82" spans="13:20" ht="15">
      <c r="M82" s="1" t="s">
        <v>106</v>
      </c>
      <c r="N82" s="1"/>
      <c r="O82" s="1"/>
      <c r="P82" s="1"/>
      <c r="Q82" s="1"/>
      <c r="R82" s="1"/>
      <c r="S82" s="1"/>
      <c r="T82" s="1"/>
    </row>
    <row r="83" spans="13:20">
      <c r="M83" s="2" t="s">
        <v>39</v>
      </c>
      <c r="N83" s="3">
        <v>0</v>
      </c>
      <c r="O83" s="3">
        <v>2</v>
      </c>
      <c r="P83" s="3">
        <v>4</v>
      </c>
      <c r="Q83" s="3">
        <v>11</v>
      </c>
      <c r="R83" s="3">
        <v>16</v>
      </c>
      <c r="S83" s="3">
        <v>28</v>
      </c>
      <c r="T83" s="3">
        <v>35</v>
      </c>
    </row>
    <row r="84" spans="13:20">
      <c r="M84" s="10" t="s">
        <v>64</v>
      </c>
      <c r="N84" s="11">
        <f>AX257-F44</f>
        <v>9.0000000000012292E-4</v>
      </c>
      <c r="O84" s="11">
        <f t="shared" ref="O84:O101" si="1">AY257-G44</f>
        <v>0.20909999999999984</v>
      </c>
      <c r="P84" s="11">
        <f t="shared" ref="P84:P101" si="2">AZ257-H44</f>
        <v>0.58990000000000009</v>
      </c>
      <c r="Q84" s="11">
        <f t="shared" ref="Q84:Q101" si="3">BA257-I44</f>
        <v>1.8829999999999998</v>
      </c>
      <c r="R84" s="11">
        <f t="shared" ref="R84:R101" si="4">BB257-J44</f>
        <v>2.1852</v>
      </c>
      <c r="S84" s="11">
        <f t="shared" ref="S84:S101" si="5">BC257-K44</f>
        <v>2.5537999999999998</v>
      </c>
      <c r="T84" s="11">
        <f t="shared" ref="T84:T101" si="6">BD257-L44</f>
        <v>2.5612000000000004</v>
      </c>
    </row>
    <row r="85" spans="13:20">
      <c r="M85" s="10" t="s">
        <v>65</v>
      </c>
      <c r="N85" s="11">
        <f t="shared" ref="N85:N101" si="7">AX258-F45</f>
        <v>-3.8499999999999979E-2</v>
      </c>
      <c r="O85" s="11">
        <f t="shared" si="1"/>
        <v>0.27009999999999978</v>
      </c>
      <c r="P85" s="11">
        <f t="shared" si="2"/>
        <v>0.84889999999999977</v>
      </c>
      <c r="Q85" s="11">
        <f t="shared" si="3"/>
        <v>2.1725000000000003</v>
      </c>
      <c r="R85" s="11">
        <f t="shared" si="4"/>
        <v>2.1198000000000001</v>
      </c>
      <c r="S85" s="11">
        <f t="shared" si="5"/>
        <v>2.593</v>
      </c>
      <c r="T85" s="11">
        <f t="shared" si="6"/>
        <v>2.5350000000000001</v>
      </c>
    </row>
    <row r="86" spans="13:20">
      <c r="M86" s="10" t="s">
        <v>66</v>
      </c>
      <c r="N86" s="11">
        <f t="shared" si="7"/>
        <v>-5.7199999999999918E-2</v>
      </c>
      <c r="O86" s="11">
        <f t="shared" si="1"/>
        <v>0.20189999999999975</v>
      </c>
      <c r="P86" s="11">
        <f t="shared" si="2"/>
        <v>0.94540000000000024</v>
      </c>
      <c r="Q86" s="11">
        <f t="shared" si="3"/>
        <v>1.8146999999999998</v>
      </c>
      <c r="R86" s="11">
        <f t="shared" si="4"/>
        <v>2.2424999999999997</v>
      </c>
      <c r="S86" s="11">
        <f t="shared" si="5"/>
        <v>2.4790999999999999</v>
      </c>
      <c r="T86" s="11">
        <f t="shared" si="6"/>
        <v>2.2281999999999997</v>
      </c>
    </row>
    <row r="87" spans="13:20">
      <c r="M87" s="12" t="s">
        <v>67</v>
      </c>
      <c r="N87" s="11">
        <f t="shared" si="7"/>
        <v>8.1999999999999851E-3</v>
      </c>
      <c r="O87" s="11">
        <f t="shared" si="1"/>
        <v>5.9600000000000097E-2</v>
      </c>
      <c r="P87" s="11">
        <f t="shared" si="2"/>
        <v>0.55459999999999976</v>
      </c>
      <c r="Q87" s="11">
        <f t="shared" si="3"/>
        <v>1.8712999999999997</v>
      </c>
      <c r="R87" s="11">
        <f t="shared" si="4"/>
        <v>1.9450000000000001</v>
      </c>
      <c r="S87" s="11">
        <f t="shared" si="5"/>
        <v>2.0739999999999998</v>
      </c>
      <c r="T87" s="11">
        <f t="shared" si="6"/>
        <v>2.2507000000000001</v>
      </c>
    </row>
    <row r="88" spans="13:20">
      <c r="M88" s="12" t="s">
        <v>68</v>
      </c>
      <c r="N88" s="11">
        <f t="shared" si="7"/>
        <v>5.0899999999999945E-2</v>
      </c>
      <c r="O88" s="11">
        <f t="shared" si="1"/>
        <v>-4.6799999999999731E-2</v>
      </c>
      <c r="P88" s="11">
        <f t="shared" si="2"/>
        <v>0.7477999999999998</v>
      </c>
      <c r="Q88" s="11">
        <f t="shared" si="3"/>
        <v>1.6311000000000002</v>
      </c>
      <c r="R88" s="11">
        <f t="shared" si="4"/>
        <v>2.2350000000000003</v>
      </c>
      <c r="S88" s="11">
        <f t="shared" si="5"/>
        <v>2.5731999999999999</v>
      </c>
      <c r="T88" s="11">
        <f t="shared" si="6"/>
        <v>2.4318</v>
      </c>
    </row>
    <row r="89" spans="13:20">
      <c r="M89" s="12" t="s">
        <v>69</v>
      </c>
      <c r="N89" s="11">
        <f t="shared" si="7"/>
        <v>9.5599999999999685E-2</v>
      </c>
      <c r="O89" s="11">
        <f t="shared" si="1"/>
        <v>0.14239999999999986</v>
      </c>
      <c r="P89" s="11">
        <f t="shared" si="2"/>
        <v>0.39900000000000002</v>
      </c>
      <c r="Q89" s="11">
        <f t="shared" si="3"/>
        <v>1.6546999999999998</v>
      </c>
      <c r="R89" s="11">
        <f t="shared" si="4"/>
        <v>2.1469</v>
      </c>
      <c r="S89" s="11">
        <f t="shared" si="5"/>
        <v>2.4636</v>
      </c>
      <c r="T89" s="11">
        <f t="shared" si="6"/>
        <v>2.3555999999999999</v>
      </c>
    </row>
    <row r="90" spans="13:20">
      <c r="M90" s="13" t="s">
        <v>70</v>
      </c>
      <c r="N90" s="11">
        <f t="shared" si="7"/>
        <v>-6.5199999999999925E-2</v>
      </c>
      <c r="O90" s="11">
        <f t="shared" si="1"/>
        <v>0.19390000000000018</v>
      </c>
      <c r="P90" s="11">
        <f t="shared" si="2"/>
        <v>0.28730000000000011</v>
      </c>
      <c r="Q90" s="11">
        <f t="shared" si="3"/>
        <v>0.93879999999999963</v>
      </c>
      <c r="R90" s="11">
        <f t="shared" si="4"/>
        <v>1.9765000000000001</v>
      </c>
      <c r="S90" s="11">
        <f t="shared" si="5"/>
        <v>2.1377999999999999</v>
      </c>
      <c r="T90" s="11">
        <f t="shared" si="6"/>
        <v>2.1416940000000002</v>
      </c>
    </row>
    <row r="91" spans="13:20">
      <c r="M91" s="13" t="s">
        <v>71</v>
      </c>
      <c r="N91" s="11">
        <f t="shared" si="7"/>
        <v>-1.4000000000000234E-2</v>
      </c>
      <c r="O91" s="11">
        <f t="shared" si="1"/>
        <v>0.20179999999999998</v>
      </c>
      <c r="P91" s="11">
        <f t="shared" si="2"/>
        <v>0.29790000000000028</v>
      </c>
      <c r="Q91" s="11">
        <f t="shared" si="3"/>
        <v>0.99289999999999989</v>
      </c>
      <c r="R91" s="11">
        <f t="shared" si="4"/>
        <v>1.4998999999999998</v>
      </c>
      <c r="S91" s="11">
        <f t="shared" si="5"/>
        <v>1.9872000000000001</v>
      </c>
      <c r="T91" s="11">
        <f t="shared" si="6"/>
        <v>2.3249900000000001</v>
      </c>
    </row>
    <row r="92" spans="13:20">
      <c r="M92" s="13" t="s">
        <v>72</v>
      </c>
      <c r="N92" s="11">
        <f t="shared" si="7"/>
        <v>-8.8999999999999968E-2</v>
      </c>
      <c r="O92" s="11">
        <f t="shared" si="1"/>
        <v>0.15480000000000027</v>
      </c>
      <c r="P92" s="11">
        <f t="shared" si="2"/>
        <v>0.37549999999999972</v>
      </c>
      <c r="Q92" s="11">
        <f t="shared" si="3"/>
        <v>1.1519000000000001</v>
      </c>
      <c r="R92" s="11">
        <f t="shared" si="4"/>
        <v>1.8189</v>
      </c>
      <c r="S92" s="11">
        <f t="shared" si="5"/>
        <v>1.9898000000000002</v>
      </c>
      <c r="T92" s="11">
        <f t="shared" si="6"/>
        <v>2.13089</v>
      </c>
    </row>
    <row r="93" spans="13:20">
      <c r="M93" s="16" t="s">
        <v>73</v>
      </c>
      <c r="N93" s="11">
        <f t="shared" si="7"/>
        <v>2.5399999999999867E-2</v>
      </c>
      <c r="O93" s="11">
        <f t="shared" si="1"/>
        <v>0.12959999999999994</v>
      </c>
      <c r="P93" s="11">
        <f t="shared" si="2"/>
        <v>0.10999999999999988</v>
      </c>
      <c r="Q93" s="11">
        <f t="shared" si="3"/>
        <v>0.40969999999999995</v>
      </c>
      <c r="R93" s="11">
        <f t="shared" si="4"/>
        <v>1.5302999999999998</v>
      </c>
      <c r="S93" s="11">
        <f t="shared" si="5"/>
        <v>1.6961999999999999</v>
      </c>
      <c r="T93" s="11">
        <f t="shared" si="6"/>
        <v>1.9194500000000001</v>
      </c>
    </row>
    <row r="94" spans="13:20">
      <c r="M94" s="16" t="s">
        <v>74</v>
      </c>
      <c r="N94" s="11">
        <f t="shared" si="7"/>
        <v>1.5299999999999869E-2</v>
      </c>
      <c r="O94" s="11">
        <f t="shared" si="1"/>
        <v>0.24170000000000025</v>
      </c>
      <c r="P94" s="11">
        <f t="shared" si="2"/>
        <v>0.37300000000000022</v>
      </c>
      <c r="Q94" s="11">
        <f t="shared" si="3"/>
        <v>0.66650000000000009</v>
      </c>
      <c r="R94" s="11">
        <f t="shared" si="4"/>
        <v>1.4372999999999998</v>
      </c>
      <c r="S94" s="11">
        <f t="shared" si="5"/>
        <v>1.5953999999999999</v>
      </c>
      <c r="T94" s="11">
        <f t="shared" si="6"/>
        <v>1.657165</v>
      </c>
    </row>
    <row r="95" spans="13:20">
      <c r="M95" s="16" t="s">
        <v>75</v>
      </c>
      <c r="N95" s="11">
        <f t="shared" si="7"/>
        <v>8.8699999999999779E-2</v>
      </c>
      <c r="O95" s="11">
        <f t="shared" si="1"/>
        <v>0.27499999999999991</v>
      </c>
      <c r="P95" s="11">
        <f t="shared" si="2"/>
        <v>0.18650000000000011</v>
      </c>
      <c r="Q95" s="11">
        <f t="shared" si="3"/>
        <v>0.82509999999999994</v>
      </c>
      <c r="R95" s="11">
        <f t="shared" si="4"/>
        <v>1.3074000000000001</v>
      </c>
      <c r="S95" s="11">
        <f t="shared" si="5"/>
        <v>1.2674999999999998</v>
      </c>
      <c r="T95" s="11">
        <f t="shared" si="6"/>
        <v>1.5346199999999999</v>
      </c>
    </row>
    <row r="96" spans="13:20">
      <c r="M96" s="17" t="s">
        <v>76</v>
      </c>
      <c r="N96" s="11">
        <f t="shared" si="7"/>
        <v>-0.20939999999999959</v>
      </c>
      <c r="O96" s="11">
        <f t="shared" si="1"/>
        <v>2.9499999999999638E-2</v>
      </c>
      <c r="P96" s="11">
        <f t="shared" si="2"/>
        <v>8.6899999999999977E-2</v>
      </c>
      <c r="Q96" s="11">
        <f t="shared" si="3"/>
        <v>0.35169999999999968</v>
      </c>
      <c r="R96" s="11">
        <f t="shared" si="4"/>
        <v>1.0425</v>
      </c>
      <c r="S96" s="11">
        <f t="shared" si="5"/>
        <v>1.3165999999999998</v>
      </c>
      <c r="T96" s="11">
        <f t="shared" si="6"/>
        <v>0.90158699999999992</v>
      </c>
    </row>
    <row r="97" spans="13:20">
      <c r="M97" s="17" t="s">
        <v>77</v>
      </c>
      <c r="N97" s="11">
        <f t="shared" si="7"/>
        <v>4.1099999999999692E-2</v>
      </c>
      <c r="O97" s="11">
        <f t="shared" si="1"/>
        <v>-3.7900000000000045E-2</v>
      </c>
      <c r="P97" s="11">
        <f t="shared" si="2"/>
        <v>2.5800000000000267E-2</v>
      </c>
      <c r="Q97" s="11">
        <f t="shared" si="3"/>
        <v>0.51390000000000002</v>
      </c>
      <c r="R97" s="11">
        <f t="shared" si="4"/>
        <v>1.2510000000000001</v>
      </c>
      <c r="S97" s="11">
        <f t="shared" si="5"/>
        <v>1.2701</v>
      </c>
      <c r="T97" s="11">
        <f t="shared" si="6"/>
        <v>1.3675419999999998</v>
      </c>
    </row>
    <row r="98" spans="13:20">
      <c r="M98" s="17" t="s">
        <v>78</v>
      </c>
      <c r="N98" s="11">
        <f t="shared" si="7"/>
        <v>-0.28149999999999986</v>
      </c>
      <c r="O98" s="11">
        <f t="shared" si="1"/>
        <v>0.21309999999999985</v>
      </c>
      <c r="P98" s="11">
        <f t="shared" si="2"/>
        <v>0.13859999999999983</v>
      </c>
      <c r="Q98" s="11">
        <f t="shared" si="3"/>
        <v>0.44010000000000016</v>
      </c>
      <c r="R98" s="11">
        <f t="shared" si="4"/>
        <v>1.1792</v>
      </c>
      <c r="S98" s="11">
        <f t="shared" si="5"/>
        <v>1.1899</v>
      </c>
      <c r="T98" s="11">
        <f t="shared" si="6"/>
        <v>1.4398200000000001</v>
      </c>
    </row>
    <row r="99" spans="13:20">
      <c r="M99" s="18" t="s">
        <v>79</v>
      </c>
      <c r="N99" s="11">
        <f t="shared" si="7"/>
        <v>6.8999999999999062E-3</v>
      </c>
      <c r="O99" s="11">
        <f t="shared" si="1"/>
        <v>1.9899999999999807E-2</v>
      </c>
      <c r="P99" s="11">
        <f t="shared" si="2"/>
        <v>0.17539999999999978</v>
      </c>
      <c r="Q99" s="11">
        <f t="shared" si="3"/>
        <v>0.48459999999999992</v>
      </c>
      <c r="R99" s="11">
        <f t="shared" si="4"/>
        <v>1.0917000000000001</v>
      </c>
      <c r="S99" s="11">
        <f t="shared" si="5"/>
        <v>1.2300999999999997</v>
      </c>
      <c r="T99" s="11">
        <f t="shared" si="6"/>
        <v>1.1428240000000003</v>
      </c>
    </row>
    <row r="100" spans="13:20">
      <c r="M100" s="18" t="s">
        <v>80</v>
      </c>
      <c r="N100" s="11">
        <f t="shared" si="7"/>
        <v>-8.4200000000000053E-2</v>
      </c>
      <c r="O100" s="11">
        <f t="shared" si="1"/>
        <v>0.22540000000000004</v>
      </c>
      <c r="P100" s="11">
        <f t="shared" si="2"/>
        <v>0.21779999999999999</v>
      </c>
      <c r="Q100" s="11">
        <f t="shared" si="3"/>
        <v>0.33190000000000008</v>
      </c>
      <c r="R100" s="11">
        <f t="shared" si="4"/>
        <v>0.8980999999999999</v>
      </c>
      <c r="S100" s="11">
        <f t="shared" si="5"/>
        <v>0.78100000000000014</v>
      </c>
      <c r="T100" s="11">
        <f t="shared" si="6"/>
        <v>0.85050399999999993</v>
      </c>
    </row>
    <row r="101" spans="13:20">
      <c r="M101" s="18" t="s">
        <v>81</v>
      </c>
      <c r="N101" s="11">
        <f t="shared" si="7"/>
        <v>-3.2399999999999984E-2</v>
      </c>
      <c r="O101" s="11">
        <f t="shared" si="1"/>
        <v>-6.7400000000000126E-2</v>
      </c>
      <c r="P101" s="11">
        <f t="shared" si="2"/>
        <v>0.17520000000000024</v>
      </c>
      <c r="Q101" s="11">
        <f t="shared" si="3"/>
        <v>0.55589999999999984</v>
      </c>
      <c r="R101" s="11">
        <f t="shared" si="4"/>
        <v>0.56559999999999988</v>
      </c>
      <c r="S101" s="11">
        <f t="shared" si="5"/>
        <v>0.81069999999999975</v>
      </c>
      <c r="T101" s="11">
        <f t="shared" si="6"/>
        <v>0.6041660000000002</v>
      </c>
    </row>
    <row r="102" spans="13:20">
      <c r="M102" s="2" t="s">
        <v>39</v>
      </c>
      <c r="N102" s="19">
        <v>0</v>
      </c>
      <c r="O102" s="19">
        <v>2</v>
      </c>
      <c r="P102" s="19">
        <v>4</v>
      </c>
      <c r="Q102" s="19">
        <v>11</v>
      </c>
      <c r="R102" s="19">
        <v>16</v>
      </c>
      <c r="S102" s="19">
        <v>28</v>
      </c>
      <c r="T102" s="35">
        <v>35</v>
      </c>
    </row>
    <row r="103" spans="13:20">
      <c r="M103" s="8" t="s">
        <v>82</v>
      </c>
      <c r="N103" s="11">
        <f t="shared" ref="N103:N120" si="8">AX276-F63</f>
        <v>6.8499999999999783E-2</v>
      </c>
      <c r="O103" s="11">
        <f t="shared" ref="O103:O120" si="9">AY276-G63</f>
        <v>0.121</v>
      </c>
      <c r="P103" s="11">
        <f t="shared" ref="P103:P120" si="10">AZ276-H63</f>
        <v>-8.6699999999999999E-2</v>
      </c>
      <c r="Q103" s="11">
        <f t="shared" ref="Q103:Q120" si="11">BA276-I63</f>
        <v>3.7100000000000133E-2</v>
      </c>
      <c r="R103" s="11">
        <f t="shared" ref="R103:R120" si="12">BB276-J63</f>
        <v>0.11460000000000004</v>
      </c>
      <c r="S103" s="11">
        <f t="shared" ref="S103:S120" si="13">BC276-K63</f>
        <v>0.14099999999999979</v>
      </c>
      <c r="T103" s="11">
        <f t="shared" ref="T103:T120" si="14">BD276-L63</f>
        <v>5.2600000000000202E-2</v>
      </c>
    </row>
    <row r="104" spans="13:20">
      <c r="M104" s="8" t="s">
        <v>83</v>
      </c>
      <c r="N104" s="11">
        <f t="shared" si="8"/>
        <v>-6.5100000000000158E-2</v>
      </c>
      <c r="O104" s="11">
        <f t="shared" si="9"/>
        <v>0.13419999999999987</v>
      </c>
      <c r="P104" s="11">
        <f t="shared" si="10"/>
        <v>6.3400000000000123E-2</v>
      </c>
      <c r="Q104" s="11">
        <f t="shared" si="11"/>
        <v>-6.8799999999999972E-2</v>
      </c>
      <c r="R104" s="11">
        <f t="shared" si="12"/>
        <v>0.11939999999999973</v>
      </c>
      <c r="S104" s="11">
        <f t="shared" si="13"/>
        <v>6.9700000000000095E-2</v>
      </c>
      <c r="T104" s="11">
        <f t="shared" si="14"/>
        <v>7.7630000000000088E-2</v>
      </c>
    </row>
    <row r="105" spans="13:20">
      <c r="M105" s="8" t="s">
        <v>84</v>
      </c>
      <c r="N105" s="11">
        <f t="shared" si="8"/>
        <v>1.3299999999999645E-2</v>
      </c>
      <c r="O105" s="11">
        <f t="shared" si="9"/>
        <v>2.4399999999999977E-2</v>
      </c>
      <c r="P105" s="11">
        <f t="shared" si="10"/>
        <v>-8.0799999999999983E-2</v>
      </c>
      <c r="Q105" s="11">
        <f t="shared" si="11"/>
        <v>-1.2000000000000011E-2</v>
      </c>
      <c r="R105" s="11">
        <f t="shared" si="12"/>
        <v>-7.9799999999999871E-2</v>
      </c>
      <c r="S105" s="11">
        <f t="shared" si="13"/>
        <v>-0.12409999999999988</v>
      </c>
      <c r="T105" s="11">
        <f t="shared" si="14"/>
        <v>-4.4100000000000028E-2</v>
      </c>
    </row>
    <row r="106" spans="13:20">
      <c r="M106" s="8" t="s">
        <v>85</v>
      </c>
      <c r="N106" s="11">
        <f t="shared" si="8"/>
        <v>1.4899999999999913E-2</v>
      </c>
      <c r="O106" s="11">
        <f t="shared" si="9"/>
        <v>8.0700000000000216E-2</v>
      </c>
      <c r="P106" s="11">
        <f t="shared" si="10"/>
        <v>6.4999999999999947E-2</v>
      </c>
      <c r="Q106" s="11">
        <f t="shared" si="11"/>
        <v>8.8100000000000289E-2</v>
      </c>
      <c r="R106" s="11">
        <f t="shared" si="12"/>
        <v>7.8400000000000025E-2</v>
      </c>
      <c r="S106" s="11">
        <f t="shared" si="13"/>
        <v>5.3699999999999859E-2</v>
      </c>
      <c r="T106" s="11">
        <f t="shared" si="14"/>
        <v>9.2199999999999838E-2</v>
      </c>
    </row>
    <row r="107" spans="13:20">
      <c r="M107" s="8" t="s">
        <v>86</v>
      </c>
      <c r="N107" s="11">
        <f t="shared" si="8"/>
        <v>0.11770000000000014</v>
      </c>
      <c r="O107" s="11">
        <f t="shared" si="9"/>
        <v>-4.610000000000003E-2</v>
      </c>
      <c r="P107" s="11">
        <f t="shared" si="10"/>
        <v>-0.28920000000000012</v>
      </c>
      <c r="Q107" s="11">
        <f t="shared" si="11"/>
        <v>-0.16929999999999978</v>
      </c>
      <c r="R107" s="11">
        <f t="shared" si="12"/>
        <v>-7.0900000000000185E-2</v>
      </c>
      <c r="S107" s="11">
        <f t="shared" si="13"/>
        <v>0.1100000000000001</v>
      </c>
      <c r="T107" s="11">
        <f t="shared" si="14"/>
        <v>6.1569999999999903E-2</v>
      </c>
    </row>
    <row r="108" spans="13:20">
      <c r="M108" s="8" t="s">
        <v>87</v>
      </c>
      <c r="N108" s="11">
        <f t="shared" si="8"/>
        <v>0.14729999999999999</v>
      </c>
      <c r="O108" s="11">
        <f t="shared" si="9"/>
        <v>-1.3899999999999579E-2</v>
      </c>
      <c r="P108" s="11">
        <f t="shared" si="10"/>
        <v>8.6199999999999832E-2</v>
      </c>
      <c r="Q108" s="11">
        <f t="shared" si="11"/>
        <v>6.9599999999999884E-2</v>
      </c>
      <c r="R108" s="11">
        <f t="shared" si="12"/>
        <v>0.49690000000000012</v>
      </c>
      <c r="S108" s="11">
        <f t="shared" si="13"/>
        <v>8.3300000000000152E-2</v>
      </c>
      <c r="T108" s="11">
        <f t="shared" si="14"/>
        <v>0.21670000000000011</v>
      </c>
    </row>
    <row r="109" spans="13:20">
      <c r="M109" s="8" t="s">
        <v>88</v>
      </c>
      <c r="N109" s="11">
        <f t="shared" si="8"/>
        <v>-9.7399999999999931E-2</v>
      </c>
      <c r="O109" s="11">
        <f t="shared" si="9"/>
        <v>0.20170000000000021</v>
      </c>
      <c r="P109" s="11">
        <f t="shared" si="10"/>
        <v>7.1099999999999941E-2</v>
      </c>
      <c r="Q109" s="11">
        <f t="shared" si="11"/>
        <v>3.3999999999996255E-3</v>
      </c>
      <c r="R109" s="11">
        <f t="shared" si="12"/>
        <v>-9.9999999999997868E-3</v>
      </c>
      <c r="S109" s="11">
        <f t="shared" si="13"/>
        <v>9.8600000000000243E-2</v>
      </c>
      <c r="T109" s="11">
        <f t="shared" si="14"/>
        <v>4.1999999999999815E-2</v>
      </c>
    </row>
    <row r="110" spans="13:20">
      <c r="M110" s="8" t="s">
        <v>89</v>
      </c>
      <c r="N110" s="11">
        <f t="shared" si="8"/>
        <v>-3.2700000000000173E-2</v>
      </c>
      <c r="O110" s="11">
        <f t="shared" si="9"/>
        <v>-8.4000000000000075E-2</v>
      </c>
      <c r="P110" s="11">
        <f t="shared" si="10"/>
        <v>8.3899999999999864E-2</v>
      </c>
      <c r="Q110" s="11">
        <f t="shared" si="11"/>
        <v>-0.15770000000000017</v>
      </c>
      <c r="R110" s="11">
        <f t="shared" si="12"/>
        <v>1.8699999999999939E-2</v>
      </c>
      <c r="S110" s="11">
        <f t="shared" si="13"/>
        <v>0.19610000000000016</v>
      </c>
      <c r="T110" s="11">
        <f t="shared" si="14"/>
        <v>0.15019999999999989</v>
      </c>
    </row>
    <row r="111" spans="13:20">
      <c r="M111" s="8" t="s">
        <v>90</v>
      </c>
      <c r="N111" s="11">
        <f t="shared" si="8"/>
        <v>-3.5699999999999843E-2</v>
      </c>
      <c r="O111" s="11">
        <f t="shared" si="9"/>
        <v>0.24580000000000002</v>
      </c>
      <c r="P111" s="11">
        <f t="shared" si="10"/>
        <v>5.9899999999999842E-2</v>
      </c>
      <c r="Q111" s="11">
        <f t="shared" si="11"/>
        <v>7.2900000000000187E-2</v>
      </c>
      <c r="R111" s="11">
        <f t="shared" si="12"/>
        <v>9.5399999999999707E-2</v>
      </c>
      <c r="S111" s="11">
        <f t="shared" si="13"/>
        <v>-0.10210000000000008</v>
      </c>
      <c r="T111" s="11">
        <f t="shared" si="14"/>
        <v>4.6499999999999764E-2</v>
      </c>
    </row>
    <row r="112" spans="13:20">
      <c r="M112" s="8" t="s">
        <v>91</v>
      </c>
      <c r="N112" s="11">
        <f t="shared" si="8"/>
        <v>0.10449999999999982</v>
      </c>
      <c r="O112" s="11">
        <f t="shared" si="9"/>
        <v>-5.3799999999999848E-2</v>
      </c>
      <c r="P112" s="11">
        <f t="shared" si="10"/>
        <v>-0.14660000000000029</v>
      </c>
      <c r="Q112" s="11">
        <f t="shared" si="11"/>
        <v>9.9700000000000344E-2</v>
      </c>
      <c r="R112" s="11">
        <f t="shared" si="12"/>
        <v>-9.0100000000000069E-2</v>
      </c>
      <c r="S112" s="11">
        <f t="shared" si="13"/>
        <v>5.2999999999999936E-2</v>
      </c>
      <c r="T112" s="11">
        <f t="shared" si="14"/>
        <v>-0.19060000000000032</v>
      </c>
    </row>
    <row r="113" spans="13:28">
      <c r="M113" s="8" t="s">
        <v>92</v>
      </c>
      <c r="N113" s="11">
        <f t="shared" si="8"/>
        <v>-7.8999999999999737E-2</v>
      </c>
      <c r="O113" s="11">
        <f t="shared" si="9"/>
        <v>0.14159999999999995</v>
      </c>
      <c r="P113" s="11">
        <f t="shared" si="10"/>
        <v>4.3799999999999617E-2</v>
      </c>
      <c r="Q113" s="11">
        <f t="shared" si="11"/>
        <v>0.13030000000000008</v>
      </c>
      <c r="R113" s="11">
        <f t="shared" si="12"/>
        <v>0.15050000000000008</v>
      </c>
      <c r="S113" s="11">
        <f t="shared" si="13"/>
        <v>0.22509999999999986</v>
      </c>
      <c r="T113" s="11">
        <f t="shared" si="14"/>
        <v>4.4200000000000017E-2</v>
      </c>
    </row>
    <row r="114" spans="13:28">
      <c r="M114" s="8" t="s">
        <v>93</v>
      </c>
      <c r="N114" s="11">
        <f t="shared" si="8"/>
        <v>1.9600000000000062E-2</v>
      </c>
      <c r="O114" s="11">
        <f t="shared" si="9"/>
        <v>6.6800000000000193E-2</v>
      </c>
      <c r="P114" s="11">
        <f t="shared" si="10"/>
        <v>3.1500000000000306E-2</v>
      </c>
      <c r="Q114" s="11">
        <f t="shared" si="11"/>
        <v>-8.7499999999999911E-2</v>
      </c>
      <c r="R114" s="11">
        <f t="shared" si="12"/>
        <v>0.21209999999999996</v>
      </c>
      <c r="S114" s="11">
        <f t="shared" si="13"/>
        <v>4.6300000000000008E-2</v>
      </c>
      <c r="T114" s="11">
        <f t="shared" si="14"/>
        <v>0.33319999999999972</v>
      </c>
    </row>
    <row r="115" spans="13:28">
      <c r="M115" s="8" t="s">
        <v>94</v>
      </c>
      <c r="N115" s="11">
        <f t="shared" si="8"/>
        <v>-0.15280000000000005</v>
      </c>
      <c r="O115" s="11">
        <f t="shared" si="9"/>
        <v>0.32890000000000041</v>
      </c>
      <c r="P115" s="11">
        <f t="shared" si="10"/>
        <v>6.6500000000000004E-2</v>
      </c>
      <c r="Q115" s="11">
        <f t="shared" si="11"/>
        <v>0.13519999999999976</v>
      </c>
      <c r="R115" s="11">
        <f t="shared" si="12"/>
        <v>0.20109999999999983</v>
      </c>
      <c r="S115" s="11">
        <f t="shared" si="13"/>
        <v>8.4000000000000075E-2</v>
      </c>
      <c r="T115" s="11">
        <f t="shared" si="14"/>
        <v>7.2700000000000209E-2</v>
      </c>
    </row>
    <row r="116" spans="13:28">
      <c r="M116" s="8" t="s">
        <v>95</v>
      </c>
      <c r="N116" s="11">
        <f t="shared" si="8"/>
        <v>0.13830000000000009</v>
      </c>
      <c r="O116" s="11">
        <f t="shared" si="9"/>
        <v>0.13960000000000017</v>
      </c>
      <c r="P116" s="11">
        <f t="shared" si="10"/>
        <v>-8.7699999999999889E-2</v>
      </c>
      <c r="Q116" s="11">
        <f t="shared" si="11"/>
        <v>8.680000000000021E-2</v>
      </c>
      <c r="R116" s="11">
        <f t="shared" si="12"/>
        <v>0.10729999999999995</v>
      </c>
      <c r="S116" s="11">
        <f t="shared" si="13"/>
        <v>6.1900000000000066E-2</v>
      </c>
      <c r="T116" s="11">
        <f t="shared" si="14"/>
        <v>3.3700000000000063E-2</v>
      </c>
    </row>
    <row r="117" spans="13:28">
      <c r="M117" s="8" t="s">
        <v>96</v>
      </c>
      <c r="N117" s="11">
        <f t="shared" si="8"/>
        <v>1.0199999999999765E-2</v>
      </c>
      <c r="O117" s="11">
        <f t="shared" si="9"/>
        <v>-0.17720000000000002</v>
      </c>
      <c r="P117" s="11">
        <f t="shared" si="10"/>
        <v>-0.14860000000000007</v>
      </c>
      <c r="Q117" s="11">
        <f t="shared" si="11"/>
        <v>-3.5800000000000054E-2</v>
      </c>
      <c r="R117" s="11">
        <f t="shared" si="12"/>
        <v>9.5000000000000639E-3</v>
      </c>
      <c r="S117" s="11">
        <f t="shared" si="13"/>
        <v>0.34529999999999994</v>
      </c>
      <c r="T117" s="11">
        <f t="shared" si="14"/>
        <v>2.2599999999999953E-2</v>
      </c>
    </row>
    <row r="118" spans="13:28">
      <c r="M118" s="8" t="s">
        <v>97</v>
      </c>
      <c r="N118" s="11">
        <f t="shared" si="8"/>
        <v>8.1999999999999851E-3</v>
      </c>
      <c r="O118" s="11">
        <f t="shared" si="9"/>
        <v>0.14539999999999997</v>
      </c>
      <c r="P118" s="11">
        <f t="shared" si="10"/>
        <v>0.19499999999999984</v>
      </c>
      <c r="Q118" s="11">
        <f t="shared" si="11"/>
        <v>6.8400000000000016E-2</v>
      </c>
      <c r="R118" s="11">
        <f t="shared" si="12"/>
        <v>-0.19119999999999981</v>
      </c>
      <c r="S118" s="11">
        <f t="shared" si="13"/>
        <v>0</v>
      </c>
      <c r="T118" s="11">
        <f t="shared" si="14"/>
        <v>0.19300000000000006</v>
      </c>
    </row>
    <row r="119" spans="13:28">
      <c r="M119" s="8" t="s">
        <v>98</v>
      </c>
      <c r="N119" s="11">
        <f t="shared" si="8"/>
        <v>-0.23950000000000005</v>
      </c>
      <c r="O119" s="11">
        <f t="shared" si="9"/>
        <v>0.20279999999999987</v>
      </c>
      <c r="P119" s="11">
        <f t="shared" si="10"/>
        <v>0.1014999999999997</v>
      </c>
      <c r="Q119" s="11">
        <f t="shared" si="11"/>
        <v>-8.0799999999999983E-2</v>
      </c>
      <c r="R119" s="11">
        <f t="shared" si="12"/>
        <v>0.14000000000000012</v>
      </c>
      <c r="S119" s="11">
        <f t="shared" si="13"/>
        <v>4.0499999999999758E-2</v>
      </c>
      <c r="T119" s="11">
        <f t="shared" si="14"/>
        <v>-0.10089999999999977</v>
      </c>
    </row>
    <row r="120" spans="13:28">
      <c r="M120" s="8" t="s">
        <v>99</v>
      </c>
      <c r="N120" s="11">
        <f t="shared" si="8"/>
        <v>-0.19410000000000016</v>
      </c>
      <c r="O120" s="11">
        <f t="shared" si="9"/>
        <v>0.16880000000000006</v>
      </c>
      <c r="P120" s="11">
        <f t="shared" si="10"/>
        <v>-2.1999999999997577E-3</v>
      </c>
      <c r="Q120" s="11">
        <f t="shared" si="11"/>
        <v>0.14190000000000014</v>
      </c>
      <c r="R120" s="11">
        <f t="shared" si="12"/>
        <v>0.11050000000000004</v>
      </c>
      <c r="S120" s="11">
        <f t="shared" si="13"/>
        <v>0.16189999999999971</v>
      </c>
      <c r="T120" s="11">
        <f t="shared" si="14"/>
        <v>3.7299999999999667E-2</v>
      </c>
    </row>
    <row r="122" spans="13:28" ht="15">
      <c r="U122" s="1" t="s">
        <v>107</v>
      </c>
      <c r="V122" s="1"/>
      <c r="W122" s="1"/>
      <c r="X122" s="1"/>
      <c r="Y122" s="1"/>
      <c r="Z122" s="1"/>
      <c r="AA122" s="1"/>
      <c r="AB122" s="1"/>
    </row>
    <row r="123" spans="13:28">
      <c r="U123" s="2" t="s">
        <v>39</v>
      </c>
      <c r="V123" s="3">
        <v>0</v>
      </c>
      <c r="W123" s="3">
        <v>2</v>
      </c>
      <c r="X123" s="3">
        <v>4</v>
      </c>
      <c r="Y123" s="3">
        <v>11</v>
      </c>
      <c r="Z123" s="3">
        <v>16</v>
      </c>
      <c r="AA123" s="3">
        <v>28</v>
      </c>
      <c r="AB123" s="3">
        <v>35</v>
      </c>
    </row>
    <row r="124" spans="13:28">
      <c r="U124" s="10" t="s">
        <v>64</v>
      </c>
      <c r="V124" s="11">
        <f t="shared" ref="V124:V141" si="15">(F44/AX257)*100</f>
        <v>99.971472946844585</v>
      </c>
      <c r="W124" s="11">
        <f t="shared" ref="W124:W141" si="16">(G44/AY257)*100</f>
        <v>92.801074158231785</v>
      </c>
      <c r="X124" s="11">
        <f t="shared" ref="X124:X141" si="17">(H44/AZ257)*100</f>
        <v>78.671632077518268</v>
      </c>
      <c r="Y124" s="11">
        <f t="shared" ref="Y124:Y141" si="18">(I44/BA257)*100</f>
        <v>38.061247985263648</v>
      </c>
      <c r="Z124" s="11">
        <f t="shared" ref="Z124:Z141" si="19">(J44/BB257)*100</f>
        <v>22.961396086726598</v>
      </c>
      <c r="AA124" s="11">
        <f t="shared" ref="AA124:AA141" si="20">(K44/BC257)*100</f>
        <v>16.933385376008324</v>
      </c>
      <c r="AB124" s="11">
        <f t="shared" ref="AB124:AB141" si="21">(L44/BD257)*100</f>
        <v>17.308623639944468</v>
      </c>
    </row>
    <row r="125" spans="13:28">
      <c r="U125" s="10" t="s">
        <v>65</v>
      </c>
      <c r="V125" s="11">
        <f t="shared" si="15"/>
        <v>101.28538995726495</v>
      </c>
      <c r="W125" s="11">
        <f t="shared" si="16"/>
        <v>91.346831549945534</v>
      </c>
      <c r="X125" s="11">
        <f t="shared" si="17"/>
        <v>69.729710454999292</v>
      </c>
      <c r="Y125" s="11">
        <f t="shared" si="18"/>
        <v>29.801602688380509</v>
      </c>
      <c r="Z125" s="11">
        <f t="shared" si="19"/>
        <v>21.833400936612708</v>
      </c>
      <c r="AA125" s="11">
        <f t="shared" si="20"/>
        <v>13.193398279267518</v>
      </c>
      <c r="AB125" s="11">
        <f t="shared" si="21"/>
        <v>18.869615310759777</v>
      </c>
    </row>
    <row r="126" spans="13:28">
      <c r="U126" s="10" t="s">
        <v>66</v>
      </c>
      <c r="V126" s="11">
        <f t="shared" si="15"/>
        <v>101.96691998211891</v>
      </c>
      <c r="W126" s="11">
        <f t="shared" si="16"/>
        <v>93.518042891999499</v>
      </c>
      <c r="X126" s="11">
        <f t="shared" si="17"/>
        <v>68.529676109317265</v>
      </c>
      <c r="Y126" s="11">
        <f t="shared" si="18"/>
        <v>35.077990841442471</v>
      </c>
      <c r="Z126" s="11">
        <f t="shared" si="19"/>
        <v>25.811360704006354</v>
      </c>
      <c r="AA126" s="11">
        <f t="shared" si="20"/>
        <v>21.794952681388011</v>
      </c>
      <c r="AB126" s="11">
        <f t="shared" si="21"/>
        <v>24.854984486712535</v>
      </c>
    </row>
    <row r="127" spans="13:28">
      <c r="U127" s="12" t="s">
        <v>67</v>
      </c>
      <c r="V127" s="11">
        <f t="shared" si="15"/>
        <v>99.717241379310352</v>
      </c>
      <c r="W127" s="11">
        <f t="shared" si="16"/>
        <v>97.907229888689912</v>
      </c>
      <c r="X127" s="11">
        <f t="shared" si="17"/>
        <v>80.878499517307972</v>
      </c>
      <c r="Y127" s="11">
        <f t="shared" si="18"/>
        <v>37.652428866528957</v>
      </c>
      <c r="Z127" s="11">
        <f t="shared" si="19"/>
        <v>31.708858537270462</v>
      </c>
      <c r="AA127" s="11">
        <f t="shared" si="20"/>
        <v>28.828797913592531</v>
      </c>
      <c r="AB127" s="11">
        <f t="shared" si="21"/>
        <v>26.823162206977276</v>
      </c>
    </row>
    <row r="128" spans="13:28">
      <c r="U128" s="12" t="s">
        <v>68</v>
      </c>
      <c r="V128" s="11">
        <f t="shared" si="15"/>
        <v>98.326648694851741</v>
      </c>
      <c r="W128" s="11">
        <f t="shared" si="16"/>
        <v>101.6340211584791</v>
      </c>
      <c r="X128" s="11">
        <f t="shared" si="17"/>
        <v>73.056136052460914</v>
      </c>
      <c r="Y128" s="11">
        <f t="shared" si="18"/>
        <v>44.251144985986734</v>
      </c>
      <c r="Z128" s="11">
        <f t="shared" si="19"/>
        <v>25.522343297010895</v>
      </c>
      <c r="AA128" s="11">
        <f t="shared" si="20"/>
        <v>19.717958317733682</v>
      </c>
      <c r="AB128" s="11">
        <f t="shared" si="21"/>
        <v>21.257649839717644</v>
      </c>
    </row>
    <row r="129" spans="21:28">
      <c r="U129" s="12" t="s">
        <v>69</v>
      </c>
      <c r="V129" s="11">
        <f t="shared" si="15"/>
        <v>96.957352005092318</v>
      </c>
      <c r="W129" s="11">
        <f t="shared" si="16"/>
        <v>95.178928124047815</v>
      </c>
      <c r="X129" s="11">
        <f t="shared" si="17"/>
        <v>85.919469245156506</v>
      </c>
      <c r="Y129" s="11">
        <f t="shared" si="18"/>
        <v>42.949248379533863</v>
      </c>
      <c r="Z129" s="11">
        <f t="shared" si="19"/>
        <v>22.413356944093092</v>
      </c>
      <c r="AA129" s="11">
        <f t="shared" si="20"/>
        <v>18.082064241537537</v>
      </c>
      <c r="AB129" s="11">
        <f t="shared" si="21"/>
        <v>19.732851739530446</v>
      </c>
    </row>
    <row r="130" spans="21:28">
      <c r="U130" s="13" t="s">
        <v>70</v>
      </c>
      <c r="V130" s="11">
        <f t="shared" si="15"/>
        <v>102.16986155484558</v>
      </c>
      <c r="W130" s="11">
        <f t="shared" si="16"/>
        <v>93.824840764331213</v>
      </c>
      <c r="X130" s="11">
        <f t="shared" si="17"/>
        <v>90.499966933403869</v>
      </c>
      <c r="Y130" s="11">
        <f t="shared" si="18"/>
        <v>69.160014454190076</v>
      </c>
      <c r="Z130" s="11">
        <f t="shared" si="19"/>
        <v>36.634393434213905</v>
      </c>
      <c r="AA130" s="11">
        <f t="shared" si="20"/>
        <v>29.726175996844283</v>
      </c>
      <c r="AB130" s="11">
        <f t="shared" si="21"/>
        <v>28.282546862432167</v>
      </c>
    </row>
    <row r="131" spans="21:28">
      <c r="U131" s="13" t="s">
        <v>71</v>
      </c>
      <c r="V131" s="11">
        <f t="shared" si="15"/>
        <v>100.47557578639854</v>
      </c>
      <c r="W131" s="11">
        <f t="shared" si="16"/>
        <v>93.263902797249486</v>
      </c>
      <c r="X131" s="11">
        <f t="shared" si="17"/>
        <v>89.611884088293749</v>
      </c>
      <c r="Y131" s="11">
        <f t="shared" si="18"/>
        <v>66.767078354587142</v>
      </c>
      <c r="Z131" s="11">
        <f t="shared" si="19"/>
        <v>42.23822543998152</v>
      </c>
      <c r="AA131" s="11">
        <f t="shared" si="20"/>
        <v>33.45388788426763</v>
      </c>
      <c r="AB131" s="11">
        <f t="shared" si="21"/>
        <v>25.950780147716884</v>
      </c>
    </row>
    <row r="132" spans="21:28">
      <c r="U132" s="13" t="s">
        <v>72</v>
      </c>
      <c r="V132" s="11">
        <f t="shared" si="15"/>
        <v>102.88221768839665</v>
      </c>
      <c r="W132" s="11">
        <f t="shared" si="16"/>
        <v>94.53910466716053</v>
      </c>
      <c r="X132" s="11">
        <f t="shared" si="17"/>
        <v>87.481246874479098</v>
      </c>
      <c r="Y132" s="11">
        <f t="shared" si="18"/>
        <v>62.205525296935491</v>
      </c>
      <c r="Z132" s="11">
        <f t="shared" si="19"/>
        <v>38.842002622642148</v>
      </c>
      <c r="AA132" s="11">
        <f t="shared" si="20"/>
        <v>33.781490232620051</v>
      </c>
      <c r="AB132" s="11">
        <f t="shared" si="21"/>
        <v>31.409635335356924</v>
      </c>
    </row>
    <row r="133" spans="21:28">
      <c r="U133" s="16" t="s">
        <v>73</v>
      </c>
      <c r="V133" s="11">
        <f t="shared" si="15"/>
        <v>99.095602634858466</v>
      </c>
      <c r="W133" s="11">
        <f t="shared" si="16"/>
        <v>95.701492537313442</v>
      </c>
      <c r="X133" s="11">
        <f t="shared" si="17"/>
        <v>96.292176492398966</v>
      </c>
      <c r="Y133" s="11">
        <f t="shared" si="18"/>
        <v>85.793050835702886</v>
      </c>
      <c r="Z133" s="11">
        <f t="shared" si="19"/>
        <v>49.666151366641451</v>
      </c>
      <c r="AA133" s="11">
        <f t="shared" si="20"/>
        <v>41.332318760376317</v>
      </c>
      <c r="AB133" s="11">
        <f t="shared" si="21"/>
        <v>39.629495667489664</v>
      </c>
    </row>
    <row r="134" spans="21:28">
      <c r="U134" s="16" t="s">
        <v>74</v>
      </c>
      <c r="V134" s="11">
        <f t="shared" si="15"/>
        <v>99.49372952582641</v>
      </c>
      <c r="W134" s="11">
        <f t="shared" si="16"/>
        <v>91.834735312996173</v>
      </c>
      <c r="X134" s="11">
        <f t="shared" si="17"/>
        <v>88.408589452748672</v>
      </c>
      <c r="Y134" s="11">
        <f t="shared" si="18"/>
        <v>77.458739177489178</v>
      </c>
      <c r="Z134" s="11">
        <f t="shared" si="19"/>
        <v>54.719299351017582</v>
      </c>
      <c r="AA134" s="11">
        <f t="shared" si="20"/>
        <v>48.891594054331108</v>
      </c>
      <c r="AB134" s="11">
        <f t="shared" si="21"/>
        <v>45.381361309002941</v>
      </c>
    </row>
    <row r="135" spans="21:28">
      <c r="U135" s="16" t="s">
        <v>75</v>
      </c>
      <c r="V135" s="11">
        <f t="shared" si="15"/>
        <v>96.987501698138843</v>
      </c>
      <c r="W135" s="11">
        <f t="shared" si="16"/>
        <v>90.868641253818566</v>
      </c>
      <c r="X135" s="11">
        <f t="shared" si="17"/>
        <v>93.767127865784374</v>
      </c>
      <c r="Y135" s="11">
        <f t="shared" si="18"/>
        <v>72.502166233419985</v>
      </c>
      <c r="Z135" s="11">
        <f t="shared" si="19"/>
        <v>53.431878895814776</v>
      </c>
      <c r="AA135" s="11">
        <f t="shared" si="20"/>
        <v>57.529151588258955</v>
      </c>
      <c r="AB135" s="11">
        <f t="shared" si="21"/>
        <v>51.058482851876185</v>
      </c>
    </row>
    <row r="136" spans="21:28">
      <c r="U136" s="17" t="s">
        <v>76</v>
      </c>
      <c r="V136" s="11">
        <f t="shared" si="15"/>
        <v>107.28804120840874</v>
      </c>
      <c r="W136" s="11">
        <f t="shared" si="16"/>
        <v>99.01066469917501</v>
      </c>
      <c r="X136" s="11">
        <f t="shared" si="17"/>
        <v>97.20290974636282</v>
      </c>
      <c r="Y136" s="11">
        <f t="shared" si="18"/>
        <v>87.590416710772388</v>
      </c>
      <c r="Z136" s="11">
        <f t="shared" si="19"/>
        <v>66.742168059720541</v>
      </c>
      <c r="AA136" s="11">
        <f t="shared" si="20"/>
        <v>56.34470638946916</v>
      </c>
      <c r="AB136" s="11">
        <f t="shared" si="21"/>
        <v>66.528387611018331</v>
      </c>
    </row>
    <row r="137" spans="21:28">
      <c r="U137" s="17" t="s">
        <v>77</v>
      </c>
      <c r="V137" s="11">
        <f t="shared" si="15"/>
        <v>98.623207825271351</v>
      </c>
      <c r="W137" s="11">
        <f t="shared" si="16"/>
        <v>101.29603665834559</v>
      </c>
      <c r="X137" s="11">
        <f t="shared" si="17"/>
        <v>99.097807462321214</v>
      </c>
      <c r="Y137" s="11">
        <f t="shared" si="18"/>
        <v>83.500818698430024</v>
      </c>
      <c r="Z137" s="11">
        <f t="shared" si="19"/>
        <v>58.36799893507272</v>
      </c>
      <c r="AA137" s="11">
        <f t="shared" si="20"/>
        <v>54.11322663391018</v>
      </c>
      <c r="AB137" s="11">
        <f t="shared" si="21"/>
        <v>51.203514523600369</v>
      </c>
    </row>
    <row r="138" spans="21:28">
      <c r="U138" s="17" t="s">
        <v>78</v>
      </c>
      <c r="V138" s="11">
        <f t="shared" si="15"/>
        <v>110.69082070563215</v>
      </c>
      <c r="W138" s="11">
        <f t="shared" si="16"/>
        <v>93.138643827677257</v>
      </c>
      <c r="X138" s="11">
        <f t="shared" si="17"/>
        <v>95.214088397790064</v>
      </c>
      <c r="Y138" s="11">
        <f t="shared" si="18"/>
        <v>85.307471456232889</v>
      </c>
      <c r="Z138" s="11">
        <f t="shared" si="19"/>
        <v>62.0017400831373</v>
      </c>
      <c r="AA138" s="11">
        <f t="shared" si="20"/>
        <v>57.577810260615351</v>
      </c>
      <c r="AB138" s="11">
        <f t="shared" si="21"/>
        <v>53.290814009317053</v>
      </c>
    </row>
    <row r="139" spans="21:28">
      <c r="U139" s="18" t="s">
        <v>79</v>
      </c>
      <c r="V139" s="11">
        <f t="shared" si="15"/>
        <v>99.778035128353608</v>
      </c>
      <c r="W139" s="11">
        <f t="shared" si="16"/>
        <v>99.33976974884709</v>
      </c>
      <c r="X139" s="11">
        <f t="shared" si="17"/>
        <v>94.202419514774917</v>
      </c>
      <c r="Y139" s="11">
        <f t="shared" si="18"/>
        <v>84.371775025799806</v>
      </c>
      <c r="Z139" s="11">
        <f t="shared" si="19"/>
        <v>63.451623702711743</v>
      </c>
      <c r="AA139" s="11">
        <f t="shared" si="20"/>
        <v>60.247543950361951</v>
      </c>
      <c r="AB139" s="11">
        <f t="shared" si="21"/>
        <v>63.410008055520329</v>
      </c>
    </row>
    <row r="140" spans="21:28">
      <c r="U140" s="18" t="s">
        <v>80</v>
      </c>
      <c r="V140" s="11">
        <f t="shared" si="15"/>
        <v>102.79529911692451</v>
      </c>
      <c r="W140" s="11">
        <f t="shared" si="16"/>
        <v>92.785583970809455</v>
      </c>
      <c r="X140" s="11">
        <f t="shared" si="17"/>
        <v>92.751114957065823</v>
      </c>
      <c r="Y140" s="11">
        <f t="shared" si="18"/>
        <v>88.671195002901314</v>
      </c>
      <c r="Z140" s="11">
        <f t="shared" si="19"/>
        <v>71.469868801423175</v>
      </c>
      <c r="AA140" s="11">
        <f t="shared" si="20"/>
        <v>72.373540856031127</v>
      </c>
      <c r="AB140" s="11">
        <f t="shared" si="21"/>
        <v>72.58387907436132</v>
      </c>
    </row>
    <row r="141" spans="21:28">
      <c r="U141" s="18" t="s">
        <v>81</v>
      </c>
      <c r="V141" s="11">
        <f t="shared" si="15"/>
        <v>101.09629830141435</v>
      </c>
      <c r="W141" s="11">
        <f t="shared" si="16"/>
        <v>102.29509313174651</v>
      </c>
      <c r="X141" s="11">
        <f t="shared" si="17"/>
        <v>93.715699989239198</v>
      </c>
      <c r="Y141" s="11">
        <f t="shared" si="18"/>
        <v>82.096618357487927</v>
      </c>
      <c r="Z141" s="11">
        <f t="shared" si="19"/>
        <v>81.114561421082513</v>
      </c>
      <c r="AA141" s="11">
        <f t="shared" si="20"/>
        <v>74.062579984642952</v>
      </c>
      <c r="AB141" s="11">
        <f t="shared" si="21"/>
        <v>79.828630533332699</v>
      </c>
    </row>
    <row r="142" spans="21:28">
      <c r="U142" s="2" t="s">
        <v>39</v>
      </c>
      <c r="V142" s="19">
        <v>0</v>
      </c>
      <c r="W142" s="19">
        <v>2</v>
      </c>
      <c r="X142" s="19">
        <v>4</v>
      </c>
      <c r="Y142" s="19">
        <v>11</v>
      </c>
      <c r="Z142" s="19">
        <v>16</v>
      </c>
      <c r="AA142" s="19">
        <v>28</v>
      </c>
      <c r="AB142" s="35">
        <v>35</v>
      </c>
    </row>
    <row r="143" spans="21:28">
      <c r="U143" s="8" t="s">
        <v>82</v>
      </c>
      <c r="V143" s="11">
        <f t="shared" ref="V143:V160" si="22">(F63/AX276)*100</f>
        <v>97.74989324311008</v>
      </c>
      <c r="W143" s="11">
        <f t="shared" ref="W143:W160" si="23">(G63/AY276)*100</f>
        <v>96.129114814933303</v>
      </c>
      <c r="X143" s="11">
        <f t="shared" ref="X143:X160" si="24">(H63/AZ276)*100</f>
        <v>102.9150695985475</v>
      </c>
      <c r="Y143" s="11">
        <f t="shared" ref="Y143:Y160" si="25">(I63/BA276)*100</f>
        <v>98.53075125737594</v>
      </c>
      <c r="Z143" s="11">
        <f t="shared" ref="Z143:Z160" si="26">(J63/BB276)*100</f>
        <v>93.993081035747977</v>
      </c>
      <c r="AA143" s="11">
        <f t="shared" ref="AA143:AA160" si="27">(K63/BC276)*100</f>
        <v>93.287951635169236</v>
      </c>
      <c r="AB143" s="11">
        <f t="shared" ref="AB143:AB160" si="28">(L63/BD276)*100</f>
        <v>97.39642627332573</v>
      </c>
    </row>
    <row r="144" spans="21:28">
      <c r="U144" s="8" t="s">
        <v>83</v>
      </c>
      <c r="V144" s="11">
        <f t="shared" si="22"/>
        <v>102.18331824127176</v>
      </c>
      <c r="W144" s="11">
        <f t="shared" si="23"/>
        <v>95.675571166177946</v>
      </c>
      <c r="X144" s="11">
        <f t="shared" si="24"/>
        <v>97.758687736416022</v>
      </c>
      <c r="Y144" s="11">
        <f t="shared" si="25"/>
        <v>103.00712443725688</v>
      </c>
      <c r="Z144" s="11">
        <f t="shared" si="26"/>
        <v>94.283525637956629</v>
      </c>
      <c r="AA144" s="11">
        <f t="shared" si="27"/>
        <v>96.457613336043906</v>
      </c>
      <c r="AB144" s="11">
        <f t="shared" si="28"/>
        <v>96.312516922141526</v>
      </c>
    </row>
    <row r="145" spans="21:28">
      <c r="U145" s="8" t="s">
        <v>84</v>
      </c>
      <c r="V145" s="11">
        <f t="shared" si="22"/>
        <v>99.557212770915882</v>
      </c>
      <c r="W145" s="11">
        <f t="shared" si="23"/>
        <v>99.162777930277244</v>
      </c>
      <c r="X145" s="11">
        <f t="shared" si="24"/>
        <v>102.98232015649799</v>
      </c>
      <c r="Y145" s="11">
        <f t="shared" si="25"/>
        <v>100.48842036712931</v>
      </c>
      <c r="Z145" s="11">
        <f t="shared" si="26"/>
        <v>104.07912896794969</v>
      </c>
      <c r="AA145" s="11">
        <f t="shared" si="27"/>
        <v>108.47156802512117</v>
      </c>
      <c r="AB145" s="11">
        <f t="shared" si="28"/>
        <v>102.77585447220999</v>
      </c>
    </row>
    <row r="146" spans="21:28">
      <c r="U146" s="8" t="s">
        <v>85</v>
      </c>
      <c r="V146" s="11">
        <f t="shared" si="22"/>
        <v>99.484482579663009</v>
      </c>
      <c r="W146" s="11">
        <f t="shared" si="23"/>
        <v>97.372875838270716</v>
      </c>
      <c r="X146" s="11">
        <f t="shared" si="24"/>
        <v>97.587499536057607</v>
      </c>
      <c r="Y146" s="11">
        <f t="shared" si="25"/>
        <v>96.329319611682834</v>
      </c>
      <c r="Z146" s="11">
        <f t="shared" si="26"/>
        <v>96.037001465905064</v>
      </c>
      <c r="AA146" s="11">
        <f t="shared" si="27"/>
        <v>96.752736288323163</v>
      </c>
      <c r="AB146" s="11">
        <f t="shared" si="28"/>
        <v>94.970817651230035</v>
      </c>
    </row>
    <row r="147" spans="21:28">
      <c r="U147" s="8" t="s">
        <v>86</v>
      </c>
      <c r="V147" s="11">
        <f t="shared" si="22"/>
        <v>96.197706347924409</v>
      </c>
      <c r="W147" s="11">
        <f t="shared" si="23"/>
        <v>101.55281595257344</v>
      </c>
      <c r="X147" s="11">
        <f t="shared" si="24"/>
        <v>110.66646995906024</v>
      </c>
      <c r="Y147" s="11">
        <f t="shared" si="25"/>
        <v>106.70707550907217</v>
      </c>
      <c r="Z147" s="11">
        <f t="shared" si="26"/>
        <v>103.66635639673183</v>
      </c>
      <c r="AA147" s="11">
        <f t="shared" si="27"/>
        <v>94.20839256568209</v>
      </c>
      <c r="AB147" s="11">
        <f t="shared" si="28"/>
        <v>96.947552638232693</v>
      </c>
    </row>
    <row r="148" spans="21:28">
      <c r="U148" s="8" t="s">
        <v>87</v>
      </c>
      <c r="V148" s="11">
        <f t="shared" si="22"/>
        <v>95.483396191702695</v>
      </c>
      <c r="W148" s="11">
        <f t="shared" si="23"/>
        <v>100.50285796975615</v>
      </c>
      <c r="X148" s="11">
        <f t="shared" si="24"/>
        <v>97.111260053619304</v>
      </c>
      <c r="Y148" s="11">
        <f t="shared" si="25"/>
        <v>96.92579505300354</v>
      </c>
      <c r="Z148" s="11">
        <f t="shared" si="26"/>
        <v>76.243067508127751</v>
      </c>
      <c r="AA148" s="11">
        <f t="shared" si="27"/>
        <v>95.020325203252014</v>
      </c>
      <c r="AB148" s="11">
        <f t="shared" si="28"/>
        <v>88.262376773913971</v>
      </c>
    </row>
    <row r="149" spans="21:28">
      <c r="U149" s="8" t="s">
        <v>88</v>
      </c>
      <c r="V149" s="11">
        <f t="shared" si="22"/>
        <v>103.254042496325</v>
      </c>
      <c r="W149" s="11">
        <f t="shared" si="23"/>
        <v>93.702188778218371</v>
      </c>
      <c r="X149" s="11">
        <f t="shared" si="24"/>
        <v>97.428106348345096</v>
      </c>
      <c r="Y149" s="11">
        <f t="shared" si="25"/>
        <v>99.837824946339154</v>
      </c>
      <c r="Z149" s="11">
        <f t="shared" si="26"/>
        <v>100.46405865701425</v>
      </c>
      <c r="AA149" s="11">
        <f t="shared" si="27"/>
        <v>95.306103018185269</v>
      </c>
      <c r="AB149" s="11">
        <f t="shared" si="28"/>
        <v>98.109470651782502</v>
      </c>
    </row>
    <row r="150" spans="21:28">
      <c r="U150" s="8" t="s">
        <v>89</v>
      </c>
      <c r="V150" s="11">
        <f t="shared" si="22"/>
        <v>101.05674767321614</v>
      </c>
      <c r="W150" s="11">
        <f t="shared" si="23"/>
        <v>102.89615225486139</v>
      </c>
      <c r="X150" s="11">
        <f t="shared" si="24"/>
        <v>96.74060836797328</v>
      </c>
      <c r="Y150" s="11">
        <f t="shared" si="25"/>
        <v>106.49719841793012</v>
      </c>
      <c r="Z150" s="11">
        <f t="shared" si="26"/>
        <v>99.255869478710707</v>
      </c>
      <c r="AA150" s="11">
        <f t="shared" si="27"/>
        <v>90.834735464572816</v>
      </c>
      <c r="AB150" s="11">
        <f t="shared" si="28"/>
        <v>93.669925826028319</v>
      </c>
    </row>
    <row r="151" spans="21:28">
      <c r="U151" s="8" t="s">
        <v>90</v>
      </c>
      <c r="V151" s="11">
        <f t="shared" si="22"/>
        <v>101.19754453054242</v>
      </c>
      <c r="W151" s="11">
        <f t="shared" si="23"/>
        <v>92.184171197812333</v>
      </c>
      <c r="X151" s="11">
        <f t="shared" si="24"/>
        <v>97.982893318965523</v>
      </c>
      <c r="Y151" s="11">
        <f t="shared" si="25"/>
        <v>96.637143647937989</v>
      </c>
      <c r="Z151" s="11">
        <f t="shared" si="26"/>
        <v>95.883139861045194</v>
      </c>
      <c r="AA151" s="11">
        <f t="shared" si="27"/>
        <v>105.25205761316873</v>
      </c>
      <c r="AB151" s="11">
        <f t="shared" si="28"/>
        <v>97.706761355230071</v>
      </c>
    </row>
    <row r="152" spans="21:28">
      <c r="U152" s="8" t="s">
        <v>91</v>
      </c>
      <c r="V152" s="11">
        <f t="shared" si="22"/>
        <v>96.633267824350028</v>
      </c>
      <c r="W152" s="11">
        <f t="shared" si="23"/>
        <v>101.79975245040644</v>
      </c>
      <c r="X152" s="11">
        <f t="shared" si="24"/>
        <v>105.11567854276443</v>
      </c>
      <c r="Y152" s="11">
        <f t="shared" si="25"/>
        <v>95.997269953428599</v>
      </c>
      <c r="Z152" s="11">
        <f t="shared" si="26"/>
        <v>103.58392999204456</v>
      </c>
      <c r="AA152" s="11">
        <f t="shared" si="27"/>
        <v>98.119166755385223</v>
      </c>
      <c r="AB152" s="11">
        <f t="shared" si="28"/>
        <v>107.73695961031055</v>
      </c>
    </row>
    <row r="153" spans="21:28">
      <c r="U153" s="8" t="s">
        <v>92</v>
      </c>
      <c r="V153" s="11">
        <f t="shared" si="22"/>
        <v>102.67280170517981</v>
      </c>
      <c r="W153" s="11">
        <f t="shared" si="23"/>
        <v>95.504333746071055</v>
      </c>
      <c r="X153" s="11">
        <f t="shared" si="24"/>
        <v>98.449228154652317</v>
      </c>
      <c r="Y153" s="11">
        <f t="shared" si="25"/>
        <v>95.491817458395317</v>
      </c>
      <c r="Z153" s="11">
        <f t="shared" si="26"/>
        <v>94.465894465894465</v>
      </c>
      <c r="AA153" s="11">
        <f t="shared" si="27"/>
        <v>90.734719077999586</v>
      </c>
      <c r="AB153" s="11">
        <f t="shared" si="28"/>
        <v>98.321370247996654</v>
      </c>
    </row>
    <row r="154" spans="21:28">
      <c r="U154" s="8" t="s">
        <v>93</v>
      </c>
      <c r="V154" s="11">
        <f t="shared" si="22"/>
        <v>99.348620804253912</v>
      </c>
      <c r="W154" s="11">
        <f t="shared" si="23"/>
        <v>97.748415801537007</v>
      </c>
      <c r="X154" s="11">
        <f t="shared" si="24"/>
        <v>98.844418357239803</v>
      </c>
      <c r="Y154" s="11">
        <f t="shared" si="25"/>
        <v>103.00130342320092</v>
      </c>
      <c r="Z154" s="11">
        <f t="shared" si="26"/>
        <v>91.296676241280267</v>
      </c>
      <c r="AA154" s="11">
        <f t="shared" si="27"/>
        <v>98.092373614601797</v>
      </c>
      <c r="AB154" s="11">
        <f t="shared" si="28"/>
        <v>87.224416241708539</v>
      </c>
    </row>
    <row r="155" spans="21:28">
      <c r="U155" s="8" t="s">
        <v>94</v>
      </c>
      <c r="V155" s="11">
        <f t="shared" si="22"/>
        <v>105.21270426090814</v>
      </c>
      <c r="W155" s="11">
        <f t="shared" si="23"/>
        <v>89.189455692874034</v>
      </c>
      <c r="X155" s="11">
        <f t="shared" si="24"/>
        <v>97.736401388794334</v>
      </c>
      <c r="Y155" s="11">
        <f t="shared" si="25"/>
        <v>94.993148909380437</v>
      </c>
      <c r="Z155" s="11">
        <f t="shared" si="26"/>
        <v>92.169308048752001</v>
      </c>
      <c r="AA155" s="11">
        <f t="shared" si="27"/>
        <v>96.533223276929419</v>
      </c>
      <c r="AB155" s="11">
        <f t="shared" si="28"/>
        <v>97.278987948199713</v>
      </c>
    </row>
    <row r="156" spans="21:28">
      <c r="U156" s="8" t="s">
        <v>95</v>
      </c>
      <c r="V156" s="11">
        <f t="shared" si="22"/>
        <v>95.592593772905445</v>
      </c>
      <c r="W156" s="11">
        <f t="shared" si="23"/>
        <v>95.393195393195384</v>
      </c>
      <c r="X156" s="11">
        <f t="shared" si="24"/>
        <v>103.15342849951456</v>
      </c>
      <c r="Y156" s="11">
        <f t="shared" si="25"/>
        <v>96.408622615747447</v>
      </c>
      <c r="Z156" s="11">
        <f t="shared" si="26"/>
        <v>96.118787528032996</v>
      </c>
      <c r="AA156" s="11">
        <f t="shared" si="27"/>
        <v>97.622887864823355</v>
      </c>
      <c r="AB156" s="11">
        <f t="shared" si="28"/>
        <v>98.658973338639072</v>
      </c>
    </row>
    <row r="157" spans="21:28">
      <c r="U157" s="8" t="s">
        <v>96</v>
      </c>
      <c r="V157" s="11">
        <f t="shared" si="22"/>
        <v>99.659897969390826</v>
      </c>
      <c r="W157" s="11">
        <f t="shared" si="23"/>
        <v>106.16519379305547</v>
      </c>
      <c r="X157" s="11">
        <f t="shared" si="24"/>
        <v>105.5047230968698</v>
      </c>
      <c r="Y157" s="11">
        <f t="shared" si="25"/>
        <v>101.2499127155925</v>
      </c>
      <c r="Z157" s="11">
        <f t="shared" si="26"/>
        <v>99.68337554992668</v>
      </c>
      <c r="AA157" s="11">
        <f t="shared" si="27"/>
        <v>87.600991058924919</v>
      </c>
      <c r="AB157" s="11">
        <f t="shared" si="28"/>
        <v>98.87</v>
      </c>
    </row>
    <row r="158" spans="21:28">
      <c r="U158" s="8" t="s">
        <v>97</v>
      </c>
      <c r="V158" s="11">
        <f t="shared" si="22"/>
        <v>99.735867289418593</v>
      </c>
      <c r="W158" s="11">
        <f t="shared" si="23"/>
        <v>95.160592444666335</v>
      </c>
      <c r="X158" s="11">
        <f t="shared" si="24"/>
        <v>93.819138482994717</v>
      </c>
      <c r="Y158" s="11">
        <f t="shared" si="25"/>
        <v>97.755537325676784</v>
      </c>
      <c r="Z158" s="11">
        <f t="shared" si="26"/>
        <v>107.07126742852915</v>
      </c>
      <c r="AA158" s="11">
        <f t="shared" si="27"/>
        <v>100</v>
      </c>
      <c r="AB158" s="11">
        <f t="shared" si="28"/>
        <v>93.345057066997683</v>
      </c>
    </row>
    <row r="159" spans="21:28">
      <c r="U159" s="8" t="s">
        <v>98</v>
      </c>
      <c r="V159" s="11">
        <f t="shared" si="22"/>
        <v>108.41946143570273</v>
      </c>
      <c r="W159" s="11">
        <f t="shared" si="23"/>
        <v>93.511645764013323</v>
      </c>
      <c r="X159" s="11">
        <f t="shared" si="24"/>
        <v>96.576497571505683</v>
      </c>
      <c r="Y159" s="11">
        <f t="shared" si="25"/>
        <v>102.70044450386015</v>
      </c>
      <c r="Z159" s="11">
        <f t="shared" si="26"/>
        <v>95.541969175901158</v>
      </c>
      <c r="AA159" s="11">
        <f t="shared" si="27"/>
        <v>98.562759501756631</v>
      </c>
      <c r="AB159" s="11">
        <f t="shared" si="28"/>
        <v>103.69164349480462</v>
      </c>
    </row>
    <row r="160" spans="21:28">
      <c r="U160" s="8" t="s">
        <v>99</v>
      </c>
      <c r="V160" s="11">
        <f t="shared" si="22"/>
        <v>106.58323158323159</v>
      </c>
      <c r="W160" s="11">
        <f t="shared" si="23"/>
        <v>94.072825590786195</v>
      </c>
      <c r="X160" s="11">
        <f t="shared" si="24"/>
        <v>100.07064641469445</v>
      </c>
      <c r="Y160" s="11">
        <f t="shared" si="25"/>
        <v>95.408509949846305</v>
      </c>
      <c r="Z160" s="11">
        <f t="shared" si="26"/>
        <v>96.42255892255892</v>
      </c>
      <c r="AA160" s="11">
        <f t="shared" si="27"/>
        <v>94.569665257932527</v>
      </c>
      <c r="AB160" s="11">
        <f t="shared" si="28"/>
        <v>98.76881436493268</v>
      </c>
    </row>
    <row r="162" spans="29:36" ht="15">
      <c r="AC162" s="1" t="s">
        <v>108</v>
      </c>
      <c r="AD162" s="1"/>
      <c r="AE162" s="1"/>
      <c r="AF162" s="1"/>
      <c r="AG162" s="1"/>
      <c r="AH162" s="1"/>
      <c r="AI162" s="1"/>
      <c r="AJ162" s="1"/>
    </row>
    <row r="163" spans="29:36">
      <c r="AC163" s="2" t="s">
        <v>39</v>
      </c>
      <c r="AD163" s="3">
        <v>0</v>
      </c>
      <c r="AE163" s="3">
        <v>2</v>
      </c>
      <c r="AF163" s="3">
        <v>4</v>
      </c>
      <c r="AG163" s="3">
        <v>11</v>
      </c>
      <c r="AH163" s="3">
        <v>16</v>
      </c>
      <c r="AI163" s="3">
        <v>28</v>
      </c>
      <c r="AJ163" s="3">
        <v>35</v>
      </c>
    </row>
    <row r="164" spans="29:36">
      <c r="AC164" s="36">
        <v>0</v>
      </c>
      <c r="AD164" s="11">
        <f>AVERAGE(V124:V126)</f>
        <v>101.07459429540948</v>
      </c>
      <c r="AE164" s="11">
        <f>AVERAGE(W124:W126)</f>
        <v>92.55531620005894</v>
      </c>
      <c r="AF164" s="11">
        <f>AVERAGE(X124:X126)</f>
        <v>72.310339547278275</v>
      </c>
      <c r="AG164" s="11">
        <f>AVERAGE(Y124:Y126)</f>
        <v>34.313613838362208</v>
      </c>
      <c r="AH164" s="11">
        <f>AVERAGE(Z124:Z126)</f>
        <v>23.53538590911522</v>
      </c>
      <c r="AI164" s="11">
        <f>AVERAGE(AA124:AA126)</f>
        <v>17.307245445554617</v>
      </c>
      <c r="AJ164" s="11">
        <f>AVERAGE(AB124:AB126)</f>
        <v>20.344407812472259</v>
      </c>
    </row>
    <row r="165" spans="29:36">
      <c r="AC165" s="10" t="s">
        <v>2</v>
      </c>
      <c r="AD165" s="11">
        <f>STDEV(V124:V126)</f>
        <v>1.0142871023231477</v>
      </c>
      <c r="AE165" s="11">
        <f>STDEV(W124:W126)</f>
        <v>1.106271848810187</v>
      </c>
      <c r="AF165" s="11">
        <f>STDEV(X124:X126)</f>
        <v>5.5416200338140715</v>
      </c>
      <c r="AG165" s="11">
        <f>STDEV(Y124:Y126)</f>
        <v>4.182539809698099</v>
      </c>
      <c r="AH165" s="11">
        <f>STDEV(Z124:Z126)</f>
        <v>2.0501559001463567</v>
      </c>
      <c r="AI165" s="11">
        <f>STDEV(AA124:AA126)</f>
        <v>4.3129471416724403</v>
      </c>
      <c r="AJ165" s="11">
        <f>STDEV(AB124:AB126)</f>
        <v>3.9834846804950712</v>
      </c>
    </row>
    <row r="166" spans="29:36">
      <c r="AC166" s="37">
        <v>22</v>
      </c>
      <c r="AD166" s="11">
        <f>AVERAGE(V127:V129)</f>
        <v>98.333747359751484</v>
      </c>
      <c r="AE166" s="11">
        <f>AVERAGE(W127:W129)</f>
        <v>98.240059723738952</v>
      </c>
      <c r="AF166" s="11">
        <f>AVERAGE(X127:X129)</f>
        <v>79.951368271641797</v>
      </c>
      <c r="AG166" s="11">
        <f>AVERAGE(Y127:Y129)</f>
        <v>41.617607410683185</v>
      </c>
      <c r="AH166" s="11">
        <f>AVERAGE(Z127:Z129)</f>
        <v>26.548186259458149</v>
      </c>
      <c r="AI166" s="11">
        <f>AVERAGE(AA127:AA129)</f>
        <v>22.209606824287917</v>
      </c>
      <c r="AJ166" s="11">
        <f>AVERAGE(AB127:AB129)</f>
        <v>22.604554595408455</v>
      </c>
    </row>
    <row r="167" spans="29:36">
      <c r="AC167" s="12" t="s">
        <v>2</v>
      </c>
      <c r="AD167" s="11">
        <f>STDEV(V127:V129)</f>
        <v>1.3799583808082478</v>
      </c>
      <c r="AE167" s="11">
        <f>STDEV(W127:W129)</f>
        <v>3.2403916885331783</v>
      </c>
      <c r="AF167" s="11">
        <f>STDEV(X127:X129)</f>
        <v>6.4815904272480784</v>
      </c>
      <c r="AG167" s="11">
        <f>STDEV(Y127:Y129)</f>
        <v>3.4950986193152196</v>
      </c>
      <c r="AH167" s="11">
        <f>STDEV(Z127:Z129)</f>
        <v>4.7318973789477727</v>
      </c>
      <c r="AI167" s="11">
        <f>STDEV(AA127:AA129)</f>
        <v>5.7904494959096811</v>
      </c>
      <c r="AJ167" s="11">
        <f>STDEV(AB127:AB129)</f>
        <v>3.7321227132656869</v>
      </c>
    </row>
    <row r="168" spans="29:36">
      <c r="AC168" s="38">
        <v>50</v>
      </c>
      <c r="AD168" s="11">
        <f>AVERAGE(V130:V132)</f>
        <v>101.84255167654692</v>
      </c>
      <c r="AE168" s="11">
        <f>AVERAGE(W130:W132)</f>
        <v>93.875949409580414</v>
      </c>
      <c r="AF168" s="11">
        <f>AVERAGE(X130:X132)</f>
        <v>89.197699298725567</v>
      </c>
      <c r="AG168" s="11">
        <f>AVERAGE(Y130:Y132)</f>
        <v>66.044206035237565</v>
      </c>
      <c r="AH168" s="11">
        <f>AVERAGE(Z130:Z132)</f>
        <v>39.238207165612522</v>
      </c>
      <c r="AI168" s="11">
        <f>AVERAGE(AA130:AA132)</f>
        <v>32.320518037910652</v>
      </c>
      <c r="AJ168" s="11">
        <f>AVERAGE(AB130:AB132)</f>
        <v>28.547654115168658</v>
      </c>
    </row>
    <row r="169" spans="29:36">
      <c r="AC169" s="13" t="s">
        <v>2</v>
      </c>
      <c r="AD169" s="11">
        <f>STDEV(V130:V132)</f>
        <v>1.2362564978341619</v>
      </c>
      <c r="AE169" s="11">
        <f>STDEV(W130:W132)</f>
        <v>0.63913537100567486</v>
      </c>
      <c r="AF169" s="11">
        <f>STDEV(X130:X132)</f>
        <v>1.5513959773284576</v>
      </c>
      <c r="AG169" s="11">
        <f>STDEV(Y130:Y132)</f>
        <v>3.5331484758150582</v>
      </c>
      <c r="AH169" s="11">
        <f>STDEV(Z130:Z132)</f>
        <v>2.8228472890185086</v>
      </c>
      <c r="AI169" s="11">
        <f>STDEV(AA130:AA132)</f>
        <v>2.252729187939559</v>
      </c>
      <c r="AJ169" s="11">
        <f>STDEV(AB130:AB132)</f>
        <v>2.7390666989864014</v>
      </c>
    </row>
    <row r="170" spans="29:36">
      <c r="AC170" s="39">
        <v>100</v>
      </c>
      <c r="AD170" s="11">
        <f>AVERAGE(V133:V135)</f>
        <v>98.525611286274568</v>
      </c>
      <c r="AE170" s="11">
        <f>AVERAGE(W133:W135)</f>
        <v>92.801623034709394</v>
      </c>
      <c r="AF170" s="11">
        <f>AVERAGE(X133:X135)</f>
        <v>92.822631270310652</v>
      </c>
      <c r="AG170" s="11">
        <f>AVERAGE(Y133:Y135)</f>
        <v>78.584652082204016</v>
      </c>
      <c r="AH170" s="11">
        <f>AVERAGE(Z133:Z135)</f>
        <v>52.605776537824603</v>
      </c>
      <c r="AI170" s="11">
        <f>AVERAGE(AA133:AA135)</f>
        <v>49.25102146765547</v>
      </c>
      <c r="AJ170" s="11">
        <f>AVERAGE(AB133:AB135)</f>
        <v>45.356446609456263</v>
      </c>
    </row>
    <row r="171" spans="29:36">
      <c r="AC171" s="16" t="s">
        <v>2</v>
      </c>
      <c r="AD171" s="11">
        <f>STDEV(V133:V135)</f>
        <v>1.3468340967484635</v>
      </c>
      <c r="AE171" s="11">
        <f>STDEV(W133:W135)</f>
        <v>2.5573945299648924</v>
      </c>
      <c r="AF171" s="11">
        <f>STDEV(X133:X135)</f>
        <v>4.0257659540864505</v>
      </c>
      <c r="AG171" s="11">
        <f>STDEV(Y133:Y135)</f>
        <v>6.7165961081155334</v>
      </c>
      <c r="AH171" s="11">
        <f>STDEV(Z133:Z135)</f>
        <v>2.6259112641916964</v>
      </c>
      <c r="AI171" s="11">
        <f>STDEV(AA133:AA135)</f>
        <v>8.1043963046410781</v>
      </c>
      <c r="AJ171" s="11">
        <f>STDEV(AB133:AB135)</f>
        <v>5.7145343267765902</v>
      </c>
    </row>
    <row r="172" spans="29:36">
      <c r="AC172" s="40">
        <v>200</v>
      </c>
      <c r="AD172" s="11">
        <f>AVERAGE(V136:V138)</f>
        <v>105.53402324643741</v>
      </c>
      <c r="AE172" s="11">
        <f>AVERAGE(W136:W138)</f>
        <v>97.815115061732612</v>
      </c>
      <c r="AF172" s="11">
        <f>AVERAGE(X136:X138)</f>
        <v>97.171601868824709</v>
      </c>
      <c r="AG172" s="11">
        <f>AVERAGE(Y136:Y138)</f>
        <v>85.466235621811776</v>
      </c>
      <c r="AH172" s="11">
        <f>AVERAGE(Z136:Z138)</f>
        <v>62.370635692643525</v>
      </c>
      <c r="AI172" s="11">
        <f>AVERAGE(AA136:AA138)</f>
        <v>56.011914427998228</v>
      </c>
      <c r="AJ172" s="11">
        <f>AVERAGE(AB136:AB138)</f>
        <v>57.007572047978584</v>
      </c>
    </row>
    <row r="173" spans="29:36">
      <c r="AC173" s="17" t="s">
        <v>2</v>
      </c>
      <c r="AD173" s="11">
        <f>STDEV(V136:V138)</f>
        <v>6.2220779821335412</v>
      </c>
      <c r="AE173" s="11">
        <f>STDEV(W136:W138)</f>
        <v>4.2080599627561437</v>
      </c>
      <c r="AF173" s="11">
        <f>STDEV(X136:X138)</f>
        <v>1.9420488100064923</v>
      </c>
      <c r="AG173" s="11">
        <f>STDEV(Y136:Y138)</f>
        <v>2.049416385423573</v>
      </c>
      <c r="AH173" s="11">
        <f>STDEV(Z136:Z138)</f>
        <v>4.199254708884177</v>
      </c>
      <c r="AI173" s="11">
        <f>STDEV(AA136:AA138)</f>
        <v>1.756103013442873</v>
      </c>
      <c r="AJ173" s="11">
        <f>STDEV(AB136:AB138)</f>
        <v>8.3110559813319522</v>
      </c>
    </row>
    <row r="174" spans="29:36">
      <c r="AC174" s="7">
        <v>300</v>
      </c>
      <c r="AD174" s="11">
        <f>AVERAGE(V139:V141)</f>
        <v>101.22321084889749</v>
      </c>
      <c r="AE174" s="11">
        <f>(G59/AY272)*100</f>
        <v>99.33976974884709</v>
      </c>
      <c r="AF174" s="11">
        <f>(H59/AZ272)*100</f>
        <v>94.202419514774917</v>
      </c>
      <c r="AG174" s="11">
        <f>(I59/BA272)*100</f>
        <v>84.371775025799806</v>
      </c>
      <c r="AH174" s="11">
        <f>(J59/BB272)*100</f>
        <v>63.451623702711743</v>
      </c>
      <c r="AI174" s="11">
        <f>(K59/BC272)*100</f>
        <v>60.247543950361951</v>
      </c>
      <c r="AJ174" s="11">
        <f>(L59/BD272)*100</f>
        <v>63.410008055520329</v>
      </c>
    </row>
    <row r="175" spans="29:36">
      <c r="AC175" s="18" t="s">
        <v>2</v>
      </c>
      <c r="AD175" s="11">
        <f>STDEV(V139:V141)</f>
        <v>1.5126303547837434</v>
      </c>
      <c r="AE175" s="11">
        <f>STDEV(W139:W141)</f>
        <v>4.8669301068964179</v>
      </c>
      <c r="AF175" s="11">
        <f>STDEV(X139:X141)</f>
        <v>0.73864798788708252</v>
      </c>
      <c r="AG175" s="11">
        <f>STDEV(Y139:Y141)</f>
        <v>3.3388223490545959</v>
      </c>
      <c r="AH175" s="11">
        <f>STDEV(Z139:Z141)</f>
        <v>8.8439406661073701</v>
      </c>
      <c r="AI175" s="11">
        <f>STDEV(AA139:AA141)</f>
        <v>7.5360010921217668</v>
      </c>
      <c r="AJ175" s="11">
        <f>STDEV(AB139:AB141)</f>
        <v>8.2281781827401321</v>
      </c>
    </row>
    <row r="176" spans="29:36">
      <c r="AC176" s="2" t="s">
        <v>39</v>
      </c>
      <c r="AD176" s="19">
        <v>0</v>
      </c>
      <c r="AE176" s="19">
        <v>2</v>
      </c>
      <c r="AF176" s="19">
        <v>4</v>
      </c>
      <c r="AG176" s="19">
        <v>11</v>
      </c>
      <c r="AH176" s="19">
        <v>16</v>
      </c>
      <c r="AI176" s="19">
        <v>28</v>
      </c>
      <c r="AJ176" s="35">
        <v>35</v>
      </c>
    </row>
    <row r="177" spans="29:45">
      <c r="AC177" s="8" t="s">
        <v>40</v>
      </c>
      <c r="AD177" s="11">
        <f>AVERAGE(V143:V145)</f>
        <v>99.830141418432575</v>
      </c>
      <c r="AE177" s="11">
        <f>AVERAGE(W143:W145)</f>
        <v>96.989154637129502</v>
      </c>
      <c r="AF177" s="11">
        <f>AVERAGE(X143:X145)</f>
        <v>101.21869249715382</v>
      </c>
      <c r="AG177" s="11">
        <f>AVERAGE(Y143:Y145)</f>
        <v>100.67543202058738</v>
      </c>
      <c r="AH177" s="11">
        <f>AVERAGE(Z143:Z145)</f>
        <v>97.451911880551435</v>
      </c>
      <c r="AI177" s="11">
        <f>AVERAGE(AA143:AA145)</f>
        <v>99.40571099877809</v>
      </c>
      <c r="AJ177" s="11">
        <f>AVERAGE(AB143:AB145)</f>
        <v>98.828265889225747</v>
      </c>
    </row>
    <row r="178" spans="29:45">
      <c r="AC178" s="8" t="s">
        <v>2</v>
      </c>
      <c r="AD178" s="11">
        <f>STDEV(V143:V145)</f>
        <v>2.2292783223630241</v>
      </c>
      <c r="AE178" s="11">
        <f>STDEV(W143:W145)</f>
        <v>1.8960232397619554</v>
      </c>
      <c r="AF178" s="11">
        <f>STDEV(X143:X145)</f>
        <v>2.9966406804340808</v>
      </c>
      <c r="AG178" s="11">
        <f>STDEV(Y143:Y145)</f>
        <v>2.2440385982166582</v>
      </c>
      <c r="AH178" s="11">
        <f>STDEV(Z143:Z145)</f>
        <v>5.7411753378002306</v>
      </c>
      <c r="AI178" s="11">
        <f>STDEV(AA143:AA145)</f>
        <v>8.0096199373670913</v>
      </c>
      <c r="AJ178" s="11">
        <f>STDEV(AB143:AB145)</f>
        <v>3.4614024015963198</v>
      </c>
    </row>
    <row r="179" spans="29:45">
      <c r="AC179" s="8" t="s">
        <v>41</v>
      </c>
      <c r="AD179" s="11">
        <f>AVERAGE(V146:V148)</f>
        <v>97.055195039763362</v>
      </c>
      <c r="AE179" s="11">
        <f>AVERAGE(W146:W148)</f>
        <v>99.809516586866764</v>
      </c>
      <c r="AF179" s="11">
        <f>AVERAGE(X146:X148)</f>
        <v>101.78840984957905</v>
      </c>
      <c r="AG179" s="11">
        <f>AVERAGE(Y146:Y148)</f>
        <v>99.987396724586176</v>
      </c>
      <c r="AH179" s="11">
        <f>AVERAGE(Z146:Z148)</f>
        <v>91.982141790254886</v>
      </c>
      <c r="AI179" s="11">
        <f>AVERAGE(AA146:AA148)</f>
        <v>95.327151352419094</v>
      </c>
      <c r="AJ179" s="11">
        <f>AVERAGE(AB146:AB148)</f>
        <v>93.3935823544589</v>
      </c>
    </row>
    <row r="180" spans="29:45">
      <c r="AC180" s="8" t="s">
        <v>2</v>
      </c>
      <c r="AD180" s="11">
        <f>STDEV(V146:V148)</f>
        <v>2.1339255407474034</v>
      </c>
      <c r="AE180" s="11">
        <f>STDEV(W146:W148)</f>
        <v>2.1745152436139619</v>
      </c>
      <c r="AF180" s="11">
        <f>STDEV(X146:X148)</f>
        <v>7.6923120381215107</v>
      </c>
      <c r="AG180" s="11">
        <f>STDEV(Y146:Y148)</f>
        <v>5.8270496791281943</v>
      </c>
      <c r="AH180" s="11">
        <f>STDEV(Z146:Z148)</f>
        <v>14.154172833792604</v>
      </c>
      <c r="AI180" s="11">
        <f>STDEV(AA146:AA148)</f>
        <v>1.2996260843393692</v>
      </c>
      <c r="AJ180" s="11">
        <f>STDEV(AB146:AB148)</f>
        <v>4.5523426205165691</v>
      </c>
    </row>
    <row r="181" spans="29:45">
      <c r="AC181" s="8" t="s">
        <v>42</v>
      </c>
      <c r="AD181" s="11">
        <f>AVERAGE(V149:V151)</f>
        <v>101.83611156669451</v>
      </c>
      <c r="AE181" s="11">
        <f>AVERAGE(W149:W151)</f>
        <v>96.260837410297356</v>
      </c>
      <c r="AF181" s="11">
        <f>AVERAGE(X149:X151)</f>
        <v>97.383869345094638</v>
      </c>
      <c r="AG181" s="11">
        <f>AVERAGE(Y149:Y151)</f>
        <v>100.99072233740242</v>
      </c>
      <c r="AH181" s="11">
        <f>AVERAGE(Z149:Z151)</f>
        <v>98.534355998923388</v>
      </c>
      <c r="AI181" s="11">
        <f>AVERAGE(AA149:AA151)</f>
        <v>97.130965365308938</v>
      </c>
      <c r="AJ181" s="11">
        <f>AVERAGE(AB149:AB151)</f>
        <v>96.495385944346978</v>
      </c>
    </row>
    <row r="182" spans="29:45">
      <c r="AC182" s="8" t="s">
        <v>2</v>
      </c>
      <c r="AD182" s="11">
        <f>STDEV(V149:V151)</f>
        <v>1.2299804997073371</v>
      </c>
      <c r="AE182" s="11">
        <f>STDEV(W149:W151)</f>
        <v>5.7962614380714612</v>
      </c>
      <c r="AF182" s="11">
        <f>STDEV(X149:X151)</f>
        <v>0.62232279341824359</v>
      </c>
      <c r="AG182" s="11">
        <f>STDEV(Y149:Y151)</f>
        <v>5.0301142444830731</v>
      </c>
      <c r="AH182" s="11">
        <f>STDEV(Z149:Z151)</f>
        <v>2.3741610160121307</v>
      </c>
      <c r="AI182" s="11">
        <f>STDEV(AA149:AA151)</f>
        <v>7.3798635775711237</v>
      </c>
      <c r="AJ182" s="11">
        <f>STDEV(AB149:AB151)</f>
        <v>2.4551908998160097</v>
      </c>
    </row>
    <row r="183" spans="29:45">
      <c r="AC183" s="8" t="s">
        <v>43</v>
      </c>
      <c r="AD183" s="11">
        <f>AVERAGE(V152:V154)</f>
        <v>99.551563444594592</v>
      </c>
      <c r="AE183" s="11">
        <f>AVERAGE(W152:W154)</f>
        <v>98.350833999338178</v>
      </c>
      <c r="AF183" s="11">
        <f>AVERAGE(X152:X154)</f>
        <v>100.80310835155218</v>
      </c>
      <c r="AG183" s="11">
        <f>AVERAGE(Y152:Y154)</f>
        <v>98.163463611674942</v>
      </c>
      <c r="AH183" s="11">
        <f>AVERAGE(Z152:Z154)</f>
        <v>96.448833566406435</v>
      </c>
      <c r="AI183" s="11">
        <f>AVERAGE(AA152:AA154)</f>
        <v>95.648753149328869</v>
      </c>
      <c r="AJ183" s="11">
        <f>AVERAGE(AB152:AB154)</f>
        <v>97.76091536667191</v>
      </c>
    </row>
    <row r="184" spans="29:45">
      <c r="AC184" s="8" t="s">
        <v>2</v>
      </c>
      <c r="AD184" s="11">
        <f>STDEV(V152:V154)</f>
        <v>3.0248771315334508</v>
      </c>
      <c r="AE184" s="11">
        <f>STDEV(W152:W154)</f>
        <v>3.1906511764067016</v>
      </c>
      <c r="AF184" s="11">
        <f>STDEV(X152:X154)</f>
        <v>3.7400187251743273</v>
      </c>
      <c r="AG184" s="11">
        <f>STDEV(Y152:Y154)</f>
        <v>4.1973075998398199</v>
      </c>
      <c r="AH184" s="11">
        <f>STDEV(Z152:Z154)</f>
        <v>6.3791211613491248</v>
      </c>
      <c r="AI184" s="11">
        <f>STDEV(AA152:AA154)</f>
        <v>4.2556994265028925</v>
      </c>
      <c r="AJ184" s="11">
        <f>STDEV(AB152:AB154)</f>
        <v>10.267750051383951</v>
      </c>
    </row>
    <row r="185" spans="29:45">
      <c r="AC185" s="8" t="s">
        <v>44</v>
      </c>
      <c r="AD185" s="11">
        <f>AVERAGE(V155:V157)</f>
        <v>100.15506533440147</v>
      </c>
      <c r="AE185" s="11">
        <f>AVERAGE(W155:W157)</f>
        <v>96.915948293041609</v>
      </c>
      <c r="AF185" s="11">
        <f>AVERAGE(X155:X157)</f>
        <v>102.13151766172622</v>
      </c>
      <c r="AG185" s="11">
        <f>AVERAGE(Y155:Y157)</f>
        <v>97.550561413573462</v>
      </c>
      <c r="AH185" s="11">
        <f>AVERAGE(Z155:Z157)</f>
        <v>95.990490375570559</v>
      </c>
      <c r="AI185" s="11">
        <f>AVERAGE(AA155:AA157)</f>
        <v>93.919034066892564</v>
      </c>
      <c r="AJ185" s="11">
        <f>AVERAGE(AB155:AB157)</f>
        <v>98.269320428946273</v>
      </c>
    </row>
    <row r="186" spans="29:45">
      <c r="AC186" s="8" t="s">
        <v>2</v>
      </c>
      <c r="AD186" s="11">
        <f>STDEV(V155:V157)</f>
        <v>4.8291328921322458</v>
      </c>
      <c r="AE186" s="11">
        <f>STDEV(W155:W157)</f>
        <v>8.5897033305569099</v>
      </c>
      <c r="AF186" s="11">
        <f>STDEV(X155:X157)</f>
        <v>3.9837083051261484</v>
      </c>
      <c r="AG186" s="11">
        <f>STDEV(Y155:Y157)</f>
        <v>3.2809741686222647</v>
      </c>
      <c r="AH186" s="11">
        <f>STDEV(Z155:Z157)</f>
        <v>3.7586763258559319</v>
      </c>
      <c r="AI186" s="11">
        <f>STDEV(AA155:AA157)</f>
        <v>5.4986446344916811</v>
      </c>
      <c r="AJ186" s="11">
        <f>STDEV(AB155:AB157)</f>
        <v>0.86411913517031735</v>
      </c>
    </row>
    <row r="187" spans="29:45">
      <c r="AC187" s="8" t="s">
        <v>45</v>
      </c>
      <c r="AD187" s="11">
        <f>AVERAGE(V158:V160)</f>
        <v>104.91285343611764</v>
      </c>
      <c r="AE187" s="11">
        <f>AVERAGE(W158:W160)</f>
        <v>94.248354599821951</v>
      </c>
      <c r="AF187" s="11">
        <f>AVERAGE(X158:X160)</f>
        <v>96.822094156398293</v>
      </c>
      <c r="AG187" s="11">
        <f>AVERAGE(Y158:Y160)</f>
        <v>98.62149725979441</v>
      </c>
      <c r="AH187" s="11">
        <f>AVERAGE(Z158:Z160)</f>
        <v>99.678598508996402</v>
      </c>
      <c r="AI187" s="11">
        <f>AVERAGE(AA158:AA160)</f>
        <v>97.710808253229729</v>
      </c>
      <c r="AJ187" s="11">
        <f>AVERAGE(AB158:AB160)</f>
        <v>98.601838308911667</v>
      </c>
    </row>
    <row r="188" spans="29:45">
      <c r="AC188" s="8" t="s">
        <v>2</v>
      </c>
      <c r="AD188" s="11">
        <f>STDEV(V158:V160)</f>
        <v>4.5764423070887625</v>
      </c>
      <c r="AE188" s="11">
        <f>STDEV(W158:W160)</f>
        <v>0.83836991457765953</v>
      </c>
      <c r="AF188" s="11">
        <f>STDEV(X158:X160)</f>
        <v>3.1329819847725515</v>
      </c>
      <c r="AG188" s="11">
        <f>STDEV(Y158:Y160)</f>
        <v>3.7222966486603464</v>
      </c>
      <c r="AH188" s="11">
        <f>STDEV(Z158:Z160)</f>
        <v>6.4173612093171721</v>
      </c>
      <c r="AI188" s="11">
        <f>STDEV(AA158:AA160)</f>
        <v>2.8136274718103982</v>
      </c>
      <c r="AJ188" s="11">
        <f>STDEV(AB158:AB160)</f>
        <v>5.1753138484040706</v>
      </c>
    </row>
    <row r="190" spans="29:45" ht="51">
      <c r="AK190" s="41" t="s">
        <v>109</v>
      </c>
      <c r="AL190" s="2" t="s">
        <v>110</v>
      </c>
      <c r="AM190" s="2" t="s">
        <v>111</v>
      </c>
      <c r="AN190" s="4"/>
      <c r="AO190" s="4"/>
      <c r="AP190" s="4"/>
      <c r="AQ190" s="4"/>
      <c r="AR190" s="4"/>
      <c r="AS190" s="2" t="s">
        <v>111</v>
      </c>
    </row>
    <row r="191" spans="29:45">
      <c r="AK191" s="10" t="s">
        <v>64</v>
      </c>
      <c r="AL191" s="3">
        <v>1.0165</v>
      </c>
      <c r="AM191" s="3">
        <v>2.5611999999999999</v>
      </c>
      <c r="AN191" s="3"/>
      <c r="AO191" s="3"/>
      <c r="AP191" s="3"/>
      <c r="AQ191" s="3"/>
      <c r="AR191" s="3"/>
      <c r="AS191" s="3">
        <v>2.5611999999999999</v>
      </c>
    </row>
    <row r="192" spans="29:45">
      <c r="AK192" s="10" t="s">
        <v>65</v>
      </c>
      <c r="AL192" s="3">
        <v>1.1525700000000001</v>
      </c>
      <c r="AM192" s="3">
        <v>2.5350000000000001</v>
      </c>
      <c r="AN192" s="3"/>
      <c r="AO192" s="3"/>
      <c r="AP192" s="3"/>
      <c r="AQ192" s="3"/>
      <c r="AR192" s="3"/>
      <c r="AS192" s="3">
        <v>2.5350000000000001</v>
      </c>
    </row>
    <row r="193" spans="37:45">
      <c r="AK193" s="10" t="s">
        <v>66</v>
      </c>
      <c r="AL193" s="3">
        <v>1.1427</v>
      </c>
      <c r="AM193" s="3">
        <v>2.2282000000000002</v>
      </c>
      <c r="AN193" s="3"/>
      <c r="AO193" s="3"/>
      <c r="AP193" s="3"/>
      <c r="AQ193" s="3"/>
      <c r="AR193" s="3"/>
      <c r="AS193" s="3">
        <v>2.2282000000000002</v>
      </c>
    </row>
    <row r="194" spans="37:45">
      <c r="AK194" s="42"/>
      <c r="AL194" s="4"/>
      <c r="AM194" s="3"/>
      <c r="AN194" s="3"/>
      <c r="AO194" s="3"/>
      <c r="AP194" s="3"/>
      <c r="AQ194" s="3"/>
      <c r="AR194" s="3"/>
      <c r="AS194" s="3"/>
    </row>
    <row r="195" spans="37:45">
      <c r="AK195" s="12" t="s">
        <v>67</v>
      </c>
      <c r="AL195" s="3">
        <v>1.1100000000000001</v>
      </c>
      <c r="AM195" s="4"/>
      <c r="AN195" s="3">
        <v>2.2507000000000001</v>
      </c>
      <c r="AO195" s="3"/>
      <c r="AP195" s="3"/>
      <c r="AQ195" s="3"/>
      <c r="AR195" s="3"/>
      <c r="AS195" s="3">
        <v>2.2507000000000001</v>
      </c>
    </row>
    <row r="196" spans="37:45">
      <c r="AK196" s="12" t="s">
        <v>68</v>
      </c>
      <c r="AL196" s="3">
        <v>1.03813</v>
      </c>
      <c r="AM196" s="4"/>
      <c r="AN196" s="3">
        <v>2.4318</v>
      </c>
      <c r="AO196" s="3"/>
      <c r="AP196" s="3"/>
      <c r="AQ196" s="3"/>
      <c r="AR196" s="3"/>
      <c r="AS196" s="3">
        <v>2.4318</v>
      </c>
    </row>
    <row r="197" spans="37:45">
      <c r="AK197" s="12" t="s">
        <v>69</v>
      </c>
      <c r="AL197" s="3">
        <v>1.3019000000000001</v>
      </c>
      <c r="AM197" s="4"/>
      <c r="AN197" s="3">
        <v>2.3555999999999999</v>
      </c>
      <c r="AO197" s="3"/>
      <c r="AP197" s="3"/>
      <c r="AQ197" s="3"/>
      <c r="AR197" s="3"/>
      <c r="AS197" s="3">
        <v>2.3555999999999999</v>
      </c>
    </row>
    <row r="198" spans="37:45">
      <c r="AK198" s="43"/>
      <c r="AL198" s="4"/>
      <c r="AM198" s="3"/>
      <c r="AN198" s="3"/>
      <c r="AO198" s="3"/>
      <c r="AP198" s="3"/>
      <c r="AQ198" s="3"/>
      <c r="AR198" s="3"/>
      <c r="AS198" s="3"/>
    </row>
    <row r="199" spans="37:45">
      <c r="AK199" s="13" t="s">
        <v>70</v>
      </c>
      <c r="AL199" s="3">
        <v>0.86919999999999997</v>
      </c>
      <c r="AM199" s="4"/>
      <c r="AN199" s="3"/>
      <c r="AO199" s="3">
        <v>2.1416940000000002</v>
      </c>
      <c r="AP199" s="3"/>
      <c r="AQ199" s="3"/>
      <c r="AR199" s="3"/>
      <c r="AS199" s="3">
        <v>2.1416940000000002</v>
      </c>
    </row>
    <row r="200" spans="37:45">
      <c r="AK200" s="13" t="s">
        <v>71</v>
      </c>
      <c r="AL200" s="3">
        <v>0.72709999999999997</v>
      </c>
      <c r="AM200" s="4"/>
      <c r="AN200" s="3"/>
      <c r="AO200" s="3">
        <v>2.3249900000000001</v>
      </c>
      <c r="AP200" s="3"/>
      <c r="AQ200" s="3"/>
      <c r="AR200" s="3"/>
      <c r="AS200" s="3">
        <v>2.3249900000000001</v>
      </c>
    </row>
    <row r="201" spans="37:45">
      <c r="AK201" s="13" t="s">
        <v>72</v>
      </c>
      <c r="AL201" s="3">
        <v>0.93340000000000001</v>
      </c>
      <c r="AM201" s="4"/>
      <c r="AN201" s="3"/>
      <c r="AO201" s="3">
        <v>2.13089</v>
      </c>
      <c r="AP201" s="3"/>
      <c r="AQ201" s="3"/>
      <c r="AR201" s="3"/>
      <c r="AS201" s="3">
        <v>2.13089</v>
      </c>
    </row>
    <row r="202" spans="37:45">
      <c r="AK202" s="44"/>
      <c r="AL202" s="4"/>
      <c r="AM202" s="3"/>
      <c r="AN202" s="3"/>
      <c r="AO202" s="3"/>
      <c r="AP202" s="3"/>
      <c r="AQ202" s="3"/>
      <c r="AR202" s="3"/>
      <c r="AS202" s="3"/>
    </row>
    <row r="203" spans="37:45">
      <c r="AK203" s="16" t="s">
        <v>73</v>
      </c>
      <c r="AL203" s="3">
        <v>0.62280000000000002</v>
      </c>
      <c r="AM203" s="4"/>
      <c r="AN203" s="3"/>
      <c r="AO203" s="3"/>
      <c r="AP203" s="3">
        <v>1.9194500000000001</v>
      </c>
      <c r="AQ203" s="3"/>
      <c r="AR203" s="3"/>
      <c r="AS203" s="3">
        <v>1.9194500000000001</v>
      </c>
    </row>
    <row r="204" spans="37:45">
      <c r="AK204" s="16" t="s">
        <v>74</v>
      </c>
      <c r="AL204" s="3">
        <v>0.49730000000000002</v>
      </c>
      <c r="AM204" s="4"/>
      <c r="AN204" s="3"/>
      <c r="AO204" s="3"/>
      <c r="AP204" s="3">
        <v>1.657165</v>
      </c>
      <c r="AQ204" s="3"/>
      <c r="AR204" s="3"/>
      <c r="AS204" s="3">
        <v>1.657165</v>
      </c>
    </row>
    <row r="205" spans="37:45">
      <c r="AK205" s="16" t="s">
        <v>75</v>
      </c>
      <c r="AL205" s="3">
        <v>0.40379999999999999</v>
      </c>
      <c r="AM205" s="4"/>
      <c r="AN205" s="3"/>
      <c r="AO205" s="3"/>
      <c r="AP205" s="3">
        <v>1.5346200000000001</v>
      </c>
      <c r="AQ205" s="3"/>
      <c r="AR205" s="3"/>
      <c r="AS205" s="3">
        <v>1.5346200000000001</v>
      </c>
    </row>
    <row r="206" spans="37:45">
      <c r="AK206" s="45"/>
      <c r="AL206" s="4"/>
      <c r="AM206" s="3"/>
      <c r="AN206" s="3"/>
      <c r="AO206" s="3"/>
      <c r="AP206" s="3"/>
      <c r="AQ206" s="3"/>
      <c r="AR206" s="3"/>
      <c r="AS206" s="3"/>
    </row>
    <row r="207" spans="37:45">
      <c r="AK207" s="17" t="s">
        <v>76</v>
      </c>
      <c r="AL207" s="3">
        <v>0.25109999999999999</v>
      </c>
      <c r="AM207" s="4"/>
      <c r="AN207" s="3"/>
      <c r="AO207" s="3"/>
      <c r="AP207" s="3"/>
      <c r="AQ207" s="3">
        <v>0.90158700000000003</v>
      </c>
      <c r="AR207" s="3"/>
      <c r="AS207" s="3">
        <v>0.90158700000000003</v>
      </c>
    </row>
    <row r="208" spans="37:45">
      <c r="AK208" s="17" t="s">
        <v>77</v>
      </c>
      <c r="AL208" s="3">
        <v>0.35520000000000002</v>
      </c>
      <c r="AM208" s="4"/>
      <c r="AN208" s="3"/>
      <c r="AO208" s="3"/>
      <c r="AP208" s="3"/>
      <c r="AQ208" s="3">
        <v>1.367542</v>
      </c>
      <c r="AR208" s="3"/>
      <c r="AS208" s="3">
        <v>1.367542</v>
      </c>
    </row>
    <row r="209" spans="37:48">
      <c r="AK209" s="17" t="s">
        <v>78</v>
      </c>
      <c r="AL209" s="3">
        <v>0.29609999999999997</v>
      </c>
      <c r="AM209" s="4"/>
      <c r="AN209" s="3"/>
      <c r="AO209" s="3"/>
      <c r="AP209" s="3"/>
      <c r="AQ209" s="3">
        <v>1.4398200000000001</v>
      </c>
      <c r="AR209" s="3"/>
      <c r="AS209" s="3">
        <v>1.4398200000000001</v>
      </c>
    </row>
    <row r="210" spans="37:48">
      <c r="AK210" s="46"/>
      <c r="AL210" s="4"/>
      <c r="AM210" s="4"/>
      <c r="AN210" s="3"/>
      <c r="AO210" s="3"/>
      <c r="AP210" s="3"/>
      <c r="AQ210" s="3"/>
      <c r="AR210" s="3"/>
      <c r="AS210" s="4"/>
    </row>
    <row r="211" spans="37:48">
      <c r="AK211" s="18" t="s">
        <v>79</v>
      </c>
      <c r="AL211" s="3">
        <v>0.1807</v>
      </c>
      <c r="AM211" s="4"/>
      <c r="AN211" s="3"/>
      <c r="AO211" s="3"/>
      <c r="AP211" s="3"/>
      <c r="AQ211" s="4"/>
      <c r="AR211" s="3">
        <v>1.1428240000000001</v>
      </c>
      <c r="AS211" s="3">
        <v>1.1428240000000001</v>
      </c>
    </row>
    <row r="212" spans="37:48">
      <c r="AK212" s="18" t="s">
        <v>80</v>
      </c>
      <c r="AL212" s="3">
        <v>9.5200000000000007E-2</v>
      </c>
      <c r="AM212" s="4"/>
      <c r="AN212" s="3"/>
      <c r="AO212" s="3"/>
      <c r="AP212" s="3"/>
      <c r="AQ212" s="4"/>
      <c r="AR212" s="3">
        <v>0.85050400000000004</v>
      </c>
      <c r="AS212" s="3">
        <v>0.85050400000000004</v>
      </c>
    </row>
    <row r="213" spans="37:48">
      <c r="AK213" s="18" t="s">
        <v>81</v>
      </c>
      <c r="AL213" s="3">
        <v>0.1033</v>
      </c>
      <c r="AM213" s="4"/>
      <c r="AN213" s="3"/>
      <c r="AO213" s="3"/>
      <c r="AP213" s="3"/>
      <c r="AQ213" s="4"/>
      <c r="AR213" s="3">
        <v>0.60416599999999998</v>
      </c>
      <c r="AS213" s="27">
        <v>0.60416599999999998</v>
      </c>
    </row>
    <row r="215" spans="37:48" ht="15">
      <c r="AT215" s="1" t="s">
        <v>112</v>
      </c>
      <c r="AU215" s="1"/>
      <c r="AV215" s="1"/>
    </row>
    <row r="216" spans="37:48" ht="38.25">
      <c r="AT216" s="2" t="s">
        <v>102</v>
      </c>
      <c r="AU216" s="2" t="s">
        <v>103</v>
      </c>
      <c r="AV216" s="2" t="s">
        <v>113</v>
      </c>
    </row>
    <row r="217" spans="37:48">
      <c r="AT217" s="3">
        <v>3.1004</v>
      </c>
      <c r="AU217" s="3">
        <v>3.0999999999999999E-3</v>
      </c>
      <c r="AV217" s="3">
        <f t="shared" ref="AV217:AV234" si="29">AT217-AU217</f>
        <v>3.0973000000000002</v>
      </c>
    </row>
    <row r="218" spans="37:48">
      <c r="AT218" s="3">
        <v>3.1257000000000001</v>
      </c>
      <c r="AU218" s="3">
        <v>1.1000000000000001E-3</v>
      </c>
      <c r="AV218" s="3">
        <f t="shared" si="29"/>
        <v>3.1246</v>
      </c>
    </row>
    <row r="219" spans="37:48">
      <c r="AT219" s="3">
        <v>2.9672999999999998</v>
      </c>
      <c r="AU219" s="3">
        <v>2.0999999999999999E-3</v>
      </c>
      <c r="AV219" s="3">
        <f t="shared" si="29"/>
        <v>2.9651999999999998</v>
      </c>
    </row>
    <row r="220" spans="37:48">
      <c r="AT220" s="3">
        <v>3.0794999999999999</v>
      </c>
      <c r="AU220" s="3">
        <v>3.8E-3</v>
      </c>
      <c r="AV220" s="3">
        <f t="shared" si="29"/>
        <v>3.0756999999999999</v>
      </c>
    </row>
    <row r="221" spans="37:48">
      <c r="AT221" s="3">
        <v>3.0933000000000002</v>
      </c>
      <c r="AU221" s="3">
        <v>5.0000000000000001E-3</v>
      </c>
      <c r="AV221" s="3">
        <f t="shared" si="29"/>
        <v>3.0883000000000003</v>
      </c>
    </row>
    <row r="222" spans="37:48">
      <c r="AT222" s="3">
        <v>2.9401999999999999</v>
      </c>
      <c r="AU222" s="3">
        <v>5.4999999999999997E-3</v>
      </c>
      <c r="AV222" s="3">
        <f t="shared" si="29"/>
        <v>2.9346999999999999</v>
      </c>
    </row>
    <row r="223" spans="37:48">
      <c r="AT223" s="3">
        <v>2.9899</v>
      </c>
      <c r="AU223" s="3">
        <v>3.6059999999999998E-3</v>
      </c>
      <c r="AV223" s="3">
        <f t="shared" si="29"/>
        <v>2.986294</v>
      </c>
    </row>
    <row r="224" spans="37:48">
      <c r="AT224" s="3">
        <v>3.1463000000000001</v>
      </c>
      <c r="AU224" s="3">
        <v>6.5100000000000002E-3</v>
      </c>
      <c r="AV224" s="3">
        <f t="shared" si="29"/>
        <v>3.1397900000000001</v>
      </c>
    </row>
    <row r="225" spans="46:48">
      <c r="AT225" s="3">
        <v>3.1113</v>
      </c>
      <c r="AU225" s="3">
        <v>4.6100000000000004E-3</v>
      </c>
      <c r="AV225" s="3">
        <f t="shared" si="29"/>
        <v>3.10669</v>
      </c>
    </row>
    <row r="226" spans="46:48">
      <c r="AT226" s="3">
        <v>3.1840000000000002</v>
      </c>
      <c r="AU226" s="3">
        <v>4.5500000000000002E-3</v>
      </c>
      <c r="AV226" s="3">
        <f t="shared" si="29"/>
        <v>3.1794500000000001</v>
      </c>
    </row>
    <row r="227" spans="46:48">
      <c r="AT227" s="3">
        <v>3.0377000000000001</v>
      </c>
      <c r="AU227" s="3">
        <v>3.6350000000000002E-3</v>
      </c>
      <c r="AV227" s="3">
        <f t="shared" si="29"/>
        <v>3.034065</v>
      </c>
    </row>
    <row r="228" spans="46:48">
      <c r="AT228" s="3">
        <v>3.1427</v>
      </c>
      <c r="AU228" s="3">
        <v>7.0800000000000004E-3</v>
      </c>
      <c r="AV228" s="3">
        <f t="shared" si="29"/>
        <v>3.1356199999999999</v>
      </c>
    </row>
    <row r="229" spans="46:48">
      <c r="AT229" s="3">
        <v>2.6993999999999998</v>
      </c>
      <c r="AU229" s="3">
        <v>5.8129999999999996E-3</v>
      </c>
      <c r="AV229" s="3">
        <f t="shared" si="29"/>
        <v>2.693587</v>
      </c>
    </row>
    <row r="230" spans="46:48">
      <c r="AT230" s="3">
        <v>2.8056999999999999</v>
      </c>
      <c r="AU230" s="3">
        <v>3.1580000000000002E-3</v>
      </c>
      <c r="AV230" s="3">
        <f t="shared" si="29"/>
        <v>2.8025419999999999</v>
      </c>
    </row>
    <row r="231" spans="46:48">
      <c r="AT231" s="3">
        <v>3.0899000000000001</v>
      </c>
      <c r="AU231" s="3">
        <v>7.3800000000000003E-3</v>
      </c>
      <c r="AV231" s="3">
        <f t="shared" si="29"/>
        <v>3.0825200000000001</v>
      </c>
    </row>
    <row r="232" spans="46:48">
      <c r="AT232" s="3">
        <v>3.1257999999999999</v>
      </c>
      <c r="AU232" s="3">
        <v>2.4759999999999999E-3</v>
      </c>
      <c r="AV232" s="3">
        <f t="shared" si="29"/>
        <v>3.1233239999999998</v>
      </c>
    </row>
    <row r="233" spans="46:48">
      <c r="AT233" s="3">
        <v>3.1055000000000001</v>
      </c>
      <c r="AU233" s="3">
        <v>3.2959999999999999E-3</v>
      </c>
      <c r="AV233" s="3">
        <f t="shared" si="29"/>
        <v>3.102204</v>
      </c>
    </row>
    <row r="234" spans="46:48">
      <c r="AT234" s="3">
        <v>2.9992000000000001</v>
      </c>
      <c r="AU234" s="3">
        <v>4.0340000000000003E-3</v>
      </c>
      <c r="AV234" s="3">
        <f t="shared" si="29"/>
        <v>2.9951660000000002</v>
      </c>
    </row>
    <row r="235" spans="46:48">
      <c r="AT235" s="4"/>
      <c r="AU235" s="4"/>
      <c r="AV235" s="4"/>
    </row>
    <row r="236" spans="46:48">
      <c r="AT236" s="3">
        <v>3.0367999999999999</v>
      </c>
      <c r="AU236" s="3">
        <v>1.0165</v>
      </c>
      <c r="AV236" s="3">
        <f t="shared" ref="AV236:AV253" si="30">AT236-AU236</f>
        <v>2.0202999999999998</v>
      </c>
    </row>
    <row r="237" spans="46:48">
      <c r="AT237" s="3">
        <v>3.2578</v>
      </c>
      <c r="AU237" s="3">
        <v>1.1525700000000001</v>
      </c>
      <c r="AV237" s="3">
        <f t="shared" si="30"/>
        <v>2.1052299999999997</v>
      </c>
    </row>
    <row r="238" spans="46:48">
      <c r="AT238" s="3">
        <v>2.7313999999999998</v>
      </c>
      <c r="AU238" s="3">
        <v>1.1427</v>
      </c>
      <c r="AV238" s="3">
        <f t="shared" si="30"/>
        <v>1.5886999999999998</v>
      </c>
    </row>
    <row r="239" spans="46:48">
      <c r="AT239" s="3">
        <v>2.9432999999999998</v>
      </c>
      <c r="AU239" s="3">
        <v>1.1100000000000001</v>
      </c>
      <c r="AV239" s="3">
        <f t="shared" si="30"/>
        <v>1.8332999999999997</v>
      </c>
    </row>
    <row r="240" spans="46:48">
      <c r="AT240" s="3">
        <v>3.0552000000000001</v>
      </c>
      <c r="AU240" s="3">
        <v>1.03813</v>
      </c>
      <c r="AV240" s="3">
        <f t="shared" si="30"/>
        <v>2.0170700000000004</v>
      </c>
    </row>
    <row r="241" spans="46:56">
      <c r="AT241" s="3">
        <v>3.1480999999999999</v>
      </c>
      <c r="AU241" s="3">
        <v>1.3019000000000001</v>
      </c>
      <c r="AV241" s="3">
        <f t="shared" si="30"/>
        <v>1.8461999999999998</v>
      </c>
    </row>
    <row r="242" spans="46:56">
      <c r="AT242" s="3">
        <v>3.0908000000000002</v>
      </c>
      <c r="AU242" s="3">
        <v>0.86919999999999997</v>
      </c>
      <c r="AV242" s="3">
        <f t="shared" si="30"/>
        <v>2.2216000000000005</v>
      </c>
    </row>
    <row r="243" spans="46:56">
      <c r="AT243" s="3">
        <v>3.0998999999999999</v>
      </c>
      <c r="AU243" s="3">
        <v>0.72709999999999997</v>
      </c>
      <c r="AV243" s="3">
        <f t="shared" si="30"/>
        <v>2.3727999999999998</v>
      </c>
    </row>
    <row r="244" spans="46:56">
      <c r="AT244" s="3">
        <v>2.9611000000000001</v>
      </c>
      <c r="AU244" s="3">
        <v>0.93340000000000001</v>
      </c>
      <c r="AV244" s="3">
        <f t="shared" si="30"/>
        <v>2.0277000000000003</v>
      </c>
    </row>
    <row r="245" spans="46:56">
      <c r="AT245" s="3">
        <v>3.0863</v>
      </c>
      <c r="AU245" s="3">
        <v>0.62280000000000002</v>
      </c>
      <c r="AV245" s="3">
        <f t="shared" si="30"/>
        <v>2.4634999999999998</v>
      </c>
    </row>
    <row r="246" spans="46:56">
      <c r="AT246" s="3">
        <v>3.1303999999999998</v>
      </c>
      <c r="AU246" s="3">
        <v>0.49730000000000002</v>
      </c>
      <c r="AV246" s="3">
        <f t="shared" si="30"/>
        <v>2.6330999999999998</v>
      </c>
    </row>
    <row r="247" spans="46:56">
      <c r="AT247" s="3">
        <v>3.0118999999999998</v>
      </c>
      <c r="AU247" s="3">
        <v>0.40379999999999999</v>
      </c>
      <c r="AV247" s="3">
        <f t="shared" si="30"/>
        <v>2.6080999999999999</v>
      </c>
    </row>
    <row r="248" spans="46:56">
      <c r="AT248" s="3">
        <v>2.9228999999999998</v>
      </c>
      <c r="AU248" s="3">
        <v>0.25109999999999999</v>
      </c>
      <c r="AV248" s="3">
        <f t="shared" si="30"/>
        <v>2.6717999999999997</v>
      </c>
    </row>
    <row r="249" spans="46:56">
      <c r="AT249" s="3">
        <v>2.8681999999999999</v>
      </c>
      <c r="AU249" s="3">
        <v>0.35520000000000002</v>
      </c>
      <c r="AV249" s="3">
        <f t="shared" si="30"/>
        <v>2.5129999999999999</v>
      </c>
    </row>
    <row r="250" spans="46:56">
      <c r="AT250" s="3">
        <v>2.2961</v>
      </c>
      <c r="AU250" s="3">
        <v>0.29609999999999997</v>
      </c>
      <c r="AV250" s="3">
        <f t="shared" si="30"/>
        <v>2</v>
      </c>
    </row>
    <row r="251" spans="46:56">
      <c r="AT251" s="3">
        <v>3.0808</v>
      </c>
      <c r="AU251" s="3">
        <v>0.1807</v>
      </c>
      <c r="AV251" s="3">
        <f t="shared" si="30"/>
        <v>2.9001000000000001</v>
      </c>
    </row>
    <row r="252" spans="46:56">
      <c r="AT252" s="3">
        <v>2.8283999999999998</v>
      </c>
      <c r="AU252" s="3">
        <v>9.5200000000000007E-2</v>
      </c>
      <c r="AV252" s="3">
        <f t="shared" si="30"/>
        <v>2.7331999999999996</v>
      </c>
    </row>
    <row r="253" spans="46:56">
      <c r="AT253" s="3">
        <v>3.1328999999999998</v>
      </c>
      <c r="AU253" s="3">
        <v>0.1033</v>
      </c>
      <c r="AV253" s="3">
        <f t="shared" si="30"/>
        <v>3.0295999999999998</v>
      </c>
    </row>
    <row r="255" spans="46:56" ht="15">
      <c r="AW255" s="1" t="s">
        <v>114</v>
      </c>
      <c r="AX255" s="1"/>
      <c r="AY255" s="1"/>
      <c r="AZ255" s="1"/>
      <c r="BA255" s="1"/>
      <c r="BB255" s="1"/>
      <c r="BC255" s="1"/>
      <c r="BD255" s="1"/>
    </row>
    <row r="256" spans="46:56">
      <c r="AW256" s="2" t="s">
        <v>39</v>
      </c>
      <c r="AX256" s="3">
        <v>0</v>
      </c>
      <c r="AY256" s="3">
        <v>2</v>
      </c>
      <c r="AZ256" s="3">
        <v>4</v>
      </c>
      <c r="BA256" s="3">
        <v>11</v>
      </c>
      <c r="BB256" s="3">
        <v>16</v>
      </c>
      <c r="BC256" s="3">
        <v>28</v>
      </c>
      <c r="BD256" s="3">
        <v>35</v>
      </c>
    </row>
    <row r="257" spans="49:56">
      <c r="AW257" s="10" t="s">
        <v>64</v>
      </c>
      <c r="AX257" s="11">
        <v>3.1549</v>
      </c>
      <c r="AY257" s="11">
        <v>2.9045999999999998</v>
      </c>
      <c r="AZ257" s="11">
        <v>2.7658</v>
      </c>
      <c r="BA257" s="11">
        <v>3.0400999999999998</v>
      </c>
      <c r="BB257" s="11">
        <v>2.8365</v>
      </c>
      <c r="BC257" s="11">
        <v>3.0743999999999998</v>
      </c>
      <c r="BD257" s="3">
        <v>3.0973000000000002</v>
      </c>
    </row>
    <row r="258" spans="49:56">
      <c r="AW258" s="10" t="s">
        <v>65</v>
      </c>
      <c r="AX258" s="11">
        <v>2.9952000000000001</v>
      </c>
      <c r="AY258" s="11">
        <v>3.1214</v>
      </c>
      <c r="AZ258" s="11">
        <v>2.8043999999999998</v>
      </c>
      <c r="BA258" s="11">
        <v>3.0948000000000002</v>
      </c>
      <c r="BB258" s="11">
        <v>2.7119</v>
      </c>
      <c r="BC258" s="11">
        <v>2.9870999999999999</v>
      </c>
      <c r="BD258" s="3">
        <v>3.1246</v>
      </c>
    </row>
    <row r="259" spans="49:56">
      <c r="AW259" s="10" t="s">
        <v>66</v>
      </c>
      <c r="AX259" s="11">
        <v>2.9081000000000001</v>
      </c>
      <c r="AY259" s="11">
        <v>3.1147999999999998</v>
      </c>
      <c r="AZ259" s="11">
        <v>3.0041000000000002</v>
      </c>
      <c r="BA259" s="11">
        <v>2.7951999999999999</v>
      </c>
      <c r="BB259" s="11">
        <v>3.0226999999999999</v>
      </c>
      <c r="BC259" s="11">
        <v>3.17</v>
      </c>
      <c r="BD259" s="3">
        <v>2.9651999999999998</v>
      </c>
    </row>
    <row r="260" spans="49:56">
      <c r="AW260" s="12" t="s">
        <v>67</v>
      </c>
      <c r="AX260" s="11">
        <v>2.9</v>
      </c>
      <c r="AY260" s="11">
        <v>2.8479000000000001</v>
      </c>
      <c r="AZ260" s="11">
        <v>2.9003999999999999</v>
      </c>
      <c r="BA260" s="11">
        <v>3.0013999999999998</v>
      </c>
      <c r="BB260" s="11">
        <v>2.8481000000000001</v>
      </c>
      <c r="BC260" s="11">
        <v>2.9140999999999999</v>
      </c>
      <c r="BD260" s="3">
        <v>3.0756999999999999</v>
      </c>
    </row>
    <row r="261" spans="49:56">
      <c r="AW261" s="12" t="s">
        <v>68</v>
      </c>
      <c r="AX261" s="11">
        <v>3.0417999999999998</v>
      </c>
      <c r="AY261" s="11">
        <v>2.8641000000000001</v>
      </c>
      <c r="AZ261" s="11">
        <v>2.7753999999999999</v>
      </c>
      <c r="BA261" s="11">
        <v>2.9258000000000002</v>
      </c>
      <c r="BB261" s="11">
        <v>3.0009000000000001</v>
      </c>
      <c r="BC261" s="11">
        <v>3.2052</v>
      </c>
      <c r="BD261" s="3">
        <v>3.0882999999999998</v>
      </c>
    </row>
    <row r="262" spans="49:56">
      <c r="AW262" s="12" t="s">
        <v>69</v>
      </c>
      <c r="AX262" s="11">
        <v>3.1419999999999999</v>
      </c>
      <c r="AY262" s="11">
        <v>2.9537</v>
      </c>
      <c r="AZ262" s="11">
        <v>2.8336999999999999</v>
      </c>
      <c r="BA262" s="11">
        <v>2.9003999999999999</v>
      </c>
      <c r="BB262" s="11">
        <v>2.7671000000000001</v>
      </c>
      <c r="BC262" s="11">
        <v>3.0074000000000001</v>
      </c>
      <c r="BD262" s="3">
        <v>2.9346999999999999</v>
      </c>
    </row>
    <row r="263" spans="49:56">
      <c r="AW263" s="13" t="s">
        <v>70</v>
      </c>
      <c r="AX263" s="11">
        <v>3.0047999999999999</v>
      </c>
      <c r="AY263" s="11">
        <v>3.14</v>
      </c>
      <c r="AZ263" s="11">
        <v>3.0242</v>
      </c>
      <c r="BA263" s="11">
        <v>3.0440999999999998</v>
      </c>
      <c r="BB263" s="14">
        <v>3.1192000000000002</v>
      </c>
      <c r="BC263" s="15">
        <v>3.0421</v>
      </c>
      <c r="BD263" s="3">
        <v>2.986294</v>
      </c>
    </row>
    <row r="264" spans="49:56">
      <c r="AW264" s="13" t="s">
        <v>71</v>
      </c>
      <c r="AX264" s="11">
        <v>2.9438</v>
      </c>
      <c r="AY264" s="11">
        <v>2.9958</v>
      </c>
      <c r="AZ264" s="11">
        <v>2.8677000000000001</v>
      </c>
      <c r="BA264" s="11">
        <v>2.9876999999999998</v>
      </c>
      <c r="BB264" s="14">
        <v>2.5966999999999998</v>
      </c>
      <c r="BC264" s="14">
        <v>2.9862000000000002</v>
      </c>
      <c r="BD264" s="3">
        <v>3.1397900000000001</v>
      </c>
    </row>
    <row r="265" spans="49:56">
      <c r="AW265" s="13" t="s">
        <v>72</v>
      </c>
      <c r="AX265" s="11">
        <v>3.0878999999999999</v>
      </c>
      <c r="AY265" s="11">
        <v>2.8347000000000002</v>
      </c>
      <c r="AZ265" s="11">
        <v>2.9994999999999998</v>
      </c>
      <c r="BA265" s="11">
        <v>3.0478000000000001</v>
      </c>
      <c r="BB265" s="14">
        <v>2.9741</v>
      </c>
      <c r="BC265" s="14">
        <v>3.0049000000000001</v>
      </c>
      <c r="BD265" s="3">
        <v>3.10669</v>
      </c>
    </row>
    <row r="266" spans="49:56">
      <c r="AW266" s="16" t="s">
        <v>73</v>
      </c>
      <c r="AX266" s="14">
        <v>2.8085</v>
      </c>
      <c r="AY266" s="14">
        <v>3.0150000000000001</v>
      </c>
      <c r="AZ266" s="14">
        <v>2.9666999999999999</v>
      </c>
      <c r="BA266" s="14">
        <v>2.8837999999999999</v>
      </c>
      <c r="BB266" s="14">
        <v>3.0402999999999998</v>
      </c>
      <c r="BC266" s="14">
        <v>2.8912</v>
      </c>
      <c r="BD266" s="3">
        <v>3.1794500000000001</v>
      </c>
    </row>
    <row r="267" spans="49:56">
      <c r="AW267" s="16" t="s">
        <v>74</v>
      </c>
      <c r="AX267" s="14">
        <v>3.0221</v>
      </c>
      <c r="AY267" s="14">
        <v>2.9601000000000002</v>
      </c>
      <c r="AZ267" s="14">
        <v>3.2179000000000002</v>
      </c>
      <c r="BA267" s="14">
        <v>2.9567999999999999</v>
      </c>
      <c r="BB267" s="14">
        <v>3.1741999999999999</v>
      </c>
      <c r="BC267" s="14">
        <v>3.1215999999999999</v>
      </c>
      <c r="BD267" s="3">
        <v>3.034065</v>
      </c>
    </row>
    <row r="268" spans="49:56">
      <c r="AW268" s="16" t="s">
        <v>75</v>
      </c>
      <c r="AX268" s="15">
        <v>2.9443999999999999</v>
      </c>
      <c r="AY268" s="14">
        <v>3.0116000000000001</v>
      </c>
      <c r="AZ268" s="15">
        <v>2.9922</v>
      </c>
      <c r="BA268" s="14">
        <v>3.0005999999999999</v>
      </c>
      <c r="BB268" s="14">
        <v>2.8075000000000001</v>
      </c>
      <c r="BC268" s="14">
        <v>2.9843999999999999</v>
      </c>
      <c r="BD268" s="3">
        <v>3.1356199999999999</v>
      </c>
    </row>
    <row r="269" spans="49:56">
      <c r="AW269" s="17" t="s">
        <v>76</v>
      </c>
      <c r="AX269" s="14">
        <v>2.8732000000000002</v>
      </c>
      <c r="AY269" s="14">
        <v>2.9817999999999998</v>
      </c>
      <c r="AZ269" s="14">
        <v>3.1067999999999998</v>
      </c>
      <c r="BA269" s="14">
        <v>2.8340999999999998</v>
      </c>
      <c r="BB269" s="14">
        <v>3.1345999999999998</v>
      </c>
      <c r="BC269" s="14">
        <v>3.0158999999999998</v>
      </c>
      <c r="BD269" s="3">
        <v>2.693587</v>
      </c>
    </row>
    <row r="270" spans="49:56">
      <c r="AW270" s="17" t="s">
        <v>77</v>
      </c>
      <c r="AX270" s="14">
        <v>2.9851999999999999</v>
      </c>
      <c r="AY270" s="14">
        <v>2.9243000000000001</v>
      </c>
      <c r="AZ270" s="14">
        <v>2.8597000000000001</v>
      </c>
      <c r="BA270" s="14">
        <v>3.1147</v>
      </c>
      <c r="BB270" s="14">
        <v>3.0049000000000001</v>
      </c>
      <c r="BC270" s="14">
        <v>2.7679</v>
      </c>
      <c r="BD270" s="3">
        <v>2.8025419999999999</v>
      </c>
    </row>
    <row r="271" spans="49:56">
      <c r="AW271" s="17" t="s">
        <v>78</v>
      </c>
      <c r="AX271" s="14">
        <v>2.6331000000000002</v>
      </c>
      <c r="AY271" s="14">
        <v>3.1057999999999999</v>
      </c>
      <c r="AZ271" s="14">
        <v>2.8959999999999999</v>
      </c>
      <c r="BA271" s="14">
        <v>2.9954000000000001</v>
      </c>
      <c r="BB271" s="15">
        <v>3.1032999999999999</v>
      </c>
      <c r="BC271" s="14">
        <v>2.8048999999999999</v>
      </c>
      <c r="BD271" s="3">
        <v>3.0825200000000001</v>
      </c>
    </row>
    <row r="272" spans="49:56">
      <c r="AW272" s="18" t="s">
        <v>79</v>
      </c>
      <c r="AX272" s="14">
        <v>3.1086</v>
      </c>
      <c r="AY272" s="14">
        <v>3.0141</v>
      </c>
      <c r="AZ272" s="14">
        <v>3.0253999999999999</v>
      </c>
      <c r="BA272" s="14">
        <v>3.1008</v>
      </c>
      <c r="BB272" s="14">
        <v>2.9870000000000001</v>
      </c>
      <c r="BC272" s="14">
        <v>3.0943999999999998</v>
      </c>
      <c r="BD272" s="3">
        <v>3.1233240000000002</v>
      </c>
    </row>
    <row r="273" spans="49:56">
      <c r="AW273" s="18" t="s">
        <v>80</v>
      </c>
      <c r="AX273" s="15">
        <v>3.0122</v>
      </c>
      <c r="AY273" s="14">
        <v>3.1242999999999999</v>
      </c>
      <c r="AZ273" s="14">
        <v>3.0045999999999999</v>
      </c>
      <c r="BA273" s="14">
        <v>2.9297</v>
      </c>
      <c r="BB273" s="14">
        <v>3.1478999999999999</v>
      </c>
      <c r="BC273" s="14">
        <v>2.827</v>
      </c>
      <c r="BD273" s="3">
        <v>3.102204</v>
      </c>
    </row>
    <row r="274" spans="49:56">
      <c r="AW274" s="18" t="s">
        <v>81</v>
      </c>
      <c r="AX274" s="14">
        <v>2.9554</v>
      </c>
      <c r="AY274" s="14">
        <v>2.9367000000000001</v>
      </c>
      <c r="AZ274" s="14">
        <v>2.7879</v>
      </c>
      <c r="BA274" s="14">
        <v>3.105</v>
      </c>
      <c r="BB274" s="14">
        <v>2.9948999999999999</v>
      </c>
      <c r="BC274" s="14">
        <v>3.1255999999999999</v>
      </c>
      <c r="BD274" s="3">
        <v>2.9951660000000002</v>
      </c>
    </row>
    <row r="275" spans="49:56">
      <c r="AW275" s="2" t="s">
        <v>39</v>
      </c>
      <c r="AX275" s="19">
        <v>0</v>
      </c>
      <c r="AY275" s="19">
        <v>2</v>
      </c>
      <c r="AZ275" s="19">
        <v>4</v>
      </c>
      <c r="BA275" s="19">
        <v>11</v>
      </c>
      <c r="BB275" s="19">
        <v>16</v>
      </c>
      <c r="BC275" s="19">
        <v>28</v>
      </c>
      <c r="BD275" s="3">
        <v>35</v>
      </c>
    </row>
    <row r="276" spans="49:56">
      <c r="AW276" s="8" t="s">
        <v>82</v>
      </c>
      <c r="AX276" s="14">
        <v>3.0442999999999998</v>
      </c>
      <c r="AY276" s="14">
        <v>3.1259000000000001</v>
      </c>
      <c r="AZ276" s="14">
        <v>2.9742000000000002</v>
      </c>
      <c r="BA276" s="14">
        <v>2.5251000000000001</v>
      </c>
      <c r="BB276" s="14">
        <v>1.9077999999999999</v>
      </c>
      <c r="BC276" s="14">
        <v>2.1006999999999998</v>
      </c>
      <c r="BD276" s="3">
        <v>2.0203000000000002</v>
      </c>
    </row>
    <row r="277" spans="49:56">
      <c r="AW277" s="8" t="s">
        <v>83</v>
      </c>
      <c r="AX277" s="14">
        <v>2.9817</v>
      </c>
      <c r="AY277" s="14">
        <v>3.1032999999999999</v>
      </c>
      <c r="AZ277" s="14">
        <v>2.8287</v>
      </c>
      <c r="BA277" s="14">
        <v>2.2879</v>
      </c>
      <c r="BB277" s="14">
        <v>2.0886999999999998</v>
      </c>
      <c r="BC277" s="14">
        <v>1.9676</v>
      </c>
      <c r="BD277" s="3">
        <v>2.1052300000000002</v>
      </c>
    </row>
    <row r="278" spans="49:56">
      <c r="AW278" s="8" t="s">
        <v>84</v>
      </c>
      <c r="AX278" s="14">
        <v>3.0036999999999998</v>
      </c>
      <c r="AY278" s="14">
        <v>2.9144000000000001</v>
      </c>
      <c r="AZ278" s="14">
        <v>2.7092999999999998</v>
      </c>
      <c r="BA278" s="14">
        <v>2.4569000000000001</v>
      </c>
      <c r="BB278" s="14">
        <v>1.9562999999999999</v>
      </c>
      <c r="BC278" s="14">
        <v>1.4649000000000001</v>
      </c>
      <c r="BD278" s="3">
        <v>1.5887</v>
      </c>
    </row>
    <row r="279" spans="49:56">
      <c r="AW279" s="8" t="s">
        <v>85</v>
      </c>
      <c r="AX279" s="14">
        <v>2.8902999999999999</v>
      </c>
      <c r="AY279" s="14">
        <v>3.0718000000000001</v>
      </c>
      <c r="AZ279" s="14">
        <v>2.6943000000000001</v>
      </c>
      <c r="BA279" s="15">
        <v>2.4001000000000001</v>
      </c>
      <c r="BB279" s="14">
        <v>1.9782999999999999</v>
      </c>
      <c r="BC279" s="14">
        <v>1.6536999999999999</v>
      </c>
      <c r="BD279" s="3">
        <v>1.8332999999999999</v>
      </c>
    </row>
    <row r="280" spans="49:56">
      <c r="AW280" s="8" t="s">
        <v>86</v>
      </c>
      <c r="AX280" s="14">
        <v>3.0954999999999999</v>
      </c>
      <c r="AY280" s="14">
        <v>2.9687999999999999</v>
      </c>
      <c r="AZ280" s="14">
        <v>2.7113</v>
      </c>
      <c r="BA280" s="14">
        <v>2.5242</v>
      </c>
      <c r="BB280" s="14">
        <v>1.9338</v>
      </c>
      <c r="BC280" s="14">
        <v>1.8993</v>
      </c>
      <c r="BD280" s="3">
        <v>2.0170699999999999</v>
      </c>
    </row>
    <row r="281" spans="49:56">
      <c r="AW281" s="8" t="s">
        <v>87</v>
      </c>
      <c r="AX281" s="14">
        <v>3.2612999999999999</v>
      </c>
      <c r="AY281" s="14">
        <v>2.7642000000000002</v>
      </c>
      <c r="AZ281" s="14">
        <v>2.984</v>
      </c>
      <c r="BA281" s="14">
        <v>2.2639999999999998</v>
      </c>
      <c r="BB281" s="14">
        <v>2.0916000000000001</v>
      </c>
      <c r="BC281" s="14">
        <v>1.6728000000000001</v>
      </c>
      <c r="BD281" s="3">
        <v>1.8462000000000001</v>
      </c>
    </row>
    <row r="282" spans="49:56">
      <c r="AW282" s="8" t="s">
        <v>88</v>
      </c>
      <c r="AX282" s="14">
        <v>2.9931999999999999</v>
      </c>
      <c r="AY282" s="14">
        <v>3.2027000000000001</v>
      </c>
      <c r="AZ282" s="14">
        <v>2.7645</v>
      </c>
      <c r="BA282" s="14">
        <v>2.0964999999999998</v>
      </c>
      <c r="BB282" s="14">
        <v>2.1549</v>
      </c>
      <c r="BC282" s="14">
        <v>2.1006</v>
      </c>
      <c r="BD282" s="3">
        <v>2.2216</v>
      </c>
    </row>
    <row r="283" spans="49:56">
      <c r="AW283" s="8" t="s">
        <v>89</v>
      </c>
      <c r="AX283" s="14">
        <v>3.0943999999999998</v>
      </c>
      <c r="AY283" s="14">
        <v>2.9003999999999999</v>
      </c>
      <c r="AZ283" s="14">
        <v>2.5741000000000001</v>
      </c>
      <c r="BA283" s="14">
        <v>2.4272</v>
      </c>
      <c r="BB283" s="14">
        <v>2.5129999999999999</v>
      </c>
      <c r="BC283" s="15">
        <v>2.1396000000000002</v>
      </c>
      <c r="BD283" s="3">
        <v>2.3727999999999998</v>
      </c>
    </row>
    <row r="284" spans="49:56">
      <c r="AW284" s="8" t="s">
        <v>90</v>
      </c>
      <c r="AX284" s="15">
        <v>2.9811000000000001</v>
      </c>
      <c r="AY284" s="14">
        <v>3.1448999999999998</v>
      </c>
      <c r="AZ284" s="14">
        <v>2.9695999999999998</v>
      </c>
      <c r="BA284" s="14">
        <v>2.1678000000000002</v>
      </c>
      <c r="BB284" s="15">
        <v>2.3172999999999999</v>
      </c>
      <c r="BC284" s="14">
        <v>1.944</v>
      </c>
      <c r="BD284" s="3">
        <v>2.0276999999999998</v>
      </c>
    </row>
    <row r="285" spans="49:56">
      <c r="AW285" s="8" t="s">
        <v>91</v>
      </c>
      <c r="AX285" s="14">
        <v>3.1038999999999999</v>
      </c>
      <c r="AY285" s="14">
        <v>2.9893000000000001</v>
      </c>
      <c r="AZ285" s="14">
        <v>2.8656999999999999</v>
      </c>
      <c r="BA285" s="14">
        <v>2.4908000000000001</v>
      </c>
      <c r="BB285" s="14">
        <v>2.5139999999999998</v>
      </c>
      <c r="BC285" s="14">
        <v>2.8178999999999998</v>
      </c>
      <c r="BD285" s="3">
        <v>2.4634999999999998</v>
      </c>
    </row>
    <row r="286" spans="49:56">
      <c r="AW286" s="8" t="s">
        <v>92</v>
      </c>
      <c r="AX286" s="14">
        <v>2.9557000000000002</v>
      </c>
      <c r="AY286" s="14">
        <v>3.1497000000000002</v>
      </c>
      <c r="AZ286" s="14">
        <v>2.8243999999999998</v>
      </c>
      <c r="BA286" s="14">
        <v>2.8902999999999999</v>
      </c>
      <c r="BB286" s="14">
        <v>2.7195</v>
      </c>
      <c r="BC286" s="14">
        <v>2.4295</v>
      </c>
      <c r="BD286" s="3">
        <v>2.6331000000000002</v>
      </c>
    </row>
    <row r="287" spans="49:56">
      <c r="AW287" s="8" t="s">
        <v>93</v>
      </c>
      <c r="AX287" s="14">
        <v>3.0089999999999999</v>
      </c>
      <c r="AY287" s="14">
        <v>2.9668000000000001</v>
      </c>
      <c r="AZ287" s="14">
        <v>2.7259000000000002</v>
      </c>
      <c r="BA287" s="14">
        <v>2.9154</v>
      </c>
      <c r="BB287" s="14">
        <v>2.4369999999999998</v>
      </c>
      <c r="BC287" s="14">
        <v>2.4270999999999998</v>
      </c>
      <c r="BD287" s="3">
        <v>2.6080999999999999</v>
      </c>
    </row>
    <row r="288" spans="49:56">
      <c r="AW288" s="8" t="s">
        <v>94</v>
      </c>
      <c r="AX288" s="14">
        <v>2.9312999999999998</v>
      </c>
      <c r="AY288" s="14">
        <v>3.0424000000000002</v>
      </c>
      <c r="AZ288" s="14">
        <v>2.9378000000000002</v>
      </c>
      <c r="BA288" s="14">
        <v>2.7002999999999999</v>
      </c>
      <c r="BB288" s="14">
        <v>2.5680999999999998</v>
      </c>
      <c r="BC288" s="14">
        <v>2.423</v>
      </c>
      <c r="BD288" s="3">
        <v>2.6718000000000002</v>
      </c>
    </row>
    <row r="289" spans="49:65">
      <c r="AW289" s="8" t="s">
        <v>95</v>
      </c>
      <c r="AX289" s="14">
        <v>3.1379000000000001</v>
      </c>
      <c r="AY289" s="14">
        <v>3.0303</v>
      </c>
      <c r="AZ289" s="14">
        <v>2.7810999999999999</v>
      </c>
      <c r="BA289" s="14">
        <v>2.4169</v>
      </c>
      <c r="BB289" s="14">
        <v>2.7646000000000002</v>
      </c>
      <c r="BC289" s="14">
        <v>2.6040000000000001</v>
      </c>
      <c r="BD289" s="3">
        <v>2.5129999999999999</v>
      </c>
    </row>
    <row r="290" spans="49:65">
      <c r="AW290" s="8" t="s">
        <v>96</v>
      </c>
      <c r="AX290" s="14">
        <v>2.9990999999999999</v>
      </c>
      <c r="AY290" s="15">
        <v>2.8742000000000001</v>
      </c>
      <c r="AZ290" s="14">
        <v>2.6995</v>
      </c>
      <c r="BA290" s="14">
        <v>2.8641999999999999</v>
      </c>
      <c r="BB290" s="15">
        <v>3.0004</v>
      </c>
      <c r="BC290" s="14">
        <v>2.7848999999999999</v>
      </c>
      <c r="BD290" s="3">
        <v>2</v>
      </c>
    </row>
    <row r="291" spans="49:65">
      <c r="AW291" s="8" t="s">
        <v>97</v>
      </c>
      <c r="AX291" s="14">
        <v>3.1044999999999998</v>
      </c>
      <c r="AY291" s="14">
        <v>3.0045000000000002</v>
      </c>
      <c r="AZ291" s="14">
        <v>3.1549</v>
      </c>
      <c r="BA291" s="14">
        <v>3.0474999999999999</v>
      </c>
      <c r="BB291" s="14">
        <v>2.7039</v>
      </c>
      <c r="BC291" s="14">
        <v>3.1903000000000001</v>
      </c>
      <c r="BD291" s="3">
        <v>2.9001000000000001</v>
      </c>
    </row>
    <row r="292" spans="49:65">
      <c r="AW292" s="8" t="s">
        <v>98</v>
      </c>
      <c r="AX292" s="14">
        <v>2.8445999999999998</v>
      </c>
      <c r="AY292" s="14">
        <v>3.1255999999999999</v>
      </c>
      <c r="AZ292" s="15">
        <v>2.9647999999999999</v>
      </c>
      <c r="BA292" s="14">
        <v>2.9921000000000002</v>
      </c>
      <c r="BB292" s="14">
        <v>3.1404000000000001</v>
      </c>
      <c r="BC292" s="14">
        <v>2.8178999999999998</v>
      </c>
      <c r="BD292" s="3">
        <v>2.7332000000000001</v>
      </c>
    </row>
    <row r="293" spans="49:65">
      <c r="AW293" s="8" t="s">
        <v>99</v>
      </c>
      <c r="AX293" s="14">
        <v>2.9483999999999999</v>
      </c>
      <c r="AY293" s="14">
        <v>2.8479000000000001</v>
      </c>
      <c r="AZ293" s="14">
        <v>3.1141000000000001</v>
      </c>
      <c r="BA293" s="14">
        <v>3.0905</v>
      </c>
      <c r="BB293" s="14">
        <v>3.0888</v>
      </c>
      <c r="BC293" s="15">
        <v>2.9813999999999998</v>
      </c>
      <c r="BD293" s="3">
        <v>3.0295999999999998</v>
      </c>
    </row>
    <row r="295" spans="49:65" ht="15">
      <c r="BE295" s="1" t="s">
        <v>115</v>
      </c>
      <c r="BF295" s="1"/>
      <c r="BG295" s="1"/>
      <c r="BH295" s="1"/>
      <c r="BI295" s="1"/>
      <c r="BJ295" s="1"/>
      <c r="BK295" s="1"/>
      <c r="BL295" s="1"/>
      <c r="BM295" s="1"/>
    </row>
    <row r="296" spans="49:65" ht="38.25">
      <c r="BE296" s="41" t="s">
        <v>109</v>
      </c>
      <c r="BF296" s="2" t="s">
        <v>116</v>
      </c>
      <c r="BG296" s="2" t="s">
        <v>2</v>
      </c>
      <c r="BH296" s="2" t="s">
        <v>117</v>
      </c>
      <c r="BI296" s="2" t="s">
        <v>2</v>
      </c>
      <c r="BJ296" s="2" t="s">
        <v>118</v>
      </c>
      <c r="BK296" s="2" t="s">
        <v>2</v>
      </c>
      <c r="BL296" s="2" t="s">
        <v>119</v>
      </c>
      <c r="BM296" s="2" t="s">
        <v>2</v>
      </c>
    </row>
    <row r="297" spans="49:65">
      <c r="BE297" s="2" t="s">
        <v>120</v>
      </c>
      <c r="BF297" s="3">
        <f>AVERAGE(AU217:AU219)</f>
        <v>2.0999999999999999E-3</v>
      </c>
      <c r="BG297" s="3">
        <f>STDEV(AU217:AU219)</f>
        <v>9.999999999999998E-4</v>
      </c>
      <c r="BH297" s="3">
        <f>AVERAGE(AV217:AV219)</f>
        <v>3.0623666666666662</v>
      </c>
      <c r="BI297" s="3">
        <f>STDEV(AV217:AV219)</f>
        <v>8.5248714555313729E-2</v>
      </c>
      <c r="BJ297" s="3">
        <f>AVERAGE(L44:L46)</f>
        <v>0.62090000000000012</v>
      </c>
      <c r="BK297" s="3">
        <f>STDEV(L44:L46)</f>
        <v>0.10404311606252445</v>
      </c>
      <c r="BL297" s="3">
        <f>AVERAGE(T84:T86)</f>
        <v>2.4414666666666669</v>
      </c>
      <c r="BM297" s="3">
        <f>STDEV(T84:T86)</f>
        <v>0.18515834664776376</v>
      </c>
    </row>
    <row r="298" spans="49:65">
      <c r="BE298" s="2" t="s">
        <v>23</v>
      </c>
      <c r="BF298" s="3">
        <f>AVERAGE(AU220:AU222)</f>
        <v>4.7666666666666664E-3</v>
      </c>
      <c r="BG298" s="3">
        <f>STDEV(AU220:AU222)</f>
        <v>8.7368949480541038E-4</v>
      </c>
      <c r="BH298" s="3">
        <f>AVERAGE(AV220:AV222)</f>
        <v>3.0328999999999997</v>
      </c>
      <c r="BI298" s="3">
        <f>STDEV(AV220:AV222)</f>
        <v>8.5276726015953638E-2</v>
      </c>
      <c r="BJ298" s="3">
        <f>AVERAGE(L47:L49)</f>
        <v>0.68686666666666663</v>
      </c>
      <c r="BK298" s="3">
        <f>STDEV(L47:L49)</f>
        <v>0.12573107544808945</v>
      </c>
      <c r="BL298" s="3">
        <f>AVERAGE(T87:T89)</f>
        <v>2.3460333333333332</v>
      </c>
      <c r="BM298" s="3">
        <f>STDEV(T87:T89)</f>
        <v>9.0928231772829035E-2</v>
      </c>
    </row>
    <row r="299" spans="49:65">
      <c r="BE299" s="2" t="s">
        <v>26</v>
      </c>
      <c r="BF299" s="3">
        <f>AVERAGE(AU223:AU225)</f>
        <v>4.9086666666666662E-3</v>
      </c>
      <c r="BG299" s="3">
        <f>STDEV(AU223:AU225)</f>
        <v>1.4748577332520359E-3</v>
      </c>
      <c r="BH299" s="3">
        <f>AVERAGE(AV223:AV225)</f>
        <v>3.0775913333333338</v>
      </c>
      <c r="BI299" s="3">
        <f>STDEV(AV223:AV225)</f>
        <v>8.077935878263294E-2</v>
      </c>
      <c r="BJ299" s="3">
        <f>AVERAGE(L50:L52)</f>
        <v>0.87840000000000007</v>
      </c>
      <c r="BK299" s="3">
        <f>STDEV(L50:L52)</f>
        <v>8.5656756884673155E-2</v>
      </c>
      <c r="BL299" s="3">
        <f>AVERAGE(T90:T92)</f>
        <v>2.1991913333333337</v>
      </c>
      <c r="BM299" s="3">
        <f>STDEV(T90:T92)</f>
        <v>0.10907868721860077</v>
      </c>
    </row>
    <row r="300" spans="49:65">
      <c r="BE300" s="2" t="s">
        <v>29</v>
      </c>
      <c r="BF300" s="3">
        <f>AVERAGE(AU226:AU228)</f>
        <v>5.0883333333333336E-3</v>
      </c>
      <c r="BG300" s="3">
        <f>STDEV(AU226:AU228)</f>
        <v>1.7844770475781788E-3</v>
      </c>
      <c r="BH300" s="3">
        <f>AVERAGE(AV226:AV228)</f>
        <v>3.1163783333333335</v>
      </c>
      <c r="BI300" s="3">
        <f>STDEV(AV226:AV228)</f>
        <v>7.4578018600210461E-2</v>
      </c>
      <c r="BJ300" s="3">
        <f>AVERAGE(L53:L55)</f>
        <v>1.4126333333333332</v>
      </c>
      <c r="BK300" s="3">
        <f>STDEV(L53:L55)</f>
        <v>0.1732856120205406</v>
      </c>
      <c r="BL300" s="3">
        <f>AVERAGE(T93:T95)</f>
        <v>1.7037450000000003</v>
      </c>
      <c r="BM300" s="3">
        <f>STDEV(T93:T95)</f>
        <v>0.19659807864015366</v>
      </c>
    </row>
    <row r="301" spans="49:65">
      <c r="BE301" s="2" t="s">
        <v>32</v>
      </c>
      <c r="BF301" s="3">
        <f>AVERAGE(AU229:AU231)</f>
        <v>5.4503333333333339E-3</v>
      </c>
      <c r="BG301" s="3">
        <f>STDEV(AU229:AU231)</f>
        <v>2.1342367097708101E-3</v>
      </c>
      <c r="BH301" s="3">
        <f>AVERAGE(AV229:AV231)</f>
        <v>2.8595496666666667</v>
      </c>
      <c r="BI301" s="3">
        <f>STDEV(AV229:AV231)</f>
        <v>0.20063555309648731</v>
      </c>
      <c r="BJ301" s="3">
        <f>AVERAGE(L56:L58)</f>
        <v>1.6232333333333333</v>
      </c>
      <c r="BK301" s="3">
        <f>STDEV(L56:L58)</f>
        <v>0.17929434830282109</v>
      </c>
      <c r="BL301" s="3">
        <f>AVERAGE(T96:T98)</f>
        <v>1.2363163333333331</v>
      </c>
      <c r="BM301" s="3">
        <f>STDEV(T96:T98)</f>
        <v>0.29212809222382802</v>
      </c>
    </row>
    <row r="302" spans="49:65">
      <c r="BE302" s="2" t="s">
        <v>35</v>
      </c>
      <c r="BF302" s="3">
        <f>AVERAGE(AU232:AU234)</f>
        <v>3.2686666666666662E-3</v>
      </c>
      <c r="BG302" s="3">
        <f>STDEV(AU232:AU234)</f>
        <v>7.7935956613961802E-4</v>
      </c>
      <c r="BH302" s="3">
        <f>AVERAGE(AV232:AV234)</f>
        <v>3.0735646666666665</v>
      </c>
      <c r="BI302" s="3">
        <f>STDEV(AV232:AV234)</f>
        <v>6.871154780190375E-2</v>
      </c>
      <c r="BJ302" s="3">
        <f>AVERAGE(L59:L61)</f>
        <v>2.2077333333333331</v>
      </c>
      <c r="BK302" s="3">
        <f>STDEV(L59:L61)</f>
        <v>0.20875191815485997</v>
      </c>
      <c r="BL302" s="3">
        <f>AVERAGE(T99:T101)</f>
        <v>0.8658313333333334</v>
      </c>
      <c r="BM302" s="3">
        <f>STDEV(T99:T101)</f>
        <v>0.26965590221861135</v>
      </c>
    </row>
    <row r="303" spans="49:65">
      <c r="BE303" s="4"/>
      <c r="BF303" s="4"/>
      <c r="BG303" s="4"/>
      <c r="BH303" s="4"/>
      <c r="BI303" s="4"/>
      <c r="BJ303" s="4"/>
      <c r="BK303" s="4"/>
      <c r="BL303" s="4"/>
      <c r="BM303" s="4"/>
    </row>
    <row r="304" spans="49:65">
      <c r="BE304" s="2" t="s">
        <v>121</v>
      </c>
      <c r="BF304" s="3">
        <f>AVERAGE(AU236:AU238)</f>
        <v>1.1039233333333334</v>
      </c>
      <c r="BG304" s="3">
        <f>STDEV(AU236:AU238)</f>
        <v>7.587149420786006E-2</v>
      </c>
      <c r="BH304" s="3">
        <f>AVERAGE(AV236:AV238)</f>
        <v>1.904743333333333</v>
      </c>
      <c r="BI304" s="3">
        <f>STDEV(AV236:AV238)</f>
        <v>0.27697620409221724</v>
      </c>
      <c r="BJ304" s="3">
        <f>AVERAGE(L63:L65)</f>
        <v>1.8760333333333332</v>
      </c>
      <c r="BK304" s="3">
        <f>STDEV(L63:L65)</f>
        <v>0.2127647605533711</v>
      </c>
      <c r="BL304" s="3">
        <f>AVERAGE(T103:T105)</f>
        <v>2.8710000000000086E-2</v>
      </c>
      <c r="BM304" s="3">
        <f>STDEV(T103:T105)</f>
        <v>6.4285280585838711E-2</v>
      </c>
    </row>
    <row r="305" spans="57:74">
      <c r="BE305" s="2" t="s">
        <v>122</v>
      </c>
      <c r="BF305" s="3">
        <f>AVERAGE(AU239:AU241)</f>
        <v>1.15001</v>
      </c>
      <c r="BG305" s="3">
        <f>STDEV(AU239:AU241)</f>
        <v>0.13636074691787226</v>
      </c>
      <c r="BH305" s="3">
        <f>AVERAGE(AV239:AV241)</f>
        <v>1.8988566666666664</v>
      </c>
      <c r="BI305" s="3">
        <f>STDEV(AV239:AV241)</f>
        <v>0.10257873382594174</v>
      </c>
      <c r="BJ305" s="3">
        <f>AVERAGE(L66:L68)</f>
        <v>1.7753666666666668</v>
      </c>
      <c r="BK305" s="3">
        <f>STDEV(L66:L68)</f>
        <v>0.16567936906366265</v>
      </c>
      <c r="BL305" s="3">
        <f>AVERAGE(T106:T108)</f>
        <v>0.12348999999999995</v>
      </c>
      <c r="BM305" s="3">
        <f>STDEV(T106:T108)</f>
        <v>8.2162201163308787E-2</v>
      </c>
    </row>
    <row r="306" spans="57:74">
      <c r="BE306" s="2" t="s">
        <v>123</v>
      </c>
      <c r="BF306" s="3">
        <f>AVERAGE(AU242:AU244)</f>
        <v>0.84323333333333339</v>
      </c>
      <c r="BG306" s="3">
        <f>STDEV(AU242:AU244)</f>
        <v>0.10557283425831256</v>
      </c>
      <c r="BH306" s="3">
        <f>AVERAGE(AV242:AV244)</f>
        <v>2.2073666666666667</v>
      </c>
      <c r="BI306" s="3">
        <f>STDEV(AV242:AV244)</f>
        <v>0.17298972031115969</v>
      </c>
      <c r="BJ306" s="3">
        <f>AVERAGE(L69:L71)</f>
        <v>2.1278000000000001</v>
      </c>
      <c r="BK306" s="3">
        <f>STDEV(L69:L71)</f>
        <v>0.12876692121814512</v>
      </c>
      <c r="BL306" s="3">
        <f>AVERAGE(T109:T111)</f>
        <v>7.9566666666666494E-2</v>
      </c>
      <c r="BM306" s="3">
        <f>STDEV(T109:T111)</f>
        <v>6.1211627435752251E-2</v>
      </c>
    </row>
    <row r="307" spans="57:74">
      <c r="BE307" s="2" t="s">
        <v>124</v>
      </c>
      <c r="BF307" s="3">
        <f>AVERAGE(AU245:AU247)</f>
        <v>0.50796666666666668</v>
      </c>
      <c r="BG307" s="3">
        <f>STDEV(AU246:AU248)</f>
        <v>0.12428058309057495</v>
      </c>
      <c r="BH307" s="3">
        <f>AVERAGE(AV245:AV247)</f>
        <v>2.5682333333333331</v>
      </c>
      <c r="BI307" s="3">
        <f>STDEV(AV245:AV247)</f>
        <v>9.1559015576475777E-2</v>
      </c>
      <c r="BJ307" s="3">
        <f>AVERAGE(L72:L74)</f>
        <v>2.5059666666666671</v>
      </c>
      <c r="BK307" s="3">
        <f>STDEV(L72:L74)</f>
        <v>0.202747659254881</v>
      </c>
      <c r="BL307" s="3">
        <f>AVERAGE(T112:T114)</f>
        <v>6.226666666666647E-2</v>
      </c>
      <c r="BM307" s="3">
        <f>STDEV(T112:T114)</f>
        <v>0.26236694405609357</v>
      </c>
    </row>
    <row r="308" spans="57:74">
      <c r="BE308" s="2" t="s">
        <v>125</v>
      </c>
      <c r="BF308" s="3">
        <f>AVERAGE(AU248:AU250)</f>
        <v>0.30080000000000001</v>
      </c>
      <c r="BG308" s="3">
        <f>STDEV(AU248:AU250)</f>
        <v>5.2208907286017403E-2</v>
      </c>
      <c r="BH308" s="3">
        <f>AVERAGE(AV248:AV250)</f>
        <v>2.3949333333333329</v>
      </c>
      <c r="BI308" s="3">
        <f>STDEV(AV248:AV250)</f>
        <v>0.35111766308936243</v>
      </c>
      <c r="BJ308" s="3">
        <f>AVERAGE(L75:L77)</f>
        <v>2.3519333333333337</v>
      </c>
      <c r="BK308" s="3">
        <f>STDEV(L75:L77)</f>
        <v>0.32983999656398927</v>
      </c>
      <c r="BL308" s="3">
        <f>AVERAGE(T115:T117)</f>
        <v>4.3000000000000073E-2</v>
      </c>
      <c r="BM308" s="3">
        <f>STDEV(T115:T117)</f>
        <v>2.6312924580897623E-2</v>
      </c>
    </row>
    <row r="309" spans="57:74">
      <c r="BE309" s="2" t="s">
        <v>126</v>
      </c>
      <c r="BF309" s="3">
        <f>AVERAGE(AU251:AU253)</f>
        <v>0.12640000000000001</v>
      </c>
      <c r="BG309" s="3">
        <f>STDEV(AU251:AU253)</f>
        <v>4.7199258468751358E-2</v>
      </c>
      <c r="BH309" s="3">
        <f>AVERAGE(AV251:AV253)</f>
        <v>2.8876333333333335</v>
      </c>
      <c r="BI309" s="3">
        <f>STDEV(AV251:AV253)</f>
        <v>0.14859274320549226</v>
      </c>
      <c r="BJ309" s="3">
        <f>AVERAGE(L78:L80)</f>
        <v>2.8445</v>
      </c>
      <c r="BK309" s="3">
        <f>STDEV(L78:L80)</f>
        <v>0.14288414887593381</v>
      </c>
      <c r="BL309" s="3">
        <f>AVERAGE(T118:T120)</f>
        <v>4.3133333333333322E-2</v>
      </c>
      <c r="BM309" s="27">
        <f>STDEV(T118:T120)</f>
        <v>0.14703680945033223</v>
      </c>
    </row>
    <row r="311" spans="57:74" ht="51">
      <c r="BN311" s="41" t="s">
        <v>109</v>
      </c>
      <c r="BO311" s="2" t="s">
        <v>110</v>
      </c>
      <c r="BP311" s="2" t="s">
        <v>111</v>
      </c>
      <c r="BQ311" s="4"/>
      <c r="BR311" s="4"/>
      <c r="BS311" s="4"/>
      <c r="BT311" s="4"/>
      <c r="BU311" s="4"/>
      <c r="BV311" s="2" t="s">
        <v>111</v>
      </c>
    </row>
    <row r="312" spans="57:74">
      <c r="BN312" s="10" t="s">
        <v>64</v>
      </c>
      <c r="BO312" s="3">
        <f>(AU236/AT236)*100</f>
        <v>33.472734457323497</v>
      </c>
      <c r="BP312" s="3">
        <f>(T84/B4)*100</f>
        <v>82.608695652173921</v>
      </c>
      <c r="BQ312" s="3"/>
      <c r="BR312" s="3"/>
      <c r="BS312" s="3"/>
      <c r="BT312" s="3"/>
      <c r="BU312" s="3"/>
      <c r="BV312" s="3">
        <v>82.608695652173907</v>
      </c>
    </row>
    <row r="313" spans="57:74">
      <c r="BN313" s="10" t="s">
        <v>65</v>
      </c>
      <c r="BO313" s="3">
        <f>(AU237/AT237)*100</f>
        <v>35.378783227945242</v>
      </c>
      <c r="BP313" s="3">
        <f>(T85/B5)*100</f>
        <v>81.101833189365578</v>
      </c>
      <c r="BQ313" s="3"/>
      <c r="BR313" s="3"/>
      <c r="BS313" s="3"/>
      <c r="BT313" s="3"/>
      <c r="BU313" s="3"/>
      <c r="BV313" s="3">
        <v>81.101833189365607</v>
      </c>
    </row>
    <row r="314" spans="57:74">
      <c r="BN314" s="10" t="s">
        <v>66</v>
      </c>
      <c r="BO314" s="3">
        <f>(AU238/AT238)*100</f>
        <v>41.835688657831156</v>
      </c>
      <c r="BP314" s="3">
        <f>(T86/B6)*100</f>
        <v>75.091834327503122</v>
      </c>
      <c r="BQ314" s="3"/>
      <c r="BR314" s="3"/>
      <c r="BS314" s="3"/>
      <c r="BT314" s="3"/>
      <c r="BU314" s="3"/>
      <c r="BV314" s="3">
        <v>75.091834327503094</v>
      </c>
    </row>
    <row r="315" spans="57:74">
      <c r="BN315" s="42"/>
      <c r="BO315" s="4"/>
      <c r="BP315" s="3"/>
      <c r="BQ315" s="3"/>
      <c r="BR315" s="3"/>
      <c r="BS315" s="3"/>
      <c r="BT315" s="3"/>
      <c r="BU315" s="3"/>
      <c r="BV315" s="4"/>
    </row>
    <row r="316" spans="57:74">
      <c r="BN316" s="12" t="s">
        <v>67</v>
      </c>
      <c r="BO316" s="3">
        <f>(AU239/AT239)*100</f>
        <v>37.712771379064321</v>
      </c>
      <c r="BP316" s="4"/>
      <c r="BQ316" s="3">
        <f>(T87/B7)*100</f>
        <v>73.086540022730972</v>
      </c>
      <c r="BR316" s="3"/>
      <c r="BS316" s="3"/>
      <c r="BT316" s="3"/>
      <c r="BU316" s="3"/>
      <c r="BV316" s="3">
        <v>73.086540022731</v>
      </c>
    </row>
    <row r="317" spans="57:74">
      <c r="BN317" s="12" t="s">
        <v>68</v>
      </c>
      <c r="BO317" s="3">
        <f>(AU240/AT240)*100</f>
        <v>33.979117570044515</v>
      </c>
      <c r="BP317" s="4"/>
      <c r="BQ317" s="3">
        <f>(T88/B8)*100</f>
        <v>78.615071283095716</v>
      </c>
      <c r="BR317" s="3"/>
      <c r="BS317" s="3"/>
      <c r="BT317" s="3"/>
      <c r="BU317" s="3"/>
      <c r="BV317" s="3">
        <v>78.615071283095702</v>
      </c>
    </row>
    <row r="318" spans="57:74">
      <c r="BN318" s="12" t="s">
        <v>69</v>
      </c>
      <c r="BO318" s="3">
        <f>(AU241/AT241)*100</f>
        <v>41.35510307804708</v>
      </c>
      <c r="BP318" s="4"/>
      <c r="BQ318" s="3">
        <f>(T89/B9)*100</f>
        <v>80.116998843616088</v>
      </c>
      <c r="BR318" s="3"/>
      <c r="BS318" s="3"/>
      <c r="BT318" s="3"/>
      <c r="BU318" s="3"/>
      <c r="BV318" s="3">
        <v>80.116998843616102</v>
      </c>
    </row>
    <row r="319" spans="57:74">
      <c r="BN319" s="43"/>
      <c r="BO319" s="4"/>
      <c r="BP319" s="3"/>
      <c r="BQ319" s="3"/>
      <c r="BR319" s="3"/>
      <c r="BS319" s="3"/>
      <c r="BT319" s="3"/>
      <c r="BU319" s="3"/>
      <c r="BV319" s="4"/>
    </row>
    <row r="320" spans="57:74">
      <c r="BN320" s="13" t="s">
        <v>70</v>
      </c>
      <c r="BO320" s="3">
        <f>(AU242/AT242)*100</f>
        <v>28.122169017730037</v>
      </c>
      <c r="BP320" s="4"/>
      <c r="BQ320" s="3"/>
      <c r="BR320" s="3">
        <f>(T90/B10)*100</f>
        <v>71.630957557108943</v>
      </c>
      <c r="BS320" s="3"/>
      <c r="BT320" s="3"/>
      <c r="BU320" s="3"/>
      <c r="BV320" s="3">
        <v>71.6309575571089</v>
      </c>
    </row>
    <row r="321" spans="66:94">
      <c r="BN321" s="13" t="s">
        <v>71</v>
      </c>
      <c r="BO321" s="3">
        <f>(AU243/AT243)*100</f>
        <v>23.455595341785219</v>
      </c>
      <c r="BP321" s="4"/>
      <c r="BQ321" s="3"/>
      <c r="BR321" s="3">
        <f>(T91/B11)*100</f>
        <v>73.896004831071423</v>
      </c>
      <c r="BS321" s="3"/>
      <c r="BT321" s="3"/>
      <c r="BU321" s="3"/>
      <c r="BV321" s="3">
        <v>73.896004831071394</v>
      </c>
    </row>
    <row r="322" spans="66:94">
      <c r="BN322" s="13" t="s">
        <v>72</v>
      </c>
      <c r="BO322" s="3">
        <f>(AU244/AT244)*100</f>
        <v>31.522069501198878</v>
      </c>
      <c r="BP322" s="4"/>
      <c r="BQ322" s="3"/>
      <c r="BR322" s="3">
        <f>(T92/B12)*100</f>
        <v>68.488734612541379</v>
      </c>
      <c r="BS322" s="3"/>
      <c r="BT322" s="3"/>
      <c r="BU322" s="3"/>
      <c r="BV322" s="3">
        <v>68.488734612541407</v>
      </c>
    </row>
    <row r="323" spans="66:94">
      <c r="BN323" s="44"/>
      <c r="BO323" s="4"/>
      <c r="BP323" s="3"/>
      <c r="BQ323" s="3"/>
      <c r="BR323" s="3"/>
      <c r="BS323" s="3"/>
      <c r="BT323" s="3"/>
      <c r="BU323" s="3"/>
      <c r="BV323" s="4"/>
    </row>
    <row r="324" spans="66:94">
      <c r="BN324" s="16" t="s">
        <v>73</v>
      </c>
      <c r="BO324" s="3">
        <f>(AU245/AT245)*100</f>
        <v>20.179502964715031</v>
      </c>
      <c r="BP324" s="4"/>
      <c r="BQ324" s="3"/>
      <c r="BR324" s="3"/>
      <c r="BS324" s="3">
        <f>(T93/B13)*100</f>
        <v>60.284233668341713</v>
      </c>
      <c r="BT324" s="3"/>
      <c r="BU324" s="3"/>
      <c r="BV324" s="3">
        <v>60.284233668341699</v>
      </c>
    </row>
    <row r="325" spans="66:94">
      <c r="BN325" s="16" t="s">
        <v>74</v>
      </c>
      <c r="BO325" s="3">
        <f>(AU246/AT246)*100</f>
        <v>15.886148734985946</v>
      </c>
      <c r="BP325" s="4"/>
      <c r="BQ325" s="3"/>
      <c r="BR325" s="3"/>
      <c r="BS325" s="3">
        <f>(T94/B14)*100</f>
        <v>54.553280442439998</v>
      </c>
      <c r="BT325" s="3"/>
      <c r="BU325" s="3"/>
      <c r="BV325" s="3">
        <v>54.553280442439998</v>
      </c>
    </row>
    <row r="326" spans="66:94">
      <c r="BN326" s="16" t="s">
        <v>75</v>
      </c>
      <c r="BO326" s="3">
        <f>(AU247/AT247)*100</f>
        <v>13.406819615525084</v>
      </c>
      <c r="BP326" s="4"/>
      <c r="BQ326" s="3"/>
      <c r="BR326" s="3"/>
      <c r="BS326" s="3">
        <f>(T95/B15)*100</f>
        <v>48.831259744805415</v>
      </c>
      <c r="BT326" s="3"/>
      <c r="BU326" s="3"/>
      <c r="BV326" s="3">
        <v>48.831259744805401</v>
      </c>
    </row>
    <row r="327" spans="66:94">
      <c r="BN327" s="45"/>
      <c r="BO327" s="4"/>
      <c r="BP327" s="3"/>
      <c r="BQ327" s="3"/>
      <c r="BR327" s="3"/>
      <c r="BS327" s="3"/>
      <c r="BT327" s="3"/>
      <c r="BU327" s="3"/>
      <c r="BV327" s="4"/>
    </row>
    <row r="328" spans="66:94">
      <c r="BN328" s="17" t="s">
        <v>76</v>
      </c>
      <c r="BO328" s="3">
        <f>(AU248/AT248)*100</f>
        <v>8.5907831263471213</v>
      </c>
      <c r="BP328" s="4"/>
      <c r="BQ328" s="3"/>
      <c r="BR328" s="3"/>
      <c r="BS328" s="3"/>
      <c r="BT328" s="3">
        <f>(T96/B16)*100</f>
        <v>33.399533229606575</v>
      </c>
      <c r="BU328" s="3"/>
      <c r="BV328" s="3">
        <v>33.399533229606597</v>
      </c>
    </row>
    <row r="329" spans="66:94">
      <c r="BN329" s="17" t="s">
        <v>77</v>
      </c>
      <c r="BO329" s="3">
        <f>(AU249/AT249)*100</f>
        <v>12.384073635032426</v>
      </c>
      <c r="BP329" s="4"/>
      <c r="BQ329" s="3"/>
      <c r="BR329" s="3"/>
      <c r="BS329" s="3"/>
      <c r="BT329" s="3">
        <f>(T97/B17)*100</f>
        <v>48.741561820579534</v>
      </c>
      <c r="BU329" s="3"/>
      <c r="BV329" s="3">
        <v>48.741561820579498</v>
      </c>
    </row>
    <row r="330" spans="66:94">
      <c r="BN330" s="17" t="s">
        <v>78</v>
      </c>
      <c r="BO330" s="3">
        <f>(AU250/AT250)*100</f>
        <v>12.895779800531335</v>
      </c>
      <c r="BP330" s="4"/>
      <c r="BQ330" s="3"/>
      <c r="BR330" s="3"/>
      <c r="BS330" s="3"/>
      <c r="BT330" s="3">
        <f>(T98/B18)*100</f>
        <v>46.597624518592831</v>
      </c>
      <c r="BU330" s="3"/>
      <c r="BV330" s="3">
        <v>46.597624518592802</v>
      </c>
    </row>
    <row r="331" spans="66:94">
      <c r="BN331" s="46"/>
      <c r="BO331" s="4"/>
      <c r="BP331" s="4"/>
      <c r="BQ331" s="3"/>
      <c r="BR331" s="3"/>
      <c r="BS331" s="3"/>
      <c r="BT331" s="3"/>
      <c r="BU331" s="3"/>
      <c r="BV331" s="4"/>
    </row>
    <row r="332" spans="66:94">
      <c r="BN332" s="18" t="s">
        <v>79</v>
      </c>
      <c r="BO332" s="3">
        <f>(AU251/AT251)*100</f>
        <v>5.8653596468449756</v>
      </c>
      <c r="BP332" s="4"/>
      <c r="BQ332" s="3"/>
      <c r="BR332" s="3"/>
      <c r="BS332" s="3"/>
      <c r="BT332" s="4"/>
      <c r="BU332" s="3">
        <f>(T99/B19)*100</f>
        <v>36.561008381854251</v>
      </c>
      <c r="BV332" s="3">
        <v>36.561008381854201</v>
      </c>
    </row>
    <row r="333" spans="66:94">
      <c r="BN333" s="18" t="s">
        <v>80</v>
      </c>
      <c r="BO333" s="3">
        <f>(AU252/AT252)*100</f>
        <v>3.3658605572054876</v>
      </c>
      <c r="BP333" s="4"/>
      <c r="BQ333" s="3"/>
      <c r="BR333" s="3"/>
      <c r="BS333" s="3"/>
      <c r="BT333" s="4"/>
      <c r="BU333" s="3">
        <f>(T100/B20)*100</f>
        <v>27.387023023667684</v>
      </c>
      <c r="BV333" s="3">
        <v>27.387023023667702</v>
      </c>
    </row>
    <row r="334" spans="66:94">
      <c r="BN334" s="18" t="s">
        <v>81</v>
      </c>
      <c r="BO334" s="3">
        <f>(AU253/AT253)*100</f>
        <v>3.2972645153053084</v>
      </c>
      <c r="BP334" s="4"/>
      <c r="BQ334" s="3"/>
      <c r="BR334" s="3"/>
      <c r="BS334" s="3"/>
      <c r="BT334" s="4"/>
      <c r="BU334" s="3">
        <f>(T101/B21)*100</f>
        <v>20.144238463590298</v>
      </c>
      <c r="BV334" s="27">
        <v>20.144238463590298</v>
      </c>
    </row>
    <row r="336" spans="66:94" ht="114.75">
      <c r="BW336" s="41" t="s">
        <v>109</v>
      </c>
      <c r="BX336" s="2" t="s">
        <v>110</v>
      </c>
      <c r="BY336" s="2" t="s">
        <v>127</v>
      </c>
      <c r="BZ336" s="2" t="s">
        <v>111</v>
      </c>
      <c r="CA336" s="2" t="s">
        <v>128</v>
      </c>
      <c r="CB336" s="2" t="s">
        <v>127</v>
      </c>
      <c r="CC336" s="4"/>
      <c r="CD336" s="4"/>
      <c r="CE336" s="4"/>
      <c r="CF336" s="4"/>
      <c r="CG336" s="4"/>
      <c r="CH336" s="2" t="s">
        <v>111</v>
      </c>
      <c r="CI336" s="4"/>
      <c r="CJ336" s="4"/>
      <c r="CK336" s="4"/>
      <c r="CL336" s="4"/>
      <c r="CM336" s="4"/>
      <c r="CN336" s="4"/>
      <c r="CO336" s="4"/>
      <c r="CP336" s="4"/>
    </row>
    <row r="337" spans="75:94">
      <c r="BW337" s="10" t="s">
        <v>64</v>
      </c>
      <c r="BX337" s="3">
        <v>1.0165</v>
      </c>
      <c r="BY337" s="3">
        <v>1.0165</v>
      </c>
      <c r="BZ337" s="3">
        <v>2.5611999999999999</v>
      </c>
      <c r="CA337" s="3">
        <f>(BZ337/BY337)*100</f>
        <v>251.96261682242991</v>
      </c>
      <c r="CB337" s="3">
        <v>1.0165</v>
      </c>
      <c r="CC337" s="3"/>
      <c r="CD337" s="3"/>
      <c r="CE337" s="3"/>
      <c r="CF337" s="3"/>
      <c r="CG337" s="3"/>
      <c r="CH337" s="3">
        <v>2.5611999999999999</v>
      </c>
      <c r="CI337" s="3"/>
      <c r="CJ337" s="3"/>
      <c r="CK337" s="3"/>
      <c r="CL337" s="3"/>
      <c r="CM337" s="3"/>
      <c r="CN337" s="3"/>
      <c r="CO337" s="3"/>
      <c r="CP337" s="3"/>
    </row>
    <row r="338" spans="75:94">
      <c r="BW338" s="10" t="s">
        <v>65</v>
      </c>
      <c r="BX338" s="3">
        <v>1.1525700000000001</v>
      </c>
      <c r="BY338" s="3">
        <v>1.1525700000000001</v>
      </c>
      <c r="BZ338" s="3">
        <v>2.5350000000000001</v>
      </c>
      <c r="CA338" s="3">
        <f>(BZ338/BY338)*100</f>
        <v>219.94325724251021</v>
      </c>
      <c r="CB338" s="3">
        <v>1.1525700000000001</v>
      </c>
      <c r="CC338" s="3"/>
      <c r="CD338" s="3"/>
      <c r="CE338" s="3"/>
      <c r="CF338" s="3"/>
      <c r="CG338" s="3"/>
      <c r="CH338" s="3">
        <v>2.5350000000000001</v>
      </c>
      <c r="CI338" s="3"/>
      <c r="CJ338" s="3"/>
      <c r="CK338" s="3"/>
      <c r="CL338" s="3"/>
      <c r="CM338" s="3"/>
      <c r="CN338" s="3"/>
      <c r="CO338" s="3"/>
      <c r="CP338" s="3"/>
    </row>
    <row r="339" spans="75:94">
      <c r="BW339" s="10" t="s">
        <v>66</v>
      </c>
      <c r="BX339" s="3">
        <v>1.1427</v>
      </c>
      <c r="BY339" s="3">
        <v>1.1427</v>
      </c>
      <c r="BZ339" s="3">
        <v>2.2282000000000002</v>
      </c>
      <c r="CA339" s="3">
        <f>(BZ339/BY339)*100</f>
        <v>194.99431171786122</v>
      </c>
      <c r="CB339" s="3">
        <v>1.1427</v>
      </c>
      <c r="CC339" s="3"/>
      <c r="CD339" s="3"/>
      <c r="CE339" s="3"/>
      <c r="CF339" s="3"/>
      <c r="CG339" s="3"/>
      <c r="CH339" s="3">
        <v>2.2282000000000002</v>
      </c>
      <c r="CI339" s="3"/>
      <c r="CJ339" s="3"/>
      <c r="CK339" s="3"/>
      <c r="CL339" s="3"/>
      <c r="CM339" s="3"/>
      <c r="CN339" s="3"/>
      <c r="CO339" s="3"/>
      <c r="CP339" s="3"/>
    </row>
    <row r="340" spans="75:94">
      <c r="BW340" s="42"/>
      <c r="BX340" s="4"/>
      <c r="BY340" s="4"/>
      <c r="BZ340" s="3"/>
      <c r="CA340" s="3"/>
      <c r="CB340" s="3"/>
      <c r="CC340" s="3"/>
      <c r="CD340" s="3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</row>
    <row r="341" spans="75:94">
      <c r="BW341" s="12" t="s">
        <v>67</v>
      </c>
      <c r="BX341" s="3">
        <v>1.1100000000000001</v>
      </c>
      <c r="BY341" s="3">
        <v>1.1100000000000001</v>
      </c>
      <c r="BZ341" s="3">
        <v>2.2507000000000001</v>
      </c>
      <c r="CA341" s="3">
        <f>(BZ341/BY341)*100</f>
        <v>202.76576576576576</v>
      </c>
      <c r="CB341" s="3"/>
      <c r="CC341" s="3">
        <v>1.1100000000000001</v>
      </c>
      <c r="CD341" s="3"/>
      <c r="CE341" s="3"/>
      <c r="CF341" s="3"/>
      <c r="CG341" s="3"/>
      <c r="CH341" s="3"/>
      <c r="CI341" s="3">
        <v>2.2507000000000001</v>
      </c>
      <c r="CJ341" s="3"/>
      <c r="CK341" s="3"/>
      <c r="CL341" s="3"/>
      <c r="CM341" s="3"/>
      <c r="CN341" s="3"/>
      <c r="CO341" s="3"/>
      <c r="CP341" s="3"/>
    </row>
    <row r="342" spans="75:94">
      <c r="BW342" s="12" t="s">
        <v>68</v>
      </c>
      <c r="BX342" s="3">
        <v>1.03813</v>
      </c>
      <c r="BY342" s="3">
        <v>1.03813</v>
      </c>
      <c r="BZ342" s="3">
        <v>2.4318</v>
      </c>
      <c r="CA342" s="3">
        <f>(BZ342/BY342)*100</f>
        <v>234.24811921435656</v>
      </c>
      <c r="CB342" s="3"/>
      <c r="CC342" s="3">
        <v>1.03813</v>
      </c>
      <c r="CD342" s="3"/>
      <c r="CE342" s="3"/>
      <c r="CF342" s="3"/>
      <c r="CG342" s="3"/>
      <c r="CH342" s="3"/>
      <c r="CI342" s="3">
        <v>2.4318</v>
      </c>
      <c r="CJ342" s="3"/>
      <c r="CK342" s="3"/>
      <c r="CL342" s="3"/>
      <c r="CM342" s="3"/>
      <c r="CN342" s="3"/>
      <c r="CO342" s="3"/>
      <c r="CP342" s="3"/>
    </row>
    <row r="343" spans="75:94">
      <c r="BW343" s="12" t="s">
        <v>69</v>
      </c>
      <c r="BX343" s="3">
        <v>1.3019000000000001</v>
      </c>
      <c r="BY343" s="3">
        <v>1.3019000000000001</v>
      </c>
      <c r="BZ343" s="3">
        <v>2.3555999999999999</v>
      </c>
      <c r="CA343" s="3">
        <f>(BZ343/BY343)*100</f>
        <v>180.93555572624624</v>
      </c>
      <c r="CB343" s="3"/>
      <c r="CC343" s="3">
        <v>1.3019000000000001</v>
      </c>
      <c r="CD343" s="3"/>
      <c r="CE343" s="3"/>
      <c r="CF343" s="3"/>
      <c r="CG343" s="3"/>
      <c r="CH343" s="3"/>
      <c r="CI343" s="3">
        <v>2.3555999999999999</v>
      </c>
      <c r="CJ343" s="3"/>
      <c r="CK343" s="3"/>
      <c r="CL343" s="3"/>
      <c r="CM343" s="3"/>
      <c r="CN343" s="3"/>
      <c r="CO343" s="3"/>
      <c r="CP343" s="3"/>
    </row>
    <row r="344" spans="75:94">
      <c r="BW344" s="43"/>
      <c r="BX344" s="4"/>
      <c r="BY344" s="4"/>
      <c r="BZ344" s="3"/>
      <c r="CA344" s="3"/>
      <c r="CB344" s="3"/>
      <c r="CC344" s="3"/>
      <c r="CD344" s="3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</row>
    <row r="345" spans="75:94">
      <c r="BW345" s="13" t="s">
        <v>70</v>
      </c>
      <c r="BX345" s="3">
        <v>0.86919999999999997</v>
      </c>
      <c r="BY345" s="3">
        <v>0.86919999999999997</v>
      </c>
      <c r="BZ345" s="3">
        <v>2.1416940000000002</v>
      </c>
      <c r="CA345" s="3">
        <f>(BZ345/BY345)*100</f>
        <v>246.39829728485969</v>
      </c>
      <c r="CB345" s="3"/>
      <c r="CC345" s="3"/>
      <c r="CD345" s="3">
        <v>0.86919999999999997</v>
      </c>
      <c r="CE345" s="3"/>
      <c r="CF345" s="3"/>
      <c r="CG345" s="3"/>
      <c r="CH345" s="3"/>
      <c r="CI345" s="3"/>
      <c r="CJ345" s="3">
        <v>2.1416940000000002</v>
      </c>
      <c r="CK345" s="3"/>
      <c r="CL345" s="3"/>
      <c r="CM345" s="3"/>
      <c r="CN345" s="3"/>
      <c r="CO345" s="3"/>
      <c r="CP345" s="3"/>
    </row>
    <row r="346" spans="75:94">
      <c r="BW346" s="13" t="s">
        <v>71</v>
      </c>
      <c r="BX346" s="3">
        <v>0.72709999999999997</v>
      </c>
      <c r="BY346" s="3">
        <v>0.72709999999999997</v>
      </c>
      <c r="BZ346" s="3">
        <v>2.3249900000000001</v>
      </c>
      <c r="CA346" s="3">
        <f>(BZ346/BY346)*100</f>
        <v>319.76206849126669</v>
      </c>
      <c r="CB346" s="3"/>
      <c r="CC346" s="3"/>
      <c r="CD346" s="3">
        <v>0.72709999999999997</v>
      </c>
      <c r="CE346" s="3"/>
      <c r="CF346" s="3"/>
      <c r="CG346" s="3"/>
      <c r="CH346" s="3"/>
      <c r="CI346" s="3"/>
      <c r="CJ346" s="3">
        <v>2.3249900000000001</v>
      </c>
      <c r="CK346" s="3"/>
      <c r="CL346" s="3"/>
      <c r="CM346" s="3"/>
      <c r="CN346" s="3"/>
      <c r="CO346" s="3"/>
      <c r="CP346" s="3"/>
    </row>
    <row r="347" spans="75:94">
      <c r="BW347" s="13" t="s">
        <v>72</v>
      </c>
      <c r="BX347" s="3">
        <v>0.93340000000000001</v>
      </c>
      <c r="BY347" s="3">
        <v>0.93340000000000001</v>
      </c>
      <c r="BZ347" s="3">
        <v>2.13089</v>
      </c>
      <c r="CA347" s="3">
        <f>(BZ347/BY347)*100</f>
        <v>228.2933361902721</v>
      </c>
      <c r="CB347" s="3"/>
      <c r="CC347" s="3"/>
      <c r="CD347" s="3">
        <v>0.93340000000000001</v>
      </c>
      <c r="CE347" s="3"/>
      <c r="CF347" s="3"/>
      <c r="CG347" s="3"/>
      <c r="CH347" s="3"/>
      <c r="CI347" s="3"/>
      <c r="CJ347" s="3">
        <v>2.13089</v>
      </c>
      <c r="CK347" s="3"/>
      <c r="CL347" s="3"/>
      <c r="CM347" s="3"/>
      <c r="CN347" s="3"/>
      <c r="CO347" s="3"/>
      <c r="CP347" s="3"/>
    </row>
    <row r="348" spans="75:94">
      <c r="BW348" s="44"/>
      <c r="BX348" s="4"/>
      <c r="BY348" s="4"/>
      <c r="BZ348" s="3"/>
      <c r="CA348" s="3"/>
      <c r="CB348" s="3"/>
      <c r="CC348" s="3"/>
      <c r="CD348" s="3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</row>
    <row r="349" spans="75:94">
      <c r="BW349" s="16" t="s">
        <v>73</v>
      </c>
      <c r="BX349" s="3">
        <v>0.62280000000000002</v>
      </c>
      <c r="BY349" s="3">
        <v>0.62280000000000002</v>
      </c>
      <c r="BZ349" s="3">
        <v>1.9194500000000001</v>
      </c>
      <c r="CA349" s="3">
        <f>(BZ349/BY349)*100</f>
        <v>308.19685292228644</v>
      </c>
      <c r="CB349" s="3"/>
      <c r="CC349" s="3"/>
      <c r="CD349" s="3"/>
      <c r="CE349" s="3">
        <v>0.62280000000000002</v>
      </c>
      <c r="CF349" s="3"/>
      <c r="CG349" s="3"/>
      <c r="CH349" s="3"/>
      <c r="CI349" s="3"/>
      <c r="CJ349" s="3"/>
      <c r="CK349" s="3">
        <v>1.9194500000000001</v>
      </c>
      <c r="CL349" s="3"/>
      <c r="CM349" s="3"/>
      <c r="CN349" s="3"/>
      <c r="CO349" s="3"/>
      <c r="CP349" s="3"/>
    </row>
    <row r="350" spans="75:94">
      <c r="BW350" s="16" t="s">
        <v>74</v>
      </c>
      <c r="BX350" s="3">
        <v>0.49730000000000002</v>
      </c>
      <c r="BY350" s="3">
        <v>0.49730000000000002</v>
      </c>
      <c r="BZ350" s="3">
        <v>1.657165</v>
      </c>
      <c r="CA350" s="3">
        <f>(BZ350/BY350)*100</f>
        <v>333.23245525839531</v>
      </c>
      <c r="CB350" s="3"/>
      <c r="CC350" s="3"/>
      <c r="CD350" s="3"/>
      <c r="CE350" s="3">
        <v>0.49730000000000002</v>
      </c>
      <c r="CF350" s="3"/>
      <c r="CG350" s="3"/>
      <c r="CH350" s="3"/>
      <c r="CI350" s="3"/>
      <c r="CJ350" s="3"/>
      <c r="CK350" s="3">
        <v>1.657165</v>
      </c>
      <c r="CL350" s="3"/>
      <c r="CM350" s="3"/>
      <c r="CN350" s="3"/>
      <c r="CO350" s="3"/>
      <c r="CP350" s="3"/>
    </row>
    <row r="351" spans="75:94">
      <c r="BW351" s="16" t="s">
        <v>75</v>
      </c>
      <c r="BX351" s="3">
        <v>0.40379999999999999</v>
      </c>
      <c r="BY351" s="3">
        <v>0.40379999999999999</v>
      </c>
      <c r="BZ351" s="3">
        <v>1.5346200000000001</v>
      </c>
      <c r="CA351" s="3">
        <f>(BZ351/BY351)*100</f>
        <v>380.04457652303125</v>
      </c>
      <c r="CB351" s="3"/>
      <c r="CC351" s="3"/>
      <c r="CD351" s="3"/>
      <c r="CE351" s="3">
        <v>0.40379999999999999</v>
      </c>
      <c r="CF351" s="3"/>
      <c r="CG351" s="3"/>
      <c r="CH351" s="3"/>
      <c r="CI351" s="3"/>
      <c r="CJ351" s="3"/>
      <c r="CK351" s="3">
        <v>1.5346200000000001</v>
      </c>
      <c r="CL351" s="3"/>
      <c r="CM351" s="3"/>
      <c r="CN351" s="3"/>
      <c r="CO351" s="3"/>
      <c r="CP351" s="3"/>
    </row>
    <row r="352" spans="75:94">
      <c r="BW352" s="45"/>
      <c r="BX352" s="4"/>
      <c r="BY352" s="4"/>
      <c r="BZ352" s="3"/>
      <c r="CA352" s="3"/>
      <c r="CB352" s="3"/>
      <c r="CC352" s="3"/>
      <c r="CD352" s="3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</row>
    <row r="353" spans="75:105">
      <c r="BW353" s="17" t="s">
        <v>76</v>
      </c>
      <c r="BX353" s="3">
        <v>0.25109999999999999</v>
      </c>
      <c r="BY353" s="3">
        <v>0.25109999999999999</v>
      </c>
      <c r="BZ353" s="3">
        <v>0.90158700000000003</v>
      </c>
      <c r="CA353" s="3">
        <f>(BZ353/BY353)*100</f>
        <v>359.05495818399044</v>
      </c>
      <c r="CB353" s="3"/>
      <c r="CC353" s="3"/>
      <c r="CD353" s="3"/>
      <c r="CE353" s="3"/>
      <c r="CF353" s="3">
        <v>0.25109999999999999</v>
      </c>
      <c r="CG353" s="3"/>
      <c r="CH353" s="3"/>
      <c r="CI353" s="3"/>
      <c r="CJ353" s="3"/>
      <c r="CK353" s="3"/>
      <c r="CL353" s="3">
        <v>0.90158700000000003</v>
      </c>
      <c r="CM353" s="3"/>
      <c r="CN353" s="3"/>
      <c r="CO353" s="3"/>
      <c r="CP353" s="3"/>
    </row>
    <row r="354" spans="75:105">
      <c r="BW354" s="17" t="s">
        <v>77</v>
      </c>
      <c r="BX354" s="3">
        <v>0.35520000000000002</v>
      </c>
      <c r="BY354" s="3">
        <v>0.35520000000000002</v>
      </c>
      <c r="BZ354" s="3">
        <v>1.367542</v>
      </c>
      <c r="CA354" s="3">
        <f>(BZ354/BY354)*100</f>
        <v>385.00619369369366</v>
      </c>
      <c r="CB354" s="3"/>
      <c r="CC354" s="3"/>
      <c r="CD354" s="3"/>
      <c r="CE354" s="3"/>
      <c r="CF354" s="3">
        <v>0.35520000000000002</v>
      </c>
      <c r="CG354" s="3"/>
      <c r="CH354" s="3"/>
      <c r="CI354" s="3"/>
      <c r="CJ354" s="3"/>
      <c r="CK354" s="3"/>
      <c r="CL354" s="3">
        <v>1.367542</v>
      </c>
      <c r="CM354" s="3"/>
      <c r="CN354" s="3"/>
      <c r="CO354" s="3"/>
      <c r="CP354" s="3"/>
    </row>
    <row r="355" spans="75:105">
      <c r="BW355" s="17" t="s">
        <v>78</v>
      </c>
      <c r="BX355" s="3">
        <v>0.29609999999999997</v>
      </c>
      <c r="BY355" s="3">
        <v>0.29609999999999997</v>
      </c>
      <c r="BZ355" s="3">
        <v>1.4398200000000001</v>
      </c>
      <c r="CA355" s="3">
        <f>(BZ355/BY355)*100</f>
        <v>486.26139817629183</v>
      </c>
      <c r="CB355" s="3"/>
      <c r="CC355" s="3"/>
      <c r="CD355" s="3"/>
      <c r="CE355" s="3"/>
      <c r="CF355" s="3">
        <v>0.29609999999999997</v>
      </c>
      <c r="CG355" s="3"/>
      <c r="CH355" s="3"/>
      <c r="CI355" s="3"/>
      <c r="CJ355" s="3"/>
      <c r="CK355" s="3"/>
      <c r="CL355" s="3">
        <v>1.4398200000000001</v>
      </c>
      <c r="CM355" s="3"/>
      <c r="CN355" s="3"/>
      <c r="CO355" s="3"/>
      <c r="CP355" s="3"/>
    </row>
    <row r="356" spans="75:105">
      <c r="BW356" s="46"/>
      <c r="BX356" s="4"/>
      <c r="BY356" s="4"/>
      <c r="BZ356" s="4"/>
      <c r="CA356" s="3"/>
      <c r="CB356" s="3"/>
      <c r="CC356" s="3"/>
      <c r="CD356" s="3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</row>
    <row r="357" spans="75:105">
      <c r="BW357" s="18" t="s">
        <v>79</v>
      </c>
      <c r="BX357" s="3">
        <v>0.1807</v>
      </c>
      <c r="BY357" s="3">
        <v>0.1807</v>
      </c>
      <c r="BZ357" s="3">
        <v>1.1428240000000001</v>
      </c>
      <c r="CA357" s="3">
        <f>(BZ357/BY357)*100</f>
        <v>632.44272274488105</v>
      </c>
      <c r="CB357" s="3"/>
      <c r="CC357" s="4"/>
      <c r="CD357" s="3"/>
      <c r="CE357" s="3"/>
      <c r="CF357" s="3"/>
      <c r="CG357" s="3">
        <v>0.1807</v>
      </c>
      <c r="CH357" s="3"/>
      <c r="CI357" s="3"/>
      <c r="CJ357" s="3"/>
      <c r="CK357" s="3"/>
      <c r="CL357" s="3"/>
      <c r="CM357" s="3">
        <v>1.1428240000000001</v>
      </c>
      <c r="CN357" s="3"/>
      <c r="CO357" s="3"/>
      <c r="CP357" s="3"/>
    </row>
    <row r="358" spans="75:105">
      <c r="BW358" s="18" t="s">
        <v>80</v>
      </c>
      <c r="BX358" s="3">
        <v>9.5200000000000007E-2</v>
      </c>
      <c r="BY358" s="3">
        <v>9.5200000000000007E-2</v>
      </c>
      <c r="BZ358" s="3">
        <v>0.85050400000000004</v>
      </c>
      <c r="CA358" s="3">
        <f>(BZ358/BY358)*100</f>
        <v>893.38655462184863</v>
      </c>
      <c r="CB358" s="3"/>
      <c r="CC358" s="4"/>
      <c r="CD358" s="3"/>
      <c r="CE358" s="3"/>
      <c r="CF358" s="3"/>
      <c r="CG358" s="3">
        <v>9.5200000000000007E-2</v>
      </c>
      <c r="CH358" s="3"/>
      <c r="CI358" s="3"/>
      <c r="CJ358" s="3"/>
      <c r="CK358" s="3"/>
      <c r="CL358" s="3"/>
      <c r="CM358" s="3">
        <v>0.85050400000000004</v>
      </c>
      <c r="CN358" s="3"/>
      <c r="CO358" s="3"/>
      <c r="CP358" s="3"/>
    </row>
    <row r="359" spans="75:105">
      <c r="BW359" s="18" t="s">
        <v>81</v>
      </c>
      <c r="BX359" s="3">
        <v>0.1033</v>
      </c>
      <c r="BY359" s="3">
        <v>0.1033</v>
      </c>
      <c r="BZ359" s="3">
        <v>0.60416599999999998</v>
      </c>
      <c r="CA359" s="3">
        <f>(BZ359/BY359)*100</f>
        <v>584.86544046466599</v>
      </c>
      <c r="CB359" s="3"/>
      <c r="CC359" s="4"/>
      <c r="CD359" s="3"/>
      <c r="CE359" s="3"/>
      <c r="CF359" s="3"/>
      <c r="CG359" s="3">
        <v>0.1033</v>
      </c>
      <c r="CH359" s="3"/>
      <c r="CI359" s="3"/>
      <c r="CJ359" s="3"/>
      <c r="CK359" s="3"/>
      <c r="CL359" s="3"/>
      <c r="CM359" s="3">
        <v>0.60416599999999998</v>
      </c>
      <c r="CN359" s="3"/>
      <c r="CO359" s="3"/>
      <c r="CP359" s="27"/>
    </row>
    <row r="361" spans="75:105" ht="114.75">
      <c r="CQ361" s="41" t="s">
        <v>109</v>
      </c>
      <c r="CR361" s="2" t="s">
        <v>110</v>
      </c>
      <c r="CS361" s="2" t="s">
        <v>127</v>
      </c>
      <c r="CT361" s="2" t="s">
        <v>111</v>
      </c>
      <c r="CU361" s="2" t="s">
        <v>128</v>
      </c>
      <c r="CV361" s="4"/>
      <c r="CW361" s="4"/>
      <c r="CX361" s="4"/>
      <c r="CY361" s="4"/>
      <c r="CZ361" s="4"/>
      <c r="DA361" s="4"/>
    </row>
    <row r="362" spans="75:105">
      <c r="CQ362" s="10" t="s">
        <v>64</v>
      </c>
      <c r="CR362" s="3">
        <v>1.0165</v>
      </c>
      <c r="CS362" s="3">
        <v>1.0165</v>
      </c>
      <c r="CT362" s="3">
        <v>2.5611999999999999</v>
      </c>
      <c r="CU362" s="3">
        <f>(CT362/CS362)*100</f>
        <v>251.96261682242991</v>
      </c>
      <c r="CV362" s="3">
        <f>AVERAGE(CU362:CU364)</f>
        <v>222.30006192760047</v>
      </c>
      <c r="CW362" s="3">
        <f>STDEV(CU362:CU364)</f>
        <v>28.5571854856979</v>
      </c>
      <c r="CX362" s="3"/>
      <c r="CY362" s="3"/>
      <c r="CZ362" s="3"/>
      <c r="DA362" s="3"/>
    </row>
    <row r="363" spans="75:105">
      <c r="CQ363" s="10" t="s">
        <v>65</v>
      </c>
      <c r="CR363" s="3">
        <v>1.1525700000000001</v>
      </c>
      <c r="CS363" s="3">
        <v>1.1525700000000001</v>
      </c>
      <c r="CT363" s="3">
        <v>2.5350000000000001</v>
      </c>
      <c r="CU363" s="3">
        <f>(CT363/CS363)*100</f>
        <v>219.94325724251021</v>
      </c>
      <c r="CV363" s="4"/>
      <c r="CW363" s="3"/>
      <c r="CX363" s="3"/>
      <c r="CY363" s="3"/>
      <c r="CZ363" s="3"/>
      <c r="DA363" s="3"/>
    </row>
    <row r="364" spans="75:105">
      <c r="CQ364" s="10" t="s">
        <v>66</v>
      </c>
      <c r="CR364" s="3">
        <v>1.1427</v>
      </c>
      <c r="CS364" s="3">
        <v>1.1427</v>
      </c>
      <c r="CT364" s="3">
        <v>2.2282000000000002</v>
      </c>
      <c r="CU364" s="3">
        <f>(CT364/CS364)*100</f>
        <v>194.99431171786122</v>
      </c>
      <c r="CV364" s="4"/>
      <c r="CW364" s="3"/>
      <c r="CX364" s="3"/>
      <c r="CY364" s="3"/>
      <c r="CZ364" s="3"/>
      <c r="DA364" s="3"/>
    </row>
    <row r="365" spans="75:105">
      <c r="CQ365" s="42"/>
      <c r="CR365" s="4"/>
      <c r="CS365" s="4"/>
      <c r="CT365" s="3"/>
      <c r="CU365" s="3"/>
      <c r="CV365" s="3"/>
      <c r="CW365" s="3"/>
      <c r="CX365" s="3"/>
      <c r="CY365" s="4"/>
      <c r="CZ365" s="4"/>
      <c r="DA365" s="4"/>
    </row>
    <row r="366" spans="75:105">
      <c r="CQ366" s="12" t="s">
        <v>67</v>
      </c>
      <c r="CR366" s="3">
        <v>1.1100000000000001</v>
      </c>
      <c r="CS366" s="3">
        <v>1.1100000000000001</v>
      </c>
      <c r="CT366" s="3">
        <v>2.2507000000000001</v>
      </c>
      <c r="CU366" s="3">
        <f>(CT366/CS366)*100</f>
        <v>202.76576576576576</v>
      </c>
      <c r="CV366" s="3">
        <f>AVERAGE(CU366:CU368)</f>
        <v>205.98314690212285</v>
      </c>
      <c r="CW366" s="3">
        <f>STDEV(CU366:CU368)</f>
        <v>26.801511383705151</v>
      </c>
      <c r="CX366" s="3"/>
      <c r="CY366" s="3"/>
      <c r="CZ366" s="3"/>
      <c r="DA366" s="3"/>
    </row>
    <row r="367" spans="75:105">
      <c r="CQ367" s="12" t="s">
        <v>68</v>
      </c>
      <c r="CR367" s="3">
        <v>1.03813</v>
      </c>
      <c r="CS367" s="3">
        <v>1.03813</v>
      </c>
      <c r="CT367" s="3">
        <v>2.4318</v>
      </c>
      <c r="CU367" s="3">
        <f>(CT367/CS367)*100</f>
        <v>234.24811921435656</v>
      </c>
      <c r="CV367" s="4"/>
      <c r="CW367" s="3"/>
      <c r="CX367" s="3"/>
      <c r="CY367" s="3"/>
      <c r="CZ367" s="3"/>
      <c r="DA367" s="3"/>
    </row>
    <row r="368" spans="75:105">
      <c r="CQ368" s="12" t="s">
        <v>69</v>
      </c>
      <c r="CR368" s="3">
        <v>1.3019000000000001</v>
      </c>
      <c r="CS368" s="3">
        <v>1.3019000000000001</v>
      </c>
      <c r="CT368" s="3">
        <v>2.3555999999999999</v>
      </c>
      <c r="CU368" s="3">
        <f>(CT368/CS368)*100</f>
        <v>180.93555572624624</v>
      </c>
      <c r="CV368" s="4"/>
      <c r="CW368" s="3"/>
      <c r="CX368" s="3"/>
      <c r="CY368" s="3"/>
      <c r="CZ368" s="3"/>
      <c r="DA368" s="3"/>
    </row>
    <row r="369" spans="95:105">
      <c r="CQ369" s="43"/>
      <c r="CR369" s="4"/>
      <c r="CS369" s="4"/>
      <c r="CT369" s="3"/>
      <c r="CU369" s="3"/>
      <c r="CV369" s="3"/>
      <c r="CW369" s="3"/>
      <c r="CX369" s="3"/>
      <c r="CY369" s="4"/>
      <c r="CZ369" s="4"/>
      <c r="DA369" s="4"/>
    </row>
    <row r="370" spans="95:105">
      <c r="CQ370" s="13" t="s">
        <v>70</v>
      </c>
      <c r="CR370" s="3">
        <v>0.86919999999999997</v>
      </c>
      <c r="CS370" s="3">
        <v>0.86919999999999997</v>
      </c>
      <c r="CT370" s="3">
        <v>2.1416940000000002</v>
      </c>
      <c r="CU370" s="3">
        <f>(CT370/CS370)*100</f>
        <v>246.39829728485969</v>
      </c>
      <c r="CV370" s="3">
        <f>AVERAGE(CU370:CU372)</f>
        <v>264.81790065546619</v>
      </c>
      <c r="CW370" s="3">
        <f>STDEV(CU370:CU372)</f>
        <v>48.436490257197477</v>
      </c>
      <c r="CX370" s="4"/>
      <c r="CY370" s="3"/>
      <c r="CZ370" s="3"/>
      <c r="DA370" s="3"/>
    </row>
    <row r="371" spans="95:105">
      <c r="CQ371" s="13" t="s">
        <v>71</v>
      </c>
      <c r="CR371" s="3">
        <v>0.72709999999999997</v>
      </c>
      <c r="CS371" s="3">
        <v>0.72709999999999997</v>
      </c>
      <c r="CT371" s="3">
        <v>2.3249900000000001</v>
      </c>
      <c r="CU371" s="3">
        <f>(CT371/CS371)*100</f>
        <v>319.76206849126669</v>
      </c>
      <c r="CV371" s="4"/>
      <c r="CW371" s="3"/>
      <c r="CX371" s="4"/>
      <c r="CY371" s="3"/>
      <c r="CZ371" s="3"/>
      <c r="DA371" s="3"/>
    </row>
    <row r="372" spans="95:105">
      <c r="CQ372" s="13" t="s">
        <v>72</v>
      </c>
      <c r="CR372" s="3">
        <v>0.93340000000000001</v>
      </c>
      <c r="CS372" s="3">
        <v>0.93340000000000001</v>
      </c>
      <c r="CT372" s="3">
        <v>2.13089</v>
      </c>
      <c r="CU372" s="3">
        <f>(CT372/CS372)*100</f>
        <v>228.2933361902721</v>
      </c>
      <c r="CV372" s="4"/>
      <c r="CW372" s="3"/>
      <c r="CX372" s="4"/>
      <c r="CY372" s="3"/>
      <c r="CZ372" s="3"/>
      <c r="DA372" s="3"/>
    </row>
    <row r="373" spans="95:105">
      <c r="CQ373" s="44"/>
      <c r="CR373" s="4"/>
      <c r="CS373" s="4"/>
      <c r="CT373" s="3"/>
      <c r="CU373" s="3"/>
      <c r="CV373" s="3"/>
      <c r="CW373" s="3"/>
      <c r="CX373" s="3"/>
      <c r="CY373" s="4"/>
      <c r="CZ373" s="4"/>
      <c r="DA373" s="4"/>
    </row>
    <row r="374" spans="95:105">
      <c r="CQ374" s="16" t="s">
        <v>73</v>
      </c>
      <c r="CR374" s="3">
        <v>0.62280000000000002</v>
      </c>
      <c r="CS374" s="3">
        <v>0.62280000000000002</v>
      </c>
      <c r="CT374" s="3">
        <v>1.9194500000000001</v>
      </c>
      <c r="CU374" s="3">
        <f>(CT374/CS374)*100</f>
        <v>308.19685292228644</v>
      </c>
      <c r="CV374" s="3">
        <f>AVERAGE(CU374:CU376)</f>
        <v>340.49129490123772</v>
      </c>
      <c r="CW374" s="3">
        <f>STDEV(CU374:CU376)</f>
        <v>36.469739666916063</v>
      </c>
      <c r="CX374" s="3"/>
      <c r="CY374" s="4"/>
      <c r="CZ374" s="3"/>
      <c r="DA374" s="3"/>
    </row>
    <row r="375" spans="95:105">
      <c r="CQ375" s="16" t="s">
        <v>74</v>
      </c>
      <c r="CR375" s="3">
        <v>0.49730000000000002</v>
      </c>
      <c r="CS375" s="3">
        <v>0.49730000000000002</v>
      </c>
      <c r="CT375" s="3">
        <v>1.657165</v>
      </c>
      <c r="CU375" s="3">
        <f>(CT375/CS375)*100</f>
        <v>333.23245525839531</v>
      </c>
      <c r="CV375" s="4"/>
      <c r="CW375" s="3"/>
      <c r="CX375" s="3"/>
      <c r="CY375" s="4"/>
      <c r="CZ375" s="3"/>
      <c r="DA375" s="3"/>
    </row>
    <row r="376" spans="95:105">
      <c r="CQ376" s="16" t="s">
        <v>75</v>
      </c>
      <c r="CR376" s="3">
        <v>0.40379999999999999</v>
      </c>
      <c r="CS376" s="3">
        <v>0.40379999999999999</v>
      </c>
      <c r="CT376" s="3">
        <v>1.5346200000000001</v>
      </c>
      <c r="CU376" s="3">
        <f>(CT376/CS376)*100</f>
        <v>380.04457652303125</v>
      </c>
      <c r="CV376" s="4"/>
      <c r="CW376" s="3"/>
      <c r="CX376" s="3"/>
      <c r="CY376" s="4"/>
      <c r="CZ376" s="3"/>
      <c r="DA376" s="3"/>
    </row>
    <row r="377" spans="95:105">
      <c r="CQ377" s="45"/>
      <c r="CR377" s="4"/>
      <c r="CS377" s="4"/>
      <c r="CT377" s="3"/>
      <c r="CU377" s="3"/>
      <c r="CV377" s="3"/>
      <c r="CW377" s="3"/>
      <c r="CX377" s="3"/>
      <c r="CY377" s="4"/>
      <c r="CZ377" s="4"/>
      <c r="DA377" s="4"/>
    </row>
    <row r="378" spans="95:105">
      <c r="CQ378" s="17" t="s">
        <v>76</v>
      </c>
      <c r="CR378" s="3">
        <v>0.25109999999999999</v>
      </c>
      <c r="CS378" s="3">
        <v>0.25109999999999999</v>
      </c>
      <c r="CT378" s="3">
        <v>0.90158700000000003</v>
      </c>
      <c r="CU378" s="3">
        <f>(CT378/CS378)*100</f>
        <v>359.05495818399044</v>
      </c>
      <c r="CV378" s="3">
        <f>AVERAGE(CU378:CU380)</f>
        <v>410.10751668465861</v>
      </c>
      <c r="CW378" s="3">
        <f>STDEV(CU378:CU380)</f>
        <v>67.215525779400963</v>
      </c>
      <c r="CX378" s="3"/>
      <c r="CY378" s="3"/>
      <c r="CZ378" s="4"/>
      <c r="DA378" s="3"/>
    </row>
    <row r="379" spans="95:105">
      <c r="CQ379" s="17" t="s">
        <v>77</v>
      </c>
      <c r="CR379" s="3">
        <v>0.35520000000000002</v>
      </c>
      <c r="CS379" s="3">
        <v>0.35520000000000002</v>
      </c>
      <c r="CT379" s="3">
        <v>1.367542</v>
      </c>
      <c r="CU379" s="3">
        <f>(CT379/CS379)*100</f>
        <v>385.00619369369366</v>
      </c>
      <c r="CV379" s="4"/>
      <c r="CW379" s="3"/>
      <c r="CX379" s="3"/>
      <c r="CY379" s="3"/>
      <c r="CZ379" s="4"/>
      <c r="DA379" s="3"/>
    </row>
    <row r="380" spans="95:105">
      <c r="CQ380" s="17" t="s">
        <v>78</v>
      </c>
      <c r="CR380" s="3">
        <v>0.29609999999999997</v>
      </c>
      <c r="CS380" s="3">
        <v>0.29609999999999997</v>
      </c>
      <c r="CT380" s="3">
        <v>1.4398200000000001</v>
      </c>
      <c r="CU380" s="3">
        <f>(CT380/CS380)*100</f>
        <v>486.26139817629183</v>
      </c>
      <c r="CV380" s="4"/>
      <c r="CW380" s="3"/>
      <c r="CX380" s="3"/>
      <c r="CY380" s="3"/>
      <c r="CZ380" s="4"/>
      <c r="DA380" s="3"/>
    </row>
    <row r="381" spans="95:105">
      <c r="CQ381" s="46"/>
      <c r="CR381" s="4"/>
      <c r="CS381" s="4"/>
      <c r="CT381" s="4"/>
      <c r="CU381" s="3"/>
      <c r="CV381" s="3"/>
      <c r="CW381" s="3"/>
      <c r="CX381" s="3"/>
      <c r="CY381" s="4"/>
      <c r="CZ381" s="4"/>
      <c r="DA381" s="4"/>
    </row>
    <row r="382" spans="95:105">
      <c r="CQ382" s="18" t="s">
        <v>79</v>
      </c>
      <c r="CR382" s="3">
        <v>0.1807</v>
      </c>
      <c r="CS382" s="3">
        <v>0.1807</v>
      </c>
      <c r="CT382" s="3">
        <v>1.1428240000000001</v>
      </c>
      <c r="CU382" s="3">
        <f>(CT382/CS382)*100</f>
        <v>632.44272274488105</v>
      </c>
      <c r="CV382" s="3">
        <f>AVERAGE(CU382:CU384)</f>
        <v>703.56490594379864</v>
      </c>
      <c r="CW382" s="3">
        <f>STDEV(CU382:CU384)</f>
        <v>166.10265855016416</v>
      </c>
      <c r="CX382" s="3"/>
      <c r="CY382" s="3"/>
      <c r="CZ382" s="3"/>
      <c r="DA382" s="4"/>
    </row>
    <row r="383" spans="95:105">
      <c r="CQ383" s="18" t="s">
        <v>80</v>
      </c>
      <c r="CR383" s="3">
        <v>9.5200000000000007E-2</v>
      </c>
      <c r="CS383" s="3">
        <v>9.5200000000000007E-2</v>
      </c>
      <c r="CT383" s="3">
        <v>0.85050400000000004</v>
      </c>
      <c r="CU383" s="3">
        <f>(CT383/CS383)*100</f>
        <v>893.38655462184863</v>
      </c>
      <c r="CV383" s="4"/>
      <c r="CW383" s="3"/>
      <c r="CX383" s="3"/>
      <c r="CY383" s="3"/>
      <c r="CZ383" s="3"/>
      <c r="DA383" s="4"/>
    </row>
    <row r="384" spans="95:105">
      <c r="CQ384" s="18" t="s">
        <v>81</v>
      </c>
      <c r="CR384" s="3">
        <v>0.1033</v>
      </c>
      <c r="CS384" s="3">
        <v>0.1033</v>
      </c>
      <c r="CT384" s="3">
        <v>0.60416599999999998</v>
      </c>
      <c r="CU384" s="3">
        <f>(CT384/CS384)*100</f>
        <v>584.86544046466599</v>
      </c>
      <c r="CV384" s="4"/>
      <c r="CW384" s="3"/>
      <c r="CX384" s="3"/>
      <c r="CY384" s="3"/>
      <c r="CZ384" s="3"/>
      <c r="DA384" s="4"/>
    </row>
    <row r="386" spans="106:115" ht="63.75">
      <c r="DB386" s="41" t="s">
        <v>109</v>
      </c>
      <c r="DC386" s="4"/>
      <c r="DD386" s="2" t="s">
        <v>129</v>
      </c>
      <c r="DE386" s="4"/>
      <c r="DF386" s="2" t="s">
        <v>130</v>
      </c>
      <c r="DG386" s="2" t="s">
        <v>2</v>
      </c>
      <c r="DH386" s="2" t="s">
        <v>111</v>
      </c>
      <c r="DI386" s="2" t="s">
        <v>131</v>
      </c>
      <c r="DJ386" s="4"/>
      <c r="DK386" s="2" t="s">
        <v>132</v>
      </c>
    </row>
    <row r="387" spans="106:115">
      <c r="DB387" s="10" t="s">
        <v>64</v>
      </c>
      <c r="DC387" s="3">
        <v>0</v>
      </c>
      <c r="DD387" s="3">
        <v>1.0165</v>
      </c>
      <c r="DE387" s="3">
        <v>0</v>
      </c>
      <c r="DF387" s="3">
        <f>AVERAGE(DD387:DD389)</f>
        <v>1.1039233333333334</v>
      </c>
      <c r="DG387" s="3">
        <f>STDEV(DD387:DD389)</f>
        <v>7.587149420786006E-2</v>
      </c>
      <c r="DH387" s="3">
        <v>2.5611999999999999</v>
      </c>
      <c r="DI387" s="3">
        <f>AVERAGE(DH387:DH389)</f>
        <v>2.4414666666666665</v>
      </c>
      <c r="DJ387" s="3">
        <f>STDEV(DH387:DH389)</f>
        <v>0.18515834664776334</v>
      </c>
      <c r="DK387" s="3">
        <v>1.431</v>
      </c>
    </row>
    <row r="388" spans="106:115">
      <c r="DB388" s="10" t="s">
        <v>65</v>
      </c>
      <c r="DC388" s="3">
        <v>0</v>
      </c>
      <c r="DD388" s="3">
        <v>1.1525700000000001</v>
      </c>
      <c r="DE388" s="4"/>
      <c r="DF388" s="4"/>
      <c r="DG388" s="3"/>
      <c r="DH388" s="3">
        <v>2.5350000000000001</v>
      </c>
      <c r="DI388" s="3"/>
      <c r="DJ388" s="3"/>
      <c r="DK388" s="4"/>
    </row>
    <row r="389" spans="106:115">
      <c r="DB389" s="10" t="s">
        <v>66</v>
      </c>
      <c r="DC389" s="3">
        <v>0</v>
      </c>
      <c r="DD389" s="3">
        <v>1.1427</v>
      </c>
      <c r="DE389" s="4"/>
      <c r="DF389" s="4"/>
      <c r="DG389" s="3"/>
      <c r="DH389" s="3">
        <v>2.2282000000000002</v>
      </c>
      <c r="DI389" s="3"/>
      <c r="DJ389" s="3"/>
      <c r="DK389" s="4"/>
    </row>
    <row r="390" spans="106:115">
      <c r="DB390" s="42"/>
      <c r="DC390" s="4"/>
      <c r="DD390" s="4"/>
      <c r="DE390" s="4"/>
      <c r="DF390" s="4"/>
      <c r="DG390" s="3"/>
      <c r="DH390" s="3"/>
      <c r="DI390" s="3"/>
      <c r="DJ390" s="3"/>
      <c r="DK390" s="4"/>
    </row>
    <row r="391" spans="106:115">
      <c r="DB391" s="12" t="s">
        <v>67</v>
      </c>
      <c r="DC391" s="3">
        <v>22</v>
      </c>
      <c r="DD391" s="3">
        <v>1.1100000000000001</v>
      </c>
      <c r="DE391" s="3">
        <v>22</v>
      </c>
      <c r="DF391" s="3">
        <f>AVERAGE(DD391:DD393)</f>
        <v>1.15001</v>
      </c>
      <c r="DG391" s="3">
        <f>STDEV(DD391:DD393)</f>
        <v>0.13636074691787226</v>
      </c>
      <c r="DH391" s="3">
        <v>2.2507000000000001</v>
      </c>
      <c r="DI391" s="3">
        <f>AVERAGE(DH391:DH393)</f>
        <v>2.3460333333333332</v>
      </c>
      <c r="DJ391" s="3">
        <f>STDEV(DH391:DH393)</f>
        <v>9.0928231772829035E-2</v>
      </c>
      <c r="DK391" s="3">
        <v>1.089</v>
      </c>
    </row>
    <row r="392" spans="106:115">
      <c r="DB392" s="12" t="s">
        <v>68</v>
      </c>
      <c r="DC392" s="3">
        <v>22</v>
      </c>
      <c r="DD392" s="3">
        <v>1.03813</v>
      </c>
      <c r="DE392" s="4"/>
      <c r="DF392" s="4"/>
      <c r="DG392" s="3"/>
      <c r="DH392" s="3">
        <v>2.4318</v>
      </c>
      <c r="DI392" s="3"/>
      <c r="DJ392" s="3"/>
      <c r="DK392" s="4"/>
    </row>
    <row r="393" spans="106:115">
      <c r="DB393" s="12" t="s">
        <v>69</v>
      </c>
      <c r="DC393" s="3">
        <v>22</v>
      </c>
      <c r="DD393" s="3">
        <v>1.3019000000000001</v>
      </c>
      <c r="DE393" s="4"/>
      <c r="DF393" s="4"/>
      <c r="DG393" s="3"/>
      <c r="DH393" s="3">
        <v>2.3555999999999999</v>
      </c>
      <c r="DI393" s="3"/>
      <c r="DJ393" s="3"/>
      <c r="DK393" s="4"/>
    </row>
    <row r="394" spans="106:115">
      <c r="DB394" s="43"/>
      <c r="DC394" s="4"/>
      <c r="DD394" s="4"/>
      <c r="DE394" s="4"/>
      <c r="DF394" s="4"/>
      <c r="DG394" s="3"/>
      <c r="DH394" s="3"/>
      <c r="DI394" s="3"/>
      <c r="DJ394" s="3"/>
      <c r="DK394" s="4"/>
    </row>
    <row r="395" spans="106:115">
      <c r="DB395" s="13" t="s">
        <v>70</v>
      </c>
      <c r="DC395" s="3">
        <v>50</v>
      </c>
      <c r="DD395" s="3">
        <v>0.86919999999999997</v>
      </c>
      <c r="DE395" s="3">
        <v>50</v>
      </c>
      <c r="DF395" s="3">
        <f>AVERAGE(DD395:DD397)</f>
        <v>0.84323333333333339</v>
      </c>
      <c r="DG395" s="3">
        <f>STDEV(DD395:DD397)</f>
        <v>0.10557283425831256</v>
      </c>
      <c r="DH395" s="3">
        <v>2.1416940000000002</v>
      </c>
      <c r="DI395" s="3">
        <f>AVERAGE(DH395:DH397)</f>
        <v>2.1991913333333337</v>
      </c>
      <c r="DJ395" s="3">
        <f>STDEV(DH395:DH397)</f>
        <v>0.10907868721860077</v>
      </c>
      <c r="DK395" s="3">
        <v>0.72099999999999997</v>
      </c>
    </row>
    <row r="396" spans="106:115">
      <c r="DB396" s="13" t="s">
        <v>71</v>
      </c>
      <c r="DC396" s="3">
        <v>50</v>
      </c>
      <c r="DD396" s="3">
        <v>0.72709999999999997</v>
      </c>
      <c r="DE396" s="4"/>
      <c r="DF396" s="4"/>
      <c r="DG396" s="3"/>
      <c r="DH396" s="3">
        <v>2.3249900000000001</v>
      </c>
      <c r="DI396" s="3"/>
      <c r="DJ396" s="3"/>
      <c r="DK396" s="4"/>
    </row>
    <row r="397" spans="106:115">
      <c r="DB397" s="13" t="s">
        <v>72</v>
      </c>
      <c r="DC397" s="3">
        <v>50</v>
      </c>
      <c r="DD397" s="3">
        <v>0.93340000000000001</v>
      </c>
      <c r="DE397" s="4"/>
      <c r="DF397" s="4"/>
      <c r="DG397" s="3"/>
      <c r="DH397" s="3">
        <v>2.13089</v>
      </c>
      <c r="DI397" s="3"/>
      <c r="DJ397" s="3"/>
      <c r="DK397" s="4"/>
    </row>
    <row r="398" spans="106:115">
      <c r="DB398" s="44"/>
      <c r="DC398" s="4"/>
      <c r="DD398" s="4"/>
      <c r="DE398" s="4"/>
      <c r="DF398" s="4"/>
      <c r="DG398" s="3"/>
      <c r="DH398" s="3"/>
      <c r="DI398" s="3"/>
      <c r="DJ398" s="3"/>
      <c r="DK398" s="4"/>
    </row>
    <row r="399" spans="106:115">
      <c r="DB399" s="16" t="s">
        <v>73</v>
      </c>
      <c r="DC399" s="3">
        <v>100</v>
      </c>
      <c r="DD399" s="3">
        <v>0.62280000000000002</v>
      </c>
      <c r="DE399" s="3">
        <v>100</v>
      </c>
      <c r="DF399" s="3">
        <f>AVERAGE(DD399:DD401)</f>
        <v>0.50796666666666668</v>
      </c>
      <c r="DG399" s="3">
        <f>STDEV(DD399:DD401)</f>
        <v>0.1098889591056959</v>
      </c>
      <c r="DH399" s="3">
        <v>1.9194500000000001</v>
      </c>
      <c r="DI399" s="3">
        <f>AVERAGE(DH399:DH401)</f>
        <v>1.7037450000000003</v>
      </c>
      <c r="DJ399" s="3">
        <f>STDEV(DH399:DH401)</f>
        <v>0.19659807864015358</v>
      </c>
      <c r="DK399" s="3">
        <v>0.41299999999999998</v>
      </c>
    </row>
    <row r="400" spans="106:115">
      <c r="DB400" s="16" t="s">
        <v>74</v>
      </c>
      <c r="DC400" s="3">
        <v>100</v>
      </c>
      <c r="DD400" s="3">
        <v>0.49730000000000002</v>
      </c>
      <c r="DE400" s="4"/>
      <c r="DF400" s="4"/>
      <c r="DG400" s="3"/>
      <c r="DH400" s="3">
        <v>1.657165</v>
      </c>
      <c r="DI400" s="3"/>
      <c r="DJ400" s="3"/>
      <c r="DK400" s="4"/>
    </row>
    <row r="401" spans="106:123">
      <c r="DB401" s="16" t="s">
        <v>75</v>
      </c>
      <c r="DC401" s="3">
        <v>100</v>
      </c>
      <c r="DD401" s="3">
        <v>0.40379999999999999</v>
      </c>
      <c r="DE401" s="4"/>
      <c r="DF401" s="4"/>
      <c r="DG401" s="3"/>
      <c r="DH401" s="3">
        <v>1.5346200000000001</v>
      </c>
      <c r="DI401" s="3"/>
      <c r="DJ401" s="3"/>
      <c r="DK401" s="4"/>
    </row>
    <row r="402" spans="106:123">
      <c r="DB402" s="45"/>
      <c r="DC402" s="4"/>
      <c r="DD402" s="4"/>
      <c r="DE402" s="4"/>
      <c r="DF402" s="4"/>
      <c r="DG402" s="3"/>
      <c r="DH402" s="3"/>
      <c r="DI402" s="3"/>
      <c r="DJ402" s="3"/>
      <c r="DK402" s="4"/>
    </row>
    <row r="403" spans="106:123">
      <c r="DB403" s="17" t="s">
        <v>76</v>
      </c>
      <c r="DC403" s="3">
        <v>200</v>
      </c>
      <c r="DD403" s="3">
        <v>0.25109999999999999</v>
      </c>
      <c r="DE403" s="3">
        <v>200</v>
      </c>
      <c r="DF403" s="3">
        <f>AVERAGE(DD403:DD405)</f>
        <v>0.30080000000000001</v>
      </c>
      <c r="DG403" s="3">
        <f>STDEV(DD403:DD405)</f>
        <v>5.2208907286017403E-2</v>
      </c>
      <c r="DH403" s="3">
        <v>0.90158700000000003</v>
      </c>
      <c r="DI403" s="3">
        <f>AVERAGE(DH403:DH405)</f>
        <v>1.2363163333333334</v>
      </c>
      <c r="DJ403" s="3">
        <f>STDEV(DH403:DH405)</f>
        <v>0.29212809222382802</v>
      </c>
      <c r="DK403" s="3">
        <v>0.14699999999999999</v>
      </c>
    </row>
    <row r="404" spans="106:123">
      <c r="DB404" s="17" t="s">
        <v>77</v>
      </c>
      <c r="DC404" s="3">
        <v>200</v>
      </c>
      <c r="DD404" s="3">
        <v>0.35520000000000002</v>
      </c>
      <c r="DE404" s="4"/>
      <c r="DF404" s="4"/>
      <c r="DG404" s="3"/>
      <c r="DH404" s="3">
        <v>1.367542</v>
      </c>
      <c r="DI404" s="3"/>
      <c r="DJ404" s="3"/>
      <c r="DK404" s="4"/>
    </row>
    <row r="405" spans="106:123">
      <c r="DB405" s="17" t="s">
        <v>78</v>
      </c>
      <c r="DC405" s="3">
        <v>200</v>
      </c>
      <c r="DD405" s="3">
        <v>0.29609999999999997</v>
      </c>
      <c r="DE405" s="4"/>
      <c r="DF405" s="4"/>
      <c r="DG405" s="3"/>
      <c r="DH405" s="3">
        <v>1.4398200000000001</v>
      </c>
      <c r="DI405" s="3"/>
      <c r="DJ405" s="3"/>
      <c r="DK405" s="4"/>
    </row>
    <row r="406" spans="106:123">
      <c r="DB406" s="46"/>
      <c r="DC406" s="4"/>
      <c r="DD406" s="4"/>
      <c r="DE406" s="4"/>
      <c r="DF406" s="4"/>
      <c r="DG406" s="3"/>
      <c r="DH406" s="4"/>
      <c r="DI406" s="3"/>
      <c r="DJ406" s="3"/>
      <c r="DK406" s="4"/>
    </row>
    <row r="407" spans="106:123">
      <c r="DB407" s="18" t="s">
        <v>79</v>
      </c>
      <c r="DC407" s="3">
        <v>300</v>
      </c>
      <c r="DD407" s="3">
        <v>0.1807</v>
      </c>
      <c r="DE407" s="3">
        <v>300</v>
      </c>
      <c r="DF407" s="3">
        <f>AVERAGE(DD407:DD409)</f>
        <v>0.12640000000000001</v>
      </c>
      <c r="DG407" s="3">
        <f>STDEV(DD407:DD409)</f>
        <v>4.7199258468751358E-2</v>
      </c>
      <c r="DH407" s="3">
        <v>1.1428240000000001</v>
      </c>
      <c r="DI407" s="3">
        <f>AVERAGE(DH407:DH409)</f>
        <v>0.8658313333333334</v>
      </c>
      <c r="DJ407" s="3">
        <f>STDEV(DH407:DH409)</f>
        <v>0.26965590221861135</v>
      </c>
      <c r="DK407" s="3">
        <v>4.5999999999999999E-2</v>
      </c>
    </row>
    <row r="408" spans="106:123">
      <c r="DB408" s="18" t="s">
        <v>80</v>
      </c>
      <c r="DC408" s="3">
        <v>300</v>
      </c>
      <c r="DD408" s="3">
        <v>9.5200000000000007E-2</v>
      </c>
      <c r="DE408" s="4"/>
      <c r="DF408" s="4"/>
      <c r="DG408" s="3"/>
      <c r="DH408" s="3">
        <v>0.85050400000000004</v>
      </c>
      <c r="DI408" s="3"/>
      <c r="DJ408" s="3"/>
      <c r="DK408" s="4"/>
    </row>
    <row r="409" spans="106:123">
      <c r="DB409" s="18" t="s">
        <v>81</v>
      </c>
      <c r="DC409" s="3">
        <v>300</v>
      </c>
      <c r="DD409" s="3">
        <v>0.1033</v>
      </c>
      <c r="DE409" s="4"/>
      <c r="DF409" s="4"/>
      <c r="DG409" s="3"/>
      <c r="DH409" s="3">
        <v>0.60416599999999998</v>
      </c>
      <c r="DI409" s="3"/>
      <c r="DJ409" s="3"/>
      <c r="DK409" s="4"/>
    </row>
    <row r="411" spans="106:123" ht="63.75">
      <c r="DL411" s="41" t="s">
        <v>109</v>
      </c>
      <c r="DM411" s="4"/>
      <c r="DN411" s="2" t="s">
        <v>130</v>
      </c>
      <c r="DO411" s="2" t="s">
        <v>2</v>
      </c>
      <c r="DP411" s="2" t="s">
        <v>131</v>
      </c>
      <c r="DQ411" s="2" t="s">
        <v>2</v>
      </c>
      <c r="DR411" s="2" t="s">
        <v>132</v>
      </c>
      <c r="DS411" s="4"/>
    </row>
    <row r="412" spans="106:123">
      <c r="DL412" s="10" t="s">
        <v>64</v>
      </c>
      <c r="DM412" s="3">
        <v>0</v>
      </c>
      <c r="DN412" s="3">
        <v>1.10392333333333</v>
      </c>
      <c r="DO412" s="3">
        <v>7.5871494207860005E-2</v>
      </c>
      <c r="DP412" s="3">
        <v>2.44146666666667</v>
      </c>
      <c r="DQ412" s="3">
        <v>0.18515834664776301</v>
      </c>
      <c r="DR412" s="3">
        <v>1.32</v>
      </c>
      <c r="DS412" s="3">
        <f t="shared" ref="DS412:DS417" si="31">(DN412-DR412)/DN412*100</f>
        <v>-19.573521108048325</v>
      </c>
    </row>
    <row r="413" spans="106:123">
      <c r="DL413" s="12" t="s">
        <v>67</v>
      </c>
      <c r="DM413" s="3">
        <v>22</v>
      </c>
      <c r="DN413" s="3">
        <v>1.15001</v>
      </c>
      <c r="DO413" s="3">
        <v>0.13636074691787201</v>
      </c>
      <c r="DP413" s="3">
        <v>2.3460333333333301</v>
      </c>
      <c r="DQ413" s="3">
        <v>9.0928231772829105E-2</v>
      </c>
      <c r="DR413" s="3">
        <v>0.32</v>
      </c>
      <c r="DS413" s="3">
        <f t="shared" si="31"/>
        <v>72.17415500734775</v>
      </c>
    </row>
    <row r="414" spans="106:123">
      <c r="DL414" s="13" t="s">
        <v>70</v>
      </c>
      <c r="DM414" s="3">
        <v>50</v>
      </c>
      <c r="DN414" s="3">
        <v>0.84323333333333295</v>
      </c>
      <c r="DO414" s="3">
        <v>0.105572834258313</v>
      </c>
      <c r="DP414" s="3">
        <v>2.1991913333333302</v>
      </c>
      <c r="DQ414" s="3">
        <v>0.10907868721860101</v>
      </c>
      <c r="DR414" s="3">
        <v>0.19</v>
      </c>
      <c r="DS414" s="3">
        <f t="shared" si="31"/>
        <v>77.467683915088728</v>
      </c>
    </row>
    <row r="415" spans="106:123">
      <c r="DL415" s="16" t="s">
        <v>73</v>
      </c>
      <c r="DM415" s="3">
        <v>100</v>
      </c>
      <c r="DN415" s="3">
        <v>0.50796666666666701</v>
      </c>
      <c r="DO415" s="3">
        <v>0.109888959105696</v>
      </c>
      <c r="DP415" s="3">
        <v>1.7037450000000001</v>
      </c>
      <c r="DQ415" s="3">
        <v>0.19659807864015399</v>
      </c>
      <c r="DR415" s="3">
        <v>0.11</v>
      </c>
      <c r="DS415" s="3">
        <f t="shared" si="31"/>
        <v>78.345035763501556</v>
      </c>
    </row>
    <row r="416" spans="106:123">
      <c r="DL416" s="17" t="s">
        <v>76</v>
      </c>
      <c r="DM416" s="3">
        <v>200</v>
      </c>
      <c r="DN416" s="3">
        <v>0.30080000000000001</v>
      </c>
      <c r="DO416" s="3">
        <v>5.2208907286017799E-2</v>
      </c>
      <c r="DP416" s="3">
        <v>1.23631633333333</v>
      </c>
      <c r="DQ416" s="3">
        <v>0.29212809222382802</v>
      </c>
      <c r="DR416" s="3">
        <v>0.05</v>
      </c>
      <c r="DS416" s="3">
        <f t="shared" si="31"/>
        <v>83.377659574468083</v>
      </c>
    </row>
    <row r="417" spans="116:128">
      <c r="DL417" s="18" t="s">
        <v>79</v>
      </c>
      <c r="DM417" s="3">
        <v>300</v>
      </c>
      <c r="DN417" s="3">
        <v>0.12640000000000001</v>
      </c>
      <c r="DO417" s="3">
        <v>4.71992584687514E-2</v>
      </c>
      <c r="DP417" s="3">
        <v>0.86583133333333295</v>
      </c>
      <c r="DQ417" s="3">
        <v>0.26965590221861102</v>
      </c>
      <c r="DR417" s="3">
        <v>0.03</v>
      </c>
      <c r="DS417" s="3">
        <f t="shared" si="31"/>
        <v>76.265822784810126</v>
      </c>
    </row>
    <row r="419" spans="116:128" ht="15">
      <c r="DT419" s="1" t="s">
        <v>11</v>
      </c>
      <c r="DU419" s="1"/>
      <c r="DV419" s="1"/>
      <c r="DW419" s="1"/>
      <c r="DX419" s="1"/>
    </row>
    <row r="420" spans="116:128">
      <c r="DT420" s="4"/>
      <c r="DU420" s="4"/>
      <c r="DV420" s="4"/>
      <c r="DW420" s="4"/>
      <c r="DX420" s="4"/>
    </row>
    <row r="421" spans="116:128">
      <c r="DT421" s="4"/>
      <c r="DU421" s="3">
        <f>DP412/DN412</f>
        <v>2.2116270151610866</v>
      </c>
      <c r="DV421" s="4"/>
      <c r="DW421" s="4"/>
      <c r="DX421" s="4"/>
    </row>
    <row r="422" spans="116:128">
      <c r="DT422" s="4"/>
      <c r="DU422" s="3">
        <f>DP417/DN417</f>
        <v>6.8499314345991529</v>
      </c>
      <c r="DV422" s="4"/>
      <c r="DW422" s="4"/>
      <c r="DX422" s="4"/>
    </row>
    <row r="423" spans="116:128">
      <c r="DT423" s="4"/>
      <c r="DU423" s="4"/>
      <c r="DV423" s="4"/>
      <c r="DW423" s="4"/>
      <c r="DX423" s="4"/>
    </row>
    <row r="424" spans="116:128">
      <c r="DT424" s="4"/>
      <c r="DU424" s="4"/>
      <c r="DV424" s="4"/>
      <c r="DW424" s="4"/>
      <c r="DX424" s="4"/>
    </row>
    <row r="425" spans="116:128">
      <c r="DT425" s="4"/>
      <c r="DU425" s="4"/>
      <c r="DV425" s="4"/>
      <c r="DW425" s="4"/>
      <c r="DX425" s="4"/>
    </row>
    <row r="426" spans="116:128">
      <c r="DT426" s="4"/>
      <c r="DU426" s="4"/>
      <c r="DV426" s="4"/>
      <c r="DW426" s="4"/>
      <c r="DX426" s="4"/>
    </row>
    <row r="427" spans="116:128">
      <c r="DT427" s="4"/>
      <c r="DU427" s="4"/>
      <c r="DV427" s="4"/>
      <c r="DW427" s="4"/>
      <c r="DX427" s="4"/>
    </row>
    <row r="428" spans="116:128">
      <c r="DT428" s="4"/>
      <c r="DU428" s="4"/>
      <c r="DV428" s="4"/>
      <c r="DW428" s="4"/>
      <c r="DX428" s="4"/>
    </row>
    <row r="429" spans="116:128">
      <c r="DT429" s="4"/>
      <c r="DU429" s="4"/>
      <c r="DV429" s="4"/>
      <c r="DW429" s="4"/>
      <c r="DX429" s="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Dialysis Bags</vt:lpstr>
      <vt:lpstr>Blatt 1</vt:lpstr>
      <vt:lpstr>Buffer variation</vt:lpstr>
      <vt:lpstr>Buffer variation; Hungate tubes</vt:lpstr>
      <vt:lpstr>Buffer variation; Hungate tube1</vt:lpstr>
      <vt:lpstr>H2 + buffer variation OD</vt:lpstr>
      <vt:lpstr>Buffer variation; Hungate tube2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Byrne</dc:creator>
  <cp:lastModifiedBy>James Byrne</cp:lastModifiedBy>
  <dcterms:created xsi:type="dcterms:W3CDTF">2024-08-16T08:26:42Z</dcterms:created>
  <dcterms:modified xsi:type="dcterms:W3CDTF">2025-03-06T16:14:03Z</dcterms:modified>
</cp:coreProperties>
</file>