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910"/>
  <workbookPr defaultThemeVersion="166925"/>
  <mc:AlternateContent xmlns:mc="http://schemas.openxmlformats.org/markup-compatibility/2006">
    <mc:Choice Requires="x15">
      <x15ac:absPath xmlns:x15ac="http://schemas.microsoft.com/office/spreadsheetml/2010/11/ac" url="https://emckclac-my.sharepoint.com/personal/k20063358_kcl_ac_uk/Documents/Data analysis/COVID/Paper draft/Chapter 1/Draft/Young people/Files for BJPsych open/Revision/"/>
    </mc:Choice>
  </mc:AlternateContent>
  <xr:revisionPtr revIDLastSave="9" documentId="8_{B67FA9F4-76C1-C546-865B-3945189151A1}" xr6:coauthVersionLast="47" xr6:coauthVersionMax="47" xr10:uidLastSave="{F79D2BE6-83B5-9240-9F12-212575AA2E4B}"/>
  <bookViews>
    <workbookView xWindow="0" yWindow="0" windowWidth="28800" windowHeight="18000" activeTab="4" xr2:uid="{03E78A3A-F09B-5B46-88C2-8D4E6DC1009D}"/>
  </bookViews>
  <sheets>
    <sheet name="Suppl Table 1" sheetId="6" r:id="rId1"/>
    <sheet name="Suppl Table 2" sheetId="4" r:id="rId2"/>
    <sheet name="Suppl Table 3" sheetId="2" r:id="rId3"/>
    <sheet name="Suppl Table 4" sheetId="5" r:id="rId4"/>
    <sheet name="Suppl Table 5" sheetId="7" r:id="rId5"/>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7" l="1"/>
  <c r="E15" i="7"/>
  <c r="K14" i="7"/>
  <c r="J14" i="7"/>
  <c r="I14" i="7"/>
  <c r="G14" i="7"/>
  <c r="F14" i="7"/>
  <c r="E14" i="7"/>
  <c r="I13" i="7"/>
  <c r="E13" i="7"/>
  <c r="K12" i="7"/>
  <c r="K16" i="7"/>
  <c r="K17" i="7"/>
  <c r="K18" i="7"/>
  <c r="K19" i="7"/>
  <c r="K20" i="7"/>
  <c r="K21" i="7"/>
  <c r="K22" i="7"/>
  <c r="K23" i="7"/>
  <c r="K24" i="7"/>
  <c r="K25" i="7"/>
  <c r="K11" i="7"/>
  <c r="K9" i="7"/>
  <c r="K6" i="7"/>
  <c r="J24" i="7"/>
  <c r="J25" i="7"/>
  <c r="J23" i="7"/>
  <c r="J22" i="7"/>
  <c r="J21" i="7"/>
  <c r="J20" i="7"/>
  <c r="J19" i="7"/>
  <c r="J18" i="7"/>
  <c r="J17" i="7"/>
  <c r="J16" i="7"/>
  <c r="I25" i="7"/>
  <c r="I24" i="7"/>
  <c r="I23" i="7"/>
  <c r="I22" i="7"/>
  <c r="I21" i="7"/>
  <c r="I20" i="7"/>
  <c r="I19" i="7"/>
  <c r="I18" i="7"/>
  <c r="I17" i="7"/>
  <c r="I16" i="7"/>
  <c r="I12" i="7"/>
  <c r="I11" i="7"/>
  <c r="I10" i="7"/>
  <c r="I9" i="7"/>
  <c r="I8" i="7"/>
  <c r="I7" i="7"/>
  <c r="I6" i="7"/>
  <c r="I5" i="7"/>
  <c r="I4" i="7"/>
  <c r="H21" i="7"/>
  <c r="H20" i="7"/>
  <c r="H19" i="7"/>
  <c r="H18" i="7"/>
  <c r="H17" i="7"/>
  <c r="H10" i="7"/>
  <c r="H11" i="7"/>
  <c r="H9" i="7"/>
  <c r="H6" i="7"/>
  <c r="G12" i="7"/>
  <c r="G16" i="7"/>
  <c r="G17" i="7"/>
  <c r="G18" i="7"/>
  <c r="G19" i="7"/>
  <c r="G20" i="7"/>
  <c r="G21" i="7"/>
  <c r="G22" i="7"/>
  <c r="G23" i="7"/>
  <c r="G24" i="7"/>
  <c r="G25" i="7"/>
  <c r="G11" i="7"/>
  <c r="G9" i="7"/>
  <c r="G6" i="7"/>
  <c r="F24" i="7"/>
  <c r="F25" i="7"/>
  <c r="F23" i="7"/>
  <c r="F22" i="7"/>
  <c r="F21" i="7"/>
  <c r="F20" i="7"/>
  <c r="F19" i="7"/>
  <c r="F18" i="7"/>
  <c r="F17" i="7"/>
  <c r="F16" i="7"/>
  <c r="E23" i="7"/>
  <c r="E24" i="7"/>
  <c r="E25" i="7"/>
  <c r="E22" i="7"/>
  <c r="E18" i="7"/>
  <c r="E19" i="7"/>
  <c r="E20" i="7"/>
  <c r="E21" i="7"/>
  <c r="E17" i="7"/>
  <c r="E16" i="7"/>
  <c r="E12" i="7"/>
  <c r="E11" i="7"/>
  <c r="E10" i="7"/>
  <c r="E9" i="7"/>
  <c r="E8" i="7"/>
  <c r="E7" i="7"/>
  <c r="E6" i="7"/>
  <c r="E5" i="7"/>
  <c r="E4" i="7"/>
  <c r="D21" i="7"/>
  <c r="D20" i="7"/>
  <c r="D19" i="7"/>
  <c r="D18" i="7"/>
  <c r="D17" i="7"/>
  <c r="D11" i="7"/>
  <c r="D12" i="7"/>
  <c r="D10" i="7"/>
  <c r="D9" i="7"/>
  <c r="D6" i="7"/>
</calcChain>
</file>

<file path=xl/sharedStrings.xml><?xml version="1.0" encoding="utf-8"?>
<sst xmlns="http://schemas.openxmlformats.org/spreadsheetml/2006/main" count="2996" uniqueCount="1349">
  <si>
    <t>Emotions &amp; worries</t>
  </si>
  <si>
    <t>Friends and family</t>
  </si>
  <si>
    <t>Own physical health</t>
  </si>
  <si>
    <t>Own mental health</t>
  </si>
  <si>
    <t>Whole sample</t>
  </si>
  <si>
    <t>Time</t>
  </si>
  <si>
    <t>Cohort</t>
  </si>
  <si>
    <t>Time*Cohort</t>
  </si>
  <si>
    <t xml:space="preserve">Time </t>
  </si>
  <si>
    <t>Diagnosis</t>
  </si>
  <si>
    <t>Time*Diagnosis</t>
  </si>
  <si>
    <t>Clinical sample</t>
  </si>
  <si>
    <t>P</t>
  </si>
  <si>
    <t>Mean (SE)</t>
  </si>
  <si>
    <t>Post hoc</t>
  </si>
  <si>
    <t>F (df)</t>
  </si>
  <si>
    <t>LD2</t>
  </si>
  <si>
    <t>Positive life changes</t>
  </si>
  <si>
    <t>Media use frequency</t>
  </si>
  <si>
    <t>Substance use frequency</t>
  </si>
  <si>
    <t>&lt; .001***</t>
  </si>
  <si>
    <t>.01**</t>
  </si>
  <si>
    <t>3.74 (1,383)</t>
  </si>
  <si>
    <t>0.07 (1,383)</t>
  </si>
  <si>
    <t>2.36 (3,1152)</t>
  </si>
  <si>
    <t>1.31 (3,1152)</t>
  </si>
  <si>
    <t>27.11 (3,1146)</t>
  </si>
  <si>
    <t>6.13 (1,381)</t>
  </si>
  <si>
    <t>.01*</t>
  </si>
  <si>
    <t>11.43 (1,381)</t>
  </si>
  <si>
    <t>0.39 (3,1146)</t>
  </si>
  <si>
    <t>1.08 (3,1146)</t>
  </si>
  <si>
    <t>4.45 (3,1152)</t>
  </si>
  <si>
    <t>.004**</t>
  </si>
  <si>
    <t>4.44 (1,383)</t>
  </si>
  <si>
    <t>.04*</t>
  </si>
  <si>
    <t>5.80 (1,383)</t>
  </si>
  <si>
    <t>.02*</t>
  </si>
  <si>
    <t>0.57 (3,1152)</t>
  </si>
  <si>
    <t>1.88 (3,1152)</t>
  </si>
  <si>
    <t>11.56 (3,1146)</t>
  </si>
  <si>
    <t>12.66 (1,381)</t>
  </si>
  <si>
    <t>7.20 (1,381)</t>
  </si>
  <si>
    <t>.008**</t>
  </si>
  <si>
    <t>0.41 (3,1146)</t>
  </si>
  <si>
    <t>0.61 (3,1146)</t>
  </si>
  <si>
    <t>13.51 (3,1146)</t>
  </si>
  <si>
    <t>95.06 (1,381)</t>
  </si>
  <si>
    <t>15.15 (1,381)</t>
  </si>
  <si>
    <t>1.02 (3,1146)</t>
  </si>
  <si>
    <t>1.57 (3,1146)</t>
  </si>
  <si>
    <t>13.96 (2,780)</t>
  </si>
  <si>
    <t>3.47 (1,389)</t>
  </si>
  <si>
    <t>.06</t>
  </si>
  <si>
    <t>7.43 (1,389)</t>
  </si>
  <si>
    <t>.007**</t>
  </si>
  <si>
    <t>0.04 (2,780)</t>
  </si>
  <si>
    <t>1.48 (2,780)</t>
  </si>
  <si>
    <t>56.31 (2,780)</t>
  </si>
  <si>
    <t>5.92 (1,389)</t>
  </si>
  <si>
    <t>11.30 (1,389)</t>
  </si>
  <si>
    <t>2.41 (2,780)</t>
  </si>
  <si>
    <t>1.10 (2,780)</t>
  </si>
  <si>
    <t>12.97 (2,780)</t>
  </si>
  <si>
    <t>4.11 (1,389)</t>
  </si>
  <si>
    <t>8.92 (1,389)</t>
  </si>
  <si>
    <t>.003**</t>
  </si>
  <si>
    <t>0.12 (2,780)</t>
  </si>
  <si>
    <t>0.27 (2,780)</t>
  </si>
  <si>
    <t>28.84 (2,780)</t>
  </si>
  <si>
    <t>16.91 (1,389)</t>
  </si>
  <si>
    <t>23.39 (1,389)</t>
  </si>
  <si>
    <t>1.73 (2,780)</t>
  </si>
  <si>
    <t>0.32 (2,780)</t>
  </si>
  <si>
    <t>Before the pandemic 
(pre-PD)</t>
  </si>
  <si>
    <t>During 1st lockdown 
(LD1)</t>
  </si>
  <si>
    <t>During 2nd lockdown 
(LD2)</t>
  </si>
  <si>
    <t>Depression (PHQ9)</t>
  </si>
  <si>
    <t>.03*</t>
  </si>
  <si>
    <t>LD1</t>
  </si>
  <si>
    <t xml:space="preserve">Population sample </t>
  </si>
  <si>
    <t>Daily food consumption</t>
  </si>
  <si>
    <t>Population</t>
  </si>
  <si>
    <t>Clinical</t>
  </si>
  <si>
    <t>Female</t>
  </si>
  <si>
    <t>Male</t>
  </si>
  <si>
    <t>26.63 (0.26)</t>
  </si>
  <si>
    <t>28.39 (0.29)</t>
  </si>
  <si>
    <t>25.91 (0.29)</t>
  </si>
  <si>
    <t>25.17 (0.30)</t>
  </si>
  <si>
    <t>26.96 (0.33)</t>
  </si>
  <si>
    <t>24.60 (0.32)</t>
  </si>
  <si>
    <t>23.71 (0.54)</t>
  </si>
  <si>
    <t>25.53 (0.60)</t>
  </si>
  <si>
    <t>23.29 (0.58)</t>
  </si>
  <si>
    <t>25.93 (0.45)</t>
  </si>
  <si>
    <t>27.38 (0.50)</t>
  </si>
  <si>
    <t>25.13 (0.49)</t>
  </si>
  <si>
    <t>24.41 (0.31)</t>
  </si>
  <si>
    <t>26.54 (0.34)</t>
  </si>
  <si>
    <t>24.08 (0.33)</t>
  </si>
  <si>
    <t>1.28 (0.07)</t>
  </si>
  <si>
    <t>1.35 (0.08)</t>
  </si>
  <si>
    <t>1.22 (0.07)</t>
  </si>
  <si>
    <t>1.12 (0.08)</t>
  </si>
  <si>
    <t>1.29 (0.06)</t>
  </si>
  <si>
    <t>1.28 (0.13)</t>
  </si>
  <si>
    <t>1.57 (0.07)</t>
  </si>
  <si>
    <t>1.12 (0.15)</t>
  </si>
  <si>
    <t>1.34 (0.07)</t>
  </si>
  <si>
    <t>1.11 (0.13)</t>
  </si>
  <si>
    <t>1.21 (0.07)</t>
  </si>
  <si>
    <t>1.03 (0.14)</t>
  </si>
  <si>
    <t>1.28 (0.11)</t>
  </si>
  <si>
    <t>1.29 (0.07)</t>
  </si>
  <si>
    <t>1.31 (0.13)</t>
  </si>
  <si>
    <t>1.38 (0.09)</t>
  </si>
  <si>
    <t>1.22 (0.11)</t>
  </si>
  <si>
    <t>1.23 (0.08)</t>
  </si>
  <si>
    <t>1.21 (0.12)</t>
  </si>
  <si>
    <t>1.03 (0.08)</t>
  </si>
  <si>
    <t>4.64 (0.11)</t>
  </si>
  <si>
    <t>5.66 (0.13)</t>
  </si>
  <si>
    <t>5.01 (0.13)</t>
  </si>
  <si>
    <t>5.12 (0.12)</t>
  </si>
  <si>
    <t>4.42 (0.10)</t>
  </si>
  <si>
    <t>4.86 (0.20)</t>
  </si>
  <si>
    <t>5.34 (0.11)</t>
  </si>
  <si>
    <t>5.98 (0.23)</t>
  </si>
  <si>
    <t>4.76 (0.12)</t>
  </si>
  <si>
    <t>5.25 (0.24)</t>
  </si>
  <si>
    <t>4.91 (0.11)</t>
  </si>
  <si>
    <t>5.33 (0.22)</t>
  </si>
  <si>
    <t>4.92 (0.17)</t>
  </si>
  <si>
    <t>4.35 (0.12)</t>
  </si>
  <si>
    <t>5.93 (0.20)</t>
  </si>
  <si>
    <t>5.39 (0.13)</t>
  </si>
  <si>
    <t>5.23 (0.20)</t>
  </si>
  <si>
    <t>4.78 (0.14)</t>
  </si>
  <si>
    <t>5.50 (0.19)</t>
  </si>
  <si>
    <t>4.73 (0.13)</t>
  </si>
  <si>
    <t>2.23 (0.04)</t>
  </si>
  <si>
    <t>2.21 (0.05)</t>
  </si>
  <si>
    <t>2.05 (0.04)</t>
  </si>
  <si>
    <t>2.14 (0.05)</t>
  </si>
  <si>
    <t>2.29 (0.04)</t>
  </si>
  <si>
    <t>2.17 (0.08)</t>
  </si>
  <si>
    <t>2.30 (0.04)</t>
  </si>
  <si>
    <t>2.12 (0.09)</t>
  </si>
  <si>
    <t>2.11 (0.03)</t>
  </si>
  <si>
    <t>1.99 (0.07)</t>
  </si>
  <si>
    <t>2.16 (0.04)</t>
  </si>
  <si>
    <t>2.12 (0.08)</t>
  </si>
  <si>
    <t>2.34 (0.07)</t>
  </si>
  <si>
    <t>2.12 (0.05)</t>
  </si>
  <si>
    <t>2.26 (0.07)</t>
  </si>
  <si>
    <t>2.17 (0.05)</t>
  </si>
  <si>
    <t>2.06 (0.06)</t>
  </si>
  <si>
    <t>2.20 (0.07)</t>
  </si>
  <si>
    <t>2.08 (0.05)</t>
  </si>
  <si>
    <t>3.44 (0.18)</t>
  </si>
  <si>
    <t>2.83 (0.18)</t>
  </si>
  <si>
    <t>3.18 (0.18)</t>
  </si>
  <si>
    <t>2.84 (0.17)</t>
  </si>
  <si>
    <t>2.81 (0.16)</t>
  </si>
  <si>
    <t>4.07 (0.33)</t>
  </si>
  <si>
    <t>2.33 (0.16)</t>
  </si>
  <si>
    <t>3.34 (0.32)</t>
  </si>
  <si>
    <t>2.63 (0.16)</t>
  </si>
  <si>
    <t>3.73 (0.31)</t>
  </si>
  <si>
    <t>2.23 (0.15)</t>
  </si>
  <si>
    <t>3.44 (0.31)</t>
  </si>
  <si>
    <t>3.75 (0.28)</t>
  </si>
  <si>
    <t>3.12 (0.19)</t>
  </si>
  <si>
    <t>3.15 (0.27)</t>
  </si>
  <si>
    <t>2.52 (0.19)</t>
  </si>
  <si>
    <t>3.60 (0.26)</t>
  </si>
  <si>
    <t>2.76 (0.18)</t>
  </si>
  <si>
    <t>3.23 (0.26)</t>
  </si>
  <si>
    <t>2.44 (0.18)</t>
  </si>
  <si>
    <t>16.63 (0.49)</t>
  </si>
  <si>
    <t>18.90 (0.49)</t>
  </si>
  <si>
    <t>17.23 (0.46)</t>
  </si>
  <si>
    <t>19.09 (0.49)</t>
  </si>
  <si>
    <t>12.99 (0.43)</t>
  </si>
  <si>
    <t>20.26 (0.87)</t>
  </si>
  <si>
    <t>15.05 (0.43)</t>
  </si>
  <si>
    <t>22.76 (0.87)</t>
  </si>
  <si>
    <t>12.96 (0.41)</t>
  </si>
  <si>
    <t>21.49 (0.82)</t>
  </si>
  <si>
    <t>15.59 (0.44)</t>
  </si>
  <si>
    <t>22.60 (0.88)</t>
  </si>
  <si>
    <t>15.78 (0.73)</t>
  </si>
  <si>
    <t>17.47 (0.50)</t>
  </si>
  <si>
    <t>17.69 (0.74)</t>
  </si>
  <si>
    <t>20.12 (0.50)</t>
  </si>
  <si>
    <t>15.97 (0.69)</t>
  </si>
  <si>
    <t>18.48 (0.47)</t>
  </si>
  <si>
    <t>17.42 (0.74)</t>
  </si>
  <si>
    <t>20.77 (0.51)</t>
  </si>
  <si>
    <t>1.13 (0.07)</t>
  </si>
  <si>
    <t>0.81 (0.06)</t>
  </si>
  <si>
    <t>1.02 (0.06)</t>
  </si>
  <si>
    <t>1.24 (0.12)</t>
  </si>
  <si>
    <t>0.72 (0.05)</t>
  </si>
  <si>
    <t>0.91 (0.11)</t>
  </si>
  <si>
    <t>1.24 (0.13)</t>
  </si>
  <si>
    <t>0.97 (0.10)</t>
  </si>
  <si>
    <t>0.74 (0.09)</t>
  </si>
  <si>
    <t>0.88 (0.06)</t>
  </si>
  <si>
    <t>0.99 (0.11)</t>
  </si>
  <si>
    <t>1.26 (0.07)</t>
  </si>
  <si>
    <t>2.06 (0.08)</t>
  </si>
  <si>
    <t>1.65 (0.07)</t>
  </si>
  <si>
    <t>1.82 (0.07)</t>
  </si>
  <si>
    <t>2.30 (0.14)</t>
  </si>
  <si>
    <t>1.18 (0.06)</t>
  </si>
  <si>
    <t>1.34 (0.12)</t>
  </si>
  <si>
    <t>1.53 (0.07)</t>
  </si>
  <si>
    <t>1.76 (0.13)</t>
  </si>
  <si>
    <t>1.93 (0.12)</t>
  </si>
  <si>
    <t>2.19 (0.08)</t>
  </si>
  <si>
    <t>1.11 (0.10)</t>
  </si>
  <si>
    <t>1.41 (0.07)</t>
  </si>
  <si>
    <t>1.43 (0.11)</t>
  </si>
  <si>
    <t>1.86 (0.08)</t>
  </si>
  <si>
    <t>1.11 (0.07)</t>
  </si>
  <si>
    <t>0.76 (0.06)</t>
  </si>
  <si>
    <t>1.05 (0.07)</t>
  </si>
  <si>
    <t>0.99 (0.06)</t>
  </si>
  <si>
    <t>1.23 (0.13)</t>
  </si>
  <si>
    <t>0.63 (0.06)</t>
  </si>
  <si>
    <t>0.89 (0.11)</t>
  </si>
  <si>
    <t>0.95 (0.06)</t>
  </si>
  <si>
    <t>1.14 (0.13)</t>
  </si>
  <si>
    <t>0.97 (0.11)</t>
  </si>
  <si>
    <t>1.25 (0.07)</t>
  </si>
  <si>
    <t>0.65 (0.09)</t>
  </si>
  <si>
    <t>0.87 (0.06)</t>
  </si>
  <si>
    <t>1.20 (0.08)</t>
  </si>
  <si>
    <t>1.56 (0.08)</t>
  </si>
  <si>
    <t>1.00 (0.07)</t>
  </si>
  <si>
    <t>1.49 (0.09)</t>
  </si>
  <si>
    <t>1.28 (0.08)</t>
  </si>
  <si>
    <t>1.90 (0.14)</t>
  </si>
  <si>
    <t>1.25 (0.12)</t>
  </si>
  <si>
    <t>1.69 (0.15)</t>
  </si>
  <si>
    <t>1.29 (0.12)</t>
  </si>
  <si>
    <t>0.78 (0.11)</t>
  </si>
  <si>
    <t>1.21 (0.13)</t>
  </si>
  <si>
    <t>1.82 (0.08)</t>
  </si>
  <si>
    <t>1.23 (0.07)</t>
  </si>
  <si>
    <t>1.76 (0.09)</t>
  </si>
  <si>
    <t>AN</t>
  </si>
  <si>
    <t>AUD</t>
  </si>
  <si>
    <t>BN</t>
  </si>
  <si>
    <t>MDD</t>
  </si>
  <si>
    <t>8.92 (0.31)</t>
  </si>
  <si>
    <t>9.10 (0.34)</t>
  </si>
  <si>
    <t>9.24 (0.36)</t>
  </si>
  <si>
    <t>4.28 (0.27)</t>
  </si>
  <si>
    <t>5.57 (0.30)</t>
  </si>
  <si>
    <t>5.73 (0.31)</t>
  </si>
  <si>
    <t>13.56 (0.54)</t>
  </si>
  <si>
    <t>12.63 (0.60)</t>
  </si>
  <si>
    <t>12.75 (0.63)</t>
  </si>
  <si>
    <t>8.28 (0.46)</t>
  </si>
  <si>
    <t>8.37 (0.50)</t>
  </si>
  <si>
    <t>8.30 (0.54)</t>
  </si>
  <si>
    <t>9.56 (0.32)</t>
  </si>
  <si>
    <t>10.18 (0.37)</t>
  </si>
  <si>
    <t>4.27 (0.23)</t>
  </si>
  <si>
    <t>5.54 (0.26)</t>
  </si>
  <si>
    <t>5.68 (0.29)</t>
  </si>
  <si>
    <t>3.64 (0.37)</t>
  </si>
  <si>
    <t>4.74 (0.41)</t>
  </si>
  <si>
    <t>4.61 (0.46)</t>
  </si>
  <si>
    <t>4.90 (0.27)</t>
  </si>
  <si>
    <t>6.34 (0.30)</t>
  </si>
  <si>
    <t>6.76 (0.34)</t>
  </si>
  <si>
    <t>12.79 (1.06)</t>
  </si>
  <si>
    <t>12.27 (1.21)</t>
  </si>
  <si>
    <t>12.39 (1.19)</t>
  </si>
  <si>
    <t>12.14 (1.52)</t>
  </si>
  <si>
    <t>12.45 (1.73)</t>
  </si>
  <si>
    <t>12.45 (1.71)</t>
  </si>
  <si>
    <t>10.53 (1.20)</t>
  </si>
  <si>
    <t>11.29 (1.37)</t>
  </si>
  <si>
    <t>11.38 (1.35)</t>
  </si>
  <si>
    <t>12.22 (1.72)</t>
  </si>
  <si>
    <t>11.19 (1.97)</t>
  </si>
  <si>
    <t>11.58 (1.94)</t>
  </si>
  <si>
    <t>16.25 (1.26)</t>
  </si>
  <si>
    <t>14.15 (1.44)</t>
  </si>
  <si>
    <t>14.17 (1.42)</t>
  </si>
  <si>
    <t>12.90 (1.60)</t>
  </si>
  <si>
    <t>12.28 (1.83)</t>
  </si>
  <si>
    <t>12.79 (1.80)</t>
  </si>
  <si>
    <t>12.67 (1.12)</t>
  </si>
  <si>
    <t>12.26 (1.28)</t>
  </si>
  <si>
    <t>12.00 (1.26)</t>
  </si>
  <si>
    <t>0.90 (0.06)</t>
  </si>
  <si>
    <t>1.04 (0.07)</t>
  </si>
  <si>
    <t>0.92 (0.07)</t>
  </si>
  <si>
    <t>0.61 (0.10)</t>
  </si>
  <si>
    <t>0.68 (0.11)</t>
  </si>
  <si>
    <t>0.59 (0.11)</t>
  </si>
  <si>
    <t>1.18 (0.07)</t>
  </si>
  <si>
    <t>1.41 (0.08)</t>
  </si>
  <si>
    <t>1.24 (0.08)</t>
  </si>
  <si>
    <t>2.23 (0.24)</t>
  </si>
  <si>
    <t>2.18 (0.27)</t>
  </si>
  <si>
    <t>3.18 (0.34)</t>
  </si>
  <si>
    <t>2.97 (0.38)</t>
  </si>
  <si>
    <t>1.57 (0.30)</t>
  </si>
  <si>
    <t>2.44 (0.39)</t>
  </si>
  <si>
    <t>2.48 (0.43)</t>
  </si>
  <si>
    <t>1.75 (0.29)</t>
  </si>
  <si>
    <t>1.70 (0.32)</t>
  </si>
  <si>
    <t>1.74 (0.36)</t>
  </si>
  <si>
    <t>1.78 (0.40)</t>
  </si>
  <si>
    <t>2.73 (0.25)</t>
  </si>
  <si>
    <t>2.58 (0.28)</t>
  </si>
  <si>
    <t>4.35 (0.15)</t>
  </si>
  <si>
    <t>3.97 (0.15)</t>
  </si>
  <si>
    <t>3.69 (0.15)</t>
  </si>
  <si>
    <t>4.26 (0.13)</t>
  </si>
  <si>
    <t>3.82 (0.13)</t>
  </si>
  <si>
    <t>3.53 (0.13)</t>
  </si>
  <si>
    <t>4.43 (0.27)</t>
  </si>
  <si>
    <t>4.12 (0.26)</t>
  </si>
  <si>
    <t>3.86 (0.26)</t>
  </si>
  <si>
    <t>5.03 (0.23)</t>
  </si>
  <si>
    <t>4.68 (0.22)</t>
  </si>
  <si>
    <t>4.33 (0.22)</t>
  </si>
  <si>
    <t>3.66 (0.16)</t>
  </si>
  <si>
    <t>3.26 (0.15)</t>
  </si>
  <si>
    <t>3.05 (0.15)</t>
  </si>
  <si>
    <t>.78</t>
  </si>
  <si>
    <t>4.23 (0.12)</t>
  </si>
  <si>
    <t>3.76 (0.12)</t>
  </si>
  <si>
    <t>3.49 (0.12)</t>
  </si>
  <si>
    <t>4.80 (0.19)</t>
  </si>
  <si>
    <t>4.25 (0.19)</t>
  </si>
  <si>
    <t>3.99 (0.19)</t>
  </si>
  <si>
    <t>3.67 (0.14)</t>
  </si>
  <si>
    <t>3.27 (0.14)</t>
  </si>
  <si>
    <t>3.00 (0.14)</t>
  </si>
  <si>
    <t>.79</t>
  </si>
  <si>
    <t>3.94 (0.59)</t>
  </si>
  <si>
    <t>4.57 (0.58)</t>
  </si>
  <si>
    <t>4.95 (0.64)</t>
  </si>
  <si>
    <t>7.64 (0.47)</t>
  </si>
  <si>
    <t>6.47 (0.46)</t>
  </si>
  <si>
    <t>5.88 (0.51)</t>
  </si>
  <si>
    <t>4.97 (0.67)</t>
  </si>
  <si>
    <t>4.63 (0.66)</t>
  </si>
  <si>
    <t>4.22 (0.73)</t>
  </si>
  <si>
    <t>3.26 (0.49)</t>
  </si>
  <si>
    <t>3.67 (0.48)</t>
  </si>
  <si>
    <t>3.61 (0.53)</t>
  </si>
  <si>
    <t>4.95 (0.41)</t>
  </si>
  <si>
    <t>4.83 (0.41)</t>
  </si>
  <si>
    <t>4.66 (0.45)</t>
  </si>
  <si>
    <t>.001**</t>
  </si>
  <si>
    <t>5.38 (0.62)</t>
  </si>
  <si>
    <t>6.21 (0.61)</t>
  </si>
  <si>
    <t>5.60 (0.68)</t>
  </si>
  <si>
    <t>4.53 (0.44)</t>
  </si>
  <si>
    <t>3.46 (0.43)</t>
  </si>
  <si>
    <t>3.73 (0.48)</t>
  </si>
  <si>
    <t>1.57 (0.27)</t>
  </si>
  <si>
    <t>9.83 (0.35)</t>
  </si>
  <si>
    <t>Effect</t>
  </si>
  <si>
    <t>Partial Eta Squared</t>
  </si>
  <si>
    <t>Pre-pandemic depression severity</t>
  </si>
  <si>
    <t>Time*Pre-pandemic drinking risk</t>
  </si>
  <si>
    <t>Pre-pandemic drinking risk</t>
  </si>
  <si>
    <t>Time*Pre-pandemic depression severity</t>
  </si>
  <si>
    <t>Pre-pandemic eating disorders risk</t>
  </si>
  <si>
    <t>Time*Pre-pandemic eating disorders risk</t>
  </si>
  <si>
    <t>Risk group</t>
  </si>
  <si>
    <t>Post-hoc test</t>
  </si>
  <si>
    <t>pre-PD &gt; LD1***
pre-PD &gt; LD2***
LD1 &gt; LD2 **</t>
  </si>
  <si>
    <t>pre-PD &lt; LD1***
pre-PD &lt; LD2***</t>
  </si>
  <si>
    <t>pre-PD &gt; LD1***
pre-PD &gt; LD2***</t>
  </si>
  <si>
    <t>.18</t>
  </si>
  <si>
    <t>minimal &lt; mild &lt; high***</t>
  </si>
  <si>
    <t>COVID-related worries: about...</t>
  </si>
  <si>
    <t>Probable ED (n = 30)</t>
  </si>
  <si>
    <t>9.28 (2,273)</t>
  </si>
  <si>
    <t>10.70 (2,273)</t>
  </si>
  <si>
    <t>0.65 (0.04)</t>
  </si>
  <si>
    <t>0.89 (0.06)</t>
  </si>
  <si>
    <t>2.86 (0.12)</t>
  </si>
  <si>
    <t>2.24 (0.18)</t>
  </si>
  <si>
    <t>2.14 (0.17)</t>
  </si>
  <si>
    <t>pre-PD &lt; LD1***
LD1 &gt; LD2**</t>
  </si>
  <si>
    <t>low risk &lt; high risk***</t>
  </si>
  <si>
    <t>no risk &lt; probable ED***</t>
  </si>
  <si>
    <t>population &gt; patients***</t>
  </si>
  <si>
    <t>population &lt; patients*</t>
  </si>
  <si>
    <t>population &gt; patients*</t>
  </si>
  <si>
    <t>population &lt; patients***</t>
  </si>
  <si>
    <t>AUD &lt; MDD*</t>
  </si>
  <si>
    <t>pre-PD &lt; LD1*
LD1 &gt; LD2*</t>
  </si>
  <si>
    <t>pre-PD &gt; LD1**
pre-PD &gt; LD2***
LD1 &gt; LD2 *</t>
  </si>
  <si>
    <t>pre-PD &gt; LD1*
pre-PD &gt; LD2**</t>
  </si>
  <si>
    <t>pre-PD &gt; LD1*</t>
  </si>
  <si>
    <t>population &lt; clinical***</t>
  </si>
  <si>
    <t>male &lt; female***</t>
  </si>
  <si>
    <t>male &lt; female*</t>
  </si>
  <si>
    <t>male &gt; female***</t>
  </si>
  <si>
    <t>Pre-LD1</t>
  </si>
  <si>
    <t>France</t>
  </si>
  <si>
    <t>Germany</t>
  </si>
  <si>
    <t>UK</t>
  </si>
  <si>
    <t>-</t>
  </si>
  <si>
    <t>Baseline</t>
  </si>
  <si>
    <t>288 (62.9)</t>
  </si>
  <si>
    <t>215 (65.2)</t>
  </si>
  <si>
    <t>176 (83.4)</t>
  </si>
  <si>
    <t>122 (86.5)</t>
  </si>
  <si>
    <t>Follow-up 1</t>
  </si>
  <si>
    <t>Follow-up 2</t>
  </si>
  <si>
    <t>male &gt; female*</t>
  </si>
  <si>
    <t>male &lt; female**</t>
  </si>
  <si>
    <t>Linear</t>
  </si>
  <si>
    <t>Quadratic</t>
  </si>
  <si>
    <t>Cubic</t>
  </si>
  <si>
    <t>.045*</t>
  </si>
  <si>
    <t>.002**</t>
  </si>
  <si>
    <t>.043*</t>
  </si>
  <si>
    <t>.020*</t>
  </si>
  <si>
    <t>.041*</t>
  </si>
  <si>
    <t>.016*</t>
  </si>
  <si>
    <t>AUDIT-C</t>
  </si>
  <si>
    <t>Post-LD1</t>
  </si>
  <si>
    <t xml:space="preserve">LD1 &lt; post-LD1***
post-LD1 &gt; LD2*** </t>
  </si>
  <si>
    <t>pre-LD1 &lt; LD1***
pre-LD1 &lt; post-LD1**
pre-LD1 &lt; LD2***
LD1 &gt; post-LD1***
LD1 &gt; LD2***</t>
  </si>
  <si>
    <t>pre-LD1 &gt; post-LD1**
LD1 &gt; post-LD1*</t>
  </si>
  <si>
    <t xml:space="preserve">pre-LD1 &gt; LD1***
pre-LD1 &gt; LD2***
LD1 &lt; post-LD1*
post-LD1 &gt; LD2* </t>
  </si>
  <si>
    <t>pre-LD1 &lt; LD1***
pre-LD1 &lt; LD2***
LD1 &gt; post-LD1***
post-LD1 &lt; LD2***</t>
  </si>
  <si>
    <t>LD1 &gt; post-LD1***
post-LD1 &lt; LD2***</t>
  </si>
  <si>
    <t>LD1 &gt; post-LD1***
LD1 &gt; LD2***
post-LD1 &lt; LD2***</t>
  </si>
  <si>
    <t>25.1 (0.8)</t>
  </si>
  <si>
    <t>24.3 (2.4)</t>
  </si>
  <si>
    <t>Females</t>
  </si>
  <si>
    <t>5.08 (0.23)</t>
  </si>
  <si>
    <t>7.66 (0.43)</t>
  </si>
  <si>
    <t>7.35 (0.37)</t>
  </si>
  <si>
    <t>5.38 (0.27)</t>
  </si>
  <si>
    <t>5.63 (0.26)</t>
  </si>
  <si>
    <t>12.19 (0.48)</t>
  </si>
  <si>
    <t>8.06 (0.42)</t>
  </si>
  <si>
    <t>9.76 (0.30)</t>
  </si>
  <si>
    <t>Working</t>
  </si>
  <si>
    <t>Student</t>
  </si>
  <si>
    <t>On leave or unemployed</t>
  </si>
  <si>
    <t>Large city</t>
  </si>
  <si>
    <t>Large city suburbs</t>
  </si>
  <si>
    <t>Small city</t>
  </si>
  <si>
    <t>Town or village</t>
  </si>
  <si>
    <t>Rural area</t>
  </si>
  <si>
    <t>396 (86.5)</t>
  </si>
  <si>
    <t>266 (58.1)</t>
  </si>
  <si>
    <t>120 (26.2)</t>
  </si>
  <si>
    <t>72 (15.7)</t>
  </si>
  <si>
    <t>72 (34.1)</t>
  </si>
  <si>
    <t>79 (37.4)</t>
  </si>
  <si>
    <t>60 (28.4)</t>
  </si>
  <si>
    <t>198 (43.2)</t>
  </si>
  <si>
    <t>141 (30.8)</t>
  </si>
  <si>
    <t>61 (13.3)</t>
  </si>
  <si>
    <t>50 (10.9)</t>
  </si>
  <si>
    <t>8 (1.7)</t>
  </si>
  <si>
    <t>109 (51.7)</t>
  </si>
  <si>
    <t>38 (18.0)</t>
  </si>
  <si>
    <t>20 (9.5)</t>
  </si>
  <si>
    <t>33 (15.6)</t>
  </si>
  <si>
    <t>11 (5.2)</t>
  </si>
  <si>
    <t>211 (100.0)</t>
  </si>
  <si>
    <t>141 (100.0)</t>
  </si>
  <si>
    <t>93 (20.3)</t>
  </si>
  <si>
    <t>73 (34.6)</t>
  </si>
  <si>
    <t>287 (87.0)</t>
  </si>
  <si>
    <t>47 (100)</t>
  </si>
  <si>
    <t>39 (100)</t>
  </si>
  <si>
    <t>31 (100)</t>
  </si>
  <si>
    <t>51 (66.7)</t>
  </si>
  <si>
    <t>36 (63.9)</t>
  </si>
  <si>
    <t>33 (100)</t>
  </si>
  <si>
    <t>21 (100)</t>
  </si>
  <si>
    <t>19 (100)</t>
  </si>
  <si>
    <t>80 (77.5)</t>
  </si>
  <si>
    <t>45 (86.7)</t>
  </si>
  <si>
    <t>Sex</t>
  </si>
  <si>
    <t>Pre-pandemic health characteristics</t>
  </si>
  <si>
    <t>Population cohort</t>
  </si>
  <si>
    <t>Clinical cohort</t>
  </si>
  <si>
    <t xml:space="preserve">Supplemental Table 1: Samples descriptives and characteristics </t>
  </si>
  <si>
    <t>Supplemental Table 3: Trajectories of mental health symptoms during the COVID-19 pandemic</t>
  </si>
  <si>
    <t xml:space="preserve">Supplemental Table 2: Behavioural and emotional  trajectories during the pandemic </t>
  </si>
  <si>
    <t>Time effect</t>
  </si>
  <si>
    <t>Exercise frequency</t>
  </si>
  <si>
    <t>.87</t>
  </si>
  <si>
    <t>.38</t>
  </si>
  <si>
    <t>.072</t>
  </si>
  <si>
    <t>.07</t>
  </si>
  <si>
    <t>.27</t>
  </si>
  <si>
    <t>.054</t>
  </si>
  <si>
    <t>.37</t>
  </si>
  <si>
    <t>.20</t>
  </si>
  <si>
    <t>.76</t>
  </si>
  <si>
    <t>.36</t>
  </si>
  <si>
    <t>.63</t>
  </si>
  <si>
    <t>.13</t>
  </si>
  <si>
    <t>.17</t>
  </si>
  <si>
    <t>.75</t>
  </si>
  <si>
    <t>.61</t>
  </si>
  <si>
    <t>.11</t>
  </si>
  <si>
    <t>.19</t>
  </si>
  <si>
    <t>0.55</t>
  </si>
  <si>
    <t>.97</t>
  </si>
  <si>
    <t>.23</t>
  </si>
  <si>
    <t>.98</t>
  </si>
  <si>
    <t>.09</t>
  </si>
  <si>
    <t>.33</t>
  </si>
  <si>
    <t>.89</t>
  </si>
  <si>
    <t>.77</t>
  </si>
  <si>
    <t>.73</t>
  </si>
  <si>
    <t>.41</t>
  </si>
  <si>
    <t>.43</t>
  </si>
  <si>
    <t>.65</t>
  </si>
  <si>
    <t>.57</t>
  </si>
  <si>
    <t>.15</t>
  </si>
  <si>
    <t>.58</t>
  </si>
  <si>
    <t>.34</t>
  </si>
  <si>
    <t>.55</t>
  </si>
  <si>
    <t>.80</t>
  </si>
  <si>
    <t>.25</t>
  </si>
  <si>
    <t>.91</t>
  </si>
  <si>
    <t>.53</t>
  </si>
  <si>
    <t>.93</t>
  </si>
  <si>
    <t>.32</t>
  </si>
  <si>
    <t>.51</t>
  </si>
  <si>
    <t>pre-PD &lt; LD1*
pre-PD &lt; LD2**</t>
  </si>
  <si>
    <t>EDEQ (a)</t>
  </si>
  <si>
    <t>Being infected</t>
  </si>
  <si>
    <t>Low risk (n = 249)</t>
  </si>
  <si>
    <t>23.74 (0.53)</t>
  </si>
  <si>
    <t>21.91 (0.43)</t>
  </si>
  <si>
    <t>22.91 (0.50)</t>
  </si>
  <si>
    <t>23.03 (0.50)</t>
  </si>
  <si>
    <t>pre-PD &lt; LD1**
pre-PD &lt; LD2**</t>
  </si>
  <si>
    <t>23.21 (0.40)</t>
  </si>
  <si>
    <t>20.62 (0.68)</t>
  </si>
  <si>
    <t>23.84 (0.46)</t>
  </si>
  <si>
    <t>21.98 (0.80)</t>
  </si>
  <si>
    <t>24.00 (0.45)</t>
  </si>
  <si>
    <t>22.07 (0.78)</t>
  </si>
  <si>
    <t>21.69 (0.62)</t>
  </si>
  <si>
    <t>22.20 (0.72)</t>
  </si>
  <si>
    <t>22.32 (0.71)</t>
  </si>
  <si>
    <t>22.14 (0.46)</t>
  </si>
  <si>
    <t>23.62 (0.54)</t>
  </si>
  <si>
    <t>population &gt; clincial*</t>
  </si>
  <si>
    <t>.12</t>
  </si>
  <si>
    <t>23.17 (0.38)</t>
  </si>
  <si>
    <t>23.82 (0.42)</t>
  </si>
  <si>
    <t>23.99 (0.42)</t>
  </si>
  <si>
    <t>22.72 (0.58)</t>
  </si>
  <si>
    <t>23.03 (0.64)</t>
  </si>
  <si>
    <t>23.23 (0.64)</t>
  </si>
  <si>
    <t>23.61 (0.46)</t>
  </si>
  <si>
    <t>24.61 (0.51)</t>
  </si>
  <si>
    <t>24.75 (0.51)</t>
  </si>
  <si>
    <t>.84</t>
  </si>
  <si>
    <t>.16</t>
  </si>
  <si>
    <t>21.15 (0.88)</t>
  </si>
  <si>
    <t>21.07 (1.08)</t>
  </si>
  <si>
    <t>21.50 (1.03)</t>
  </si>
  <si>
    <t>15.86 (1.26)</t>
  </si>
  <si>
    <t>23.50 (0.99)</t>
  </si>
  <si>
    <t>21.54 (1.48)</t>
  </si>
  <si>
    <t>23.69 (1.05)</t>
  </si>
  <si>
    <t>14.70 (1.56)</t>
  </si>
  <si>
    <t>15.22 (1.48)</t>
  </si>
  <si>
    <t>24.06 (1.22)</t>
  </si>
  <si>
    <t>24.46 (1.16)</t>
  </si>
  <si>
    <t>20.51 (1.83)</t>
  </si>
  <si>
    <t>20.75 (1.73)</t>
  </si>
  <si>
    <t>25.00 (1.30)</t>
  </si>
  <si>
    <t>25.57 (1.23)</t>
  </si>
  <si>
    <t>20.18 (1.34)</t>
  </si>
  <si>
    <t>19.17 (1.67)</t>
  </si>
  <si>
    <t>19.16 (1.58)</t>
  </si>
  <si>
    <t>22.12 (0.93)</t>
  </si>
  <si>
    <t>22.97 (1.15)</t>
  </si>
  <si>
    <t>23.84 (1.09)</t>
  </si>
  <si>
    <t>BMI</t>
  </si>
  <si>
    <t>Supplemental Table 4:  Effects of pre-pandemic symptoms severity on mental health trajectories during the pandemic</t>
  </si>
  <si>
    <t xml:space="preserve">Time*Pre-pandemic eating disorders risk </t>
  </si>
  <si>
    <t>Severity group</t>
  </si>
  <si>
    <t>All diagnoses</t>
  </si>
  <si>
    <t>156.25 (1,615)***</t>
  </si>
  <si>
    <t>30.11 (1,630)***</t>
  </si>
  <si>
    <t>23.38 (1,630)***</t>
  </si>
  <si>
    <t>13.95 (1,615)***</t>
  </si>
  <si>
    <t>Population sample</t>
  </si>
  <si>
    <t>Males</t>
  </si>
  <si>
    <t>0.41 (1,543)</t>
  </si>
  <si>
    <t>23.25 (0.35)</t>
  </si>
  <si>
    <t>21.02 (0.53)</t>
  </si>
  <si>
    <t>22.29 (0.49)</t>
  </si>
  <si>
    <t>21.98 (0.39)</t>
  </si>
  <si>
    <t>17.76 (1,543)***</t>
  </si>
  <si>
    <t>0.54 (0.08)</t>
  </si>
  <si>
    <t>1.21 (0.61)</t>
  </si>
  <si>
    <t>45.92 (1,411)***</t>
  </si>
  <si>
    <t>0.05 (2,60)</t>
  </si>
  <si>
    <t>Total,n</t>
  </si>
  <si>
    <t>Age,mean (SD)</t>
  </si>
  <si>
    <t>Ethnicity white,n (%)</t>
  </si>
  <si>
    <t>Country,n</t>
  </si>
  <si>
    <t>Area of living,n (%)</t>
  </si>
  <si>
    <t>Occupation,n (%)</t>
  </si>
  <si>
    <t>Entitled to government aid,n (%)</t>
  </si>
  <si>
    <t>Diagnoses,n (% female)</t>
  </si>
  <si>
    <t>Depressive symptoms, mean (SE)</t>
  </si>
  <si>
    <t>32.54 (2,772)</t>
  </si>
  <si>
    <t>27.31 (1,385)</t>
  </si>
  <si>
    <t>6.74 (1,385)</t>
  </si>
  <si>
    <t>0.13 (2,772)</t>
  </si>
  <si>
    <t>0.97 (2,772)</t>
  </si>
  <si>
    <t>2.70 (3,1152)</t>
  </si>
  <si>
    <t>.43 (2,836)</t>
  </si>
  <si>
    <t>14.06 (2,838)</t>
  </si>
  <si>
    <t>10.66 (2,638)</t>
  </si>
  <si>
    <t>213.05 (1,417)</t>
  </si>
  <si>
    <t>0.93 (1,418)</t>
  </si>
  <si>
    <t>6.52 (1,318)</t>
  </si>
  <si>
    <t>11.84 (1,417)</t>
  </si>
  <si>
    <t>41.90 (1,418)</t>
  </si>
  <si>
    <t>2.99 (1,318)</t>
  </si>
  <si>
    <t>7.41 (2,836)</t>
  </si>
  <si>
    <t>0.25 (2,838)</t>
  </si>
  <si>
    <t>1.75 (2,638)</t>
  </si>
  <si>
    <t>0.60 (2,836)</t>
  </si>
  <si>
    <t>0.23 (2,838)</t>
  </si>
  <si>
    <t>3.81 (2,638)</t>
  </si>
  <si>
    <t>16.98 (2,606)</t>
  </si>
  <si>
    <t>4.31 (2,550)</t>
  </si>
  <si>
    <t>31.31 (2,608)</t>
  </si>
  <si>
    <t>9.61 (2,428)</t>
  </si>
  <si>
    <t>16.30 (1,302)</t>
  </si>
  <si>
    <t>33.26 (1,274)</t>
  </si>
  <si>
    <t>24.09 (1,303)</t>
  </si>
  <si>
    <t>3.37 (1,213)</t>
  </si>
  <si>
    <t>1.40 (2,606)</t>
  </si>
  <si>
    <t>1.14 (2,550)</t>
  </si>
  <si>
    <t>0.39 (2,608)</t>
  </si>
  <si>
    <t>2.13 (2,428)</t>
  </si>
  <si>
    <t>0.10 (2,220)</t>
  </si>
  <si>
    <t>0.09 (1,110)</t>
  </si>
  <si>
    <t>0.24 (2,220)</t>
  </si>
  <si>
    <t>0.18 (2,200)</t>
  </si>
  <si>
    <t>4.12 (3,109)</t>
  </si>
  <si>
    <t>6.97 (3,109)</t>
  </si>
  <si>
    <t>AN &gt; AUD,MDD***</t>
  </si>
  <si>
    <t>15.95 (3,109)</t>
  </si>
  <si>
    <t>AUD &gt; AN,BN,MDD***</t>
  </si>
  <si>
    <t>20.02 (3,99)</t>
  </si>
  <si>
    <t>AN &lt; AUD,BN,MDD**</t>
  </si>
  <si>
    <t>0.10 (1,109)</t>
  </si>
  <si>
    <t>4.83 (1,109)</t>
  </si>
  <si>
    <t>11.13 (1,109)</t>
  </si>
  <si>
    <t>5.25 (1,99)</t>
  </si>
  <si>
    <t>0.85 (6,220)</t>
  </si>
  <si>
    <t>0.35 (3,110)</t>
  </si>
  <si>
    <t>4.25 (6,220)</t>
  </si>
  <si>
    <t>1.55 (6,200)</t>
  </si>
  <si>
    <t>0.07 (2,220)</t>
  </si>
  <si>
    <t>0.43 (1,110)</t>
  </si>
  <si>
    <t>3.69 (2,220)</t>
  </si>
  <si>
    <t>2.21 (2,200)</t>
  </si>
  <si>
    <t>139.03 (1,273)</t>
  </si>
  <si>
    <t>18.07 (2,548)</t>
  </si>
  <si>
    <t>.95</t>
  </si>
  <si>
    <t>0.44 (2,54)</t>
  </si>
  <si>
    <t>.44</t>
  </si>
  <si>
    <t>0.15 (2,54)</t>
  </si>
  <si>
    <t>.86</t>
  </si>
  <si>
    <t>0.48 (2,36)</t>
  </si>
  <si>
    <t>1.21 (2,66)</t>
  </si>
  <si>
    <t>.31</t>
  </si>
  <si>
    <t>0.06 (2,66)</t>
  </si>
  <si>
    <t>.94</t>
  </si>
  <si>
    <t>13.86 (1.06)</t>
  </si>
  <si>
    <t>13.68 (1.18)</t>
  </si>
  <si>
    <t>14.03 (1.00)</t>
  </si>
  <si>
    <t>10.00 (1.52)</t>
  </si>
  <si>
    <t>10.93 (1.58)</t>
  </si>
  <si>
    <t>11.40 (1.54)</t>
  </si>
  <si>
    <t>13.95 (1.44)</t>
  </si>
  <si>
    <t>12.42 (1.44)</t>
  </si>
  <si>
    <t>13.16 (1.77)</t>
  </si>
  <si>
    <t>16.47 (1.20)</t>
  </si>
  <si>
    <t>14.47 (1.90)</t>
  </si>
  <si>
    <t>13.51 (1.82)</t>
  </si>
  <si>
    <t>8.39 (2.20)</t>
  </si>
  <si>
    <t>10.15 (2.28)</t>
  </si>
  <si>
    <t>10.11 (2.23)</t>
  </si>
  <si>
    <t>11.60 (2.11)</t>
  </si>
  <si>
    <t>11.70 (2.19)</t>
  </si>
  <si>
    <t>12.70 (2.14)</t>
  </si>
  <si>
    <t>15.55 (1.80)</t>
  </si>
  <si>
    <t>14.04 (2.84)</t>
  </si>
  <si>
    <t>12.98 (2.73)</t>
  </si>
  <si>
    <t>17.39 (1.13)</t>
  </si>
  <si>
    <t>14.91 (1.79)</t>
  </si>
  <si>
    <t>14.04 (1.72)</t>
  </si>
  <si>
    <t>1.39 (1,32)</t>
  </si>
  <si>
    <t>0.70 (1,32)</t>
  </si>
  <si>
    <t>2.35 (1,30)</t>
  </si>
  <si>
    <t>.14</t>
  </si>
  <si>
    <t>0.06 (1,27)</t>
  </si>
  <si>
    <t>.82</t>
  </si>
  <si>
    <t>0.05 (1,27)</t>
  </si>
  <si>
    <t>.81</t>
  </si>
  <si>
    <t>0.03 (1,18)</t>
  </si>
  <si>
    <t>0.11 (1,33)</t>
  </si>
  <si>
    <t>.74</t>
  </si>
  <si>
    <t>0.28 (1,33)</t>
  </si>
  <si>
    <t>.60</t>
  </si>
  <si>
    <t>3.68 (0.21)</t>
  </si>
  <si>
    <t>3.40 (0.23)</t>
  </si>
  <si>
    <t>1.60 (0.27)</t>
  </si>
  <si>
    <t>1.65 (0.30)</t>
  </si>
  <si>
    <t>2.95 (0.33)</t>
  </si>
  <si>
    <t>2.91 (0.39)</t>
  </si>
  <si>
    <t>1.66 (0.42)</t>
  </si>
  <si>
    <t>1.56 (0.45)</t>
  </si>
  <si>
    <t>1.12 (0.37)</t>
  </si>
  <si>
    <t>1.21 (0.41)</t>
  </si>
  <si>
    <t>2.08 (0.39)</t>
  </si>
  <si>
    <t>2.08 (0.43)</t>
  </si>
  <si>
    <t>1.13 (0.64)</t>
  </si>
  <si>
    <t>1.15 (0.68)</t>
  </si>
  <si>
    <t>2.20 (0.40)</t>
  </si>
  <si>
    <t>1.98 (0.43)</t>
  </si>
  <si>
    <t>2.35 (1,26)</t>
  </si>
  <si>
    <t>2.77 (1,32)</t>
  </si>
  <si>
    <t>.69</t>
  </si>
  <si>
    <t>0.35 (2,54)</t>
  </si>
  <si>
    <t>5.21 (2,54)</t>
  </si>
  <si>
    <t>0.83 (2,54)</t>
  </si>
  <si>
    <t>4.36 (2,36)</t>
  </si>
  <si>
    <t>0.56 (2,66)</t>
  </si>
  <si>
    <t>3.88 (2,66)</t>
  </si>
  <si>
    <t>0.03*</t>
  </si>
  <si>
    <t>.85</t>
  </si>
  <si>
    <t>.22</t>
  </si>
  <si>
    <t>3.29 (0.44)</t>
  </si>
  <si>
    <t>3.52 (0.44)</t>
  </si>
  <si>
    <t>3.68 (0.50)</t>
  </si>
  <si>
    <t>7.60 (0.39)</t>
  </si>
  <si>
    <t>6.40 (0.43)</t>
  </si>
  <si>
    <t>5.90 (0.57)</t>
  </si>
  <si>
    <t>4.32 (0.69)</t>
  </si>
  <si>
    <t>3.58 (0.56)</t>
  </si>
  <si>
    <t>2.95 (0.51)</t>
  </si>
  <si>
    <t>3.52 (0.56)</t>
  </si>
  <si>
    <t>4.14 (0.60)</t>
  </si>
  <si>
    <t>3.86 (0.63)</t>
  </si>
  <si>
    <t>pre-PD &gt; LD2*</t>
  </si>
  <si>
    <t>7.80 (0.53)</t>
  </si>
  <si>
    <t>7.30 (0.59)</t>
  </si>
  <si>
    <t>6.40 (0.79)</t>
  </si>
  <si>
    <t>7.39 (0.56)</t>
  </si>
  <si>
    <t>5.50 (0.62)</t>
  </si>
  <si>
    <t>5.39 (0.82)</t>
  </si>
  <si>
    <t>4.22 (0.83)</t>
  </si>
  <si>
    <t>6.05 (0.89)</t>
  </si>
  <si>
    <t>5.21 (0.94)</t>
  </si>
  <si>
    <t>2.83 (0.53)</t>
  </si>
  <si>
    <t>2.22 (0.56)</t>
  </si>
  <si>
    <t>2.52 (0.59)</t>
  </si>
  <si>
    <t>4.49 (1,26)</t>
  </si>
  <si>
    <t>11.76 (1,32)</t>
  </si>
  <si>
    <t>male &gt; female**</t>
  </si>
  <si>
    <t>1.36 (2,56)</t>
  </si>
  <si>
    <t>.26</t>
  </si>
  <si>
    <t>1.58 (2,50)</t>
  </si>
  <si>
    <t>5.48 (2,50)</t>
  </si>
  <si>
    <t>1.01 (2,30)</t>
  </si>
  <si>
    <t>0.82 (2,60)</t>
  </si>
  <si>
    <t>.45</t>
  </si>
  <si>
    <t>0.10 (2,60)</t>
  </si>
  <si>
    <t>0.013*</t>
  </si>
  <si>
    <t>16.48 (0.70)</t>
  </si>
  <si>
    <t>17.48 (0.47)</t>
  </si>
  <si>
    <t>17.51 (0.49)</t>
  </si>
  <si>
    <t>23.69 (1.02)</t>
  </si>
  <si>
    <t>24.74 (1.26)</t>
  </si>
  <si>
    <t>24.90 (1.28)</t>
  </si>
  <si>
    <t>22.16 (1.03)</t>
  </si>
  <si>
    <t>23.29 (1.38)</t>
  </si>
  <si>
    <t>23.03 (1.28)</t>
  </si>
  <si>
    <t>21.80 (1.62)</t>
  </si>
  <si>
    <t>22.78 (2.35)</t>
  </si>
  <si>
    <t>23.81 (2.16)</t>
  </si>
  <si>
    <t>24.47 (1.39)</t>
  </si>
  <si>
    <t>23.58 (1.73)</t>
  </si>
  <si>
    <t>23.42 (1.75)</t>
  </si>
  <si>
    <t>22.90 (1.48)</t>
  </si>
  <si>
    <t>25.91 (1.83)</t>
  </si>
  <si>
    <t>26.38 (1.86)</t>
  </si>
  <si>
    <t>18.58 (2.52)</t>
  </si>
  <si>
    <t>19.35 (3.66)</t>
  </si>
  <si>
    <t>20.03 (3.36)</t>
  </si>
  <si>
    <t>25.02 (1.50)</t>
  </si>
  <si>
    <t>26.21 (2.18)</t>
  </si>
  <si>
    <t>27.59 (2.00)</t>
  </si>
  <si>
    <t>0.17 (1,24)</t>
  </si>
  <si>
    <t>.68</t>
  </si>
  <si>
    <t>5.04 (1,29)</t>
  </si>
  <si>
    <t>Low risk (n = 178)</t>
  </si>
  <si>
    <t>Probable ED (n = 23)</t>
  </si>
  <si>
    <t>0.43 (2,392)</t>
  </si>
  <si>
    <t>22.72 (0.43)</t>
  </si>
  <si>
    <t>23.24 (0.49)</t>
  </si>
  <si>
    <t>23.47 (0.48)</t>
  </si>
  <si>
    <t>27.10 (1.05)</t>
  </si>
  <si>
    <t>28.12 (1.18)</t>
  </si>
  <si>
    <t>27.91 (1.18)</t>
  </si>
  <si>
    <t>4.17 (2,195)</t>
  </si>
  <si>
    <t>1.31 (2,195)</t>
  </si>
  <si>
    <t>Alcohol abuse ,mean (SE)</t>
  </si>
  <si>
    <t>Eating Disorder symptoms (EDEQ), mean (SE) (a)</t>
  </si>
  <si>
    <t>BMI, mean (SE)</t>
  </si>
  <si>
    <t>Outcome measures</t>
  </si>
  <si>
    <t>Time*Sex</t>
  </si>
  <si>
    <t>Sex female,n (%)</t>
  </si>
  <si>
    <t>Note: % = precentage; SD = Standard deviation; AN = Anorexia nervosa; AUD = Alcohol use disorder; BN = Bulimia nervosa; MDD = Major depressive disorder. Logistic or linear regressions or ANCOVA were performed to compare baseline characteristics between the clinical and the population samples,controlling for sex,age,and country of recruitment. (a) as the EDEQ,that was administered at all 3 time points in the population sample,but only 2 time points  in the clinical sample,analyses were run only in the population sample. * p &lt; .05,** p &lt; .01,*** p &lt; .001.</t>
  </si>
  <si>
    <t>pre-PD &lt; LD2*</t>
  </si>
  <si>
    <t>16.03 (1,195)</t>
  </si>
  <si>
    <t>low risk &lt; probable ED***</t>
  </si>
  <si>
    <t>BMI group</t>
  </si>
  <si>
    <t>pre-PD &lt; LD1**
pre-PD &lt; LD2***</t>
  </si>
  <si>
    <t>Low or normal (n = 154)</t>
  </si>
  <si>
    <t>Overweight or obese (n = 64)</t>
  </si>
  <si>
    <t>2.09 (2,426)</t>
  </si>
  <si>
    <t>21.11 (0.29)</t>
  </si>
  <si>
    <t>21.92 (0.38)</t>
  </si>
  <si>
    <t>22.13 (0.38)</t>
  </si>
  <si>
    <t>29.09 (0.46)</t>
  </si>
  <si>
    <t>29.31 (0.60)</t>
  </si>
  <si>
    <t>7.81 (2,212)</t>
  </si>
  <si>
    <t>0.21 (2,212)</t>
  </si>
  <si>
    <t>170.85 (1,212)</t>
  </si>
  <si>
    <t>low or normal &lt; overweight or obese***</t>
  </si>
  <si>
    <t>16.26 (2,606)</t>
  </si>
  <si>
    <t>Low risk (n = 232)</t>
  </si>
  <si>
    <t>High risk (n = 76)</t>
  </si>
  <si>
    <t>3.43 (0.10)</t>
  </si>
  <si>
    <t>3.20 (0.12)</t>
  </si>
  <si>
    <t>2.98 (0.12)</t>
  </si>
  <si>
    <t>6.47 (0.17)</t>
  </si>
  <si>
    <t>5.31 (0.21)</t>
  </si>
  <si>
    <t>4.93 (0.20)</t>
  </si>
  <si>
    <t>7.45 (2,302)</t>
  </si>
  <si>
    <t>30.73 (2,302)</t>
  </si>
  <si>
    <t>pre-PD &gt; LD1***
pre-PD &gt; LD2***
LD1 &gt; LD2 *</t>
  </si>
  <si>
    <t>pre-PD &gt; LD2***
LD1 &gt; LD2 *</t>
  </si>
  <si>
    <t>153.85 (1,302)</t>
  </si>
  <si>
    <t>Minimal (n = 189)</t>
  </si>
  <si>
    <t>Mild (n = 86)</t>
  </si>
  <si>
    <t>Moderate to severe (n = 32)</t>
  </si>
  <si>
    <t>21.35 (4,602)</t>
  </si>
  <si>
    <t>2.04 (0.12)</t>
  </si>
  <si>
    <t>6.51 (0.18)</t>
  </si>
  <si>
    <t>12.88 (0.30)</t>
  </si>
  <si>
    <t>4.52 (0.30)</t>
  </si>
  <si>
    <t>6.79 (0.44)</t>
  </si>
  <si>
    <t>8.87 (0.74)</t>
  </si>
  <si>
    <t>4.46 (0.33)</t>
  </si>
  <si>
    <t>7.37 (0.49)</t>
  </si>
  <si>
    <t>9.05 (0.82)</t>
  </si>
  <si>
    <t>41.73 (2,300)</t>
  </si>
  <si>
    <t>1.59 (2,300)</t>
  </si>
  <si>
    <t>17.54 (2,300)</t>
  </si>
  <si>
    <t>.21</t>
  </si>
  <si>
    <t>101.13 (2,300)</t>
  </si>
  <si>
    <t>29.36 (0.60)</t>
  </si>
  <si>
    <t xml:space="preserve">Pre-pandemic BMI category </t>
  </si>
  <si>
    <t>Time*Pre-pandemic BMI category</t>
  </si>
  <si>
    <r>
      <rPr>
        <b/>
        <sz val="16"/>
        <color theme="1"/>
        <rFont val="Times New Roman"/>
        <family val="1"/>
      </rPr>
      <t>Trajectory of depressive symptoms</t>
    </r>
    <r>
      <rPr>
        <sz val="16"/>
        <color theme="1"/>
        <rFont val="Times New Roman"/>
        <family val="1"/>
      </rPr>
      <t xml:space="preserve"> during the pandemic (population sample; n = 307)</t>
    </r>
  </si>
  <si>
    <r>
      <rPr>
        <b/>
        <sz val="16"/>
        <color theme="1"/>
        <rFont val="Times New Roman"/>
        <family val="1"/>
      </rPr>
      <t>Trajectory of harmful alcohol drinking</t>
    </r>
    <r>
      <rPr>
        <sz val="16"/>
        <color theme="1"/>
        <rFont val="Times New Roman"/>
        <family val="1"/>
      </rPr>
      <t xml:space="preserve"> during the pandemic (population sample; n = 308)</t>
    </r>
  </si>
  <si>
    <t>200 (63.9)</t>
  </si>
  <si>
    <t>100 (86.2)</t>
  </si>
  <si>
    <t>30 (66.7)</t>
  </si>
  <si>
    <t>36 (83.3)</t>
  </si>
  <si>
    <t>273 (87.2)</t>
  </si>
  <si>
    <t>116 (100.0)</t>
  </si>
  <si>
    <t>Supplemental Table 5: Percent (%) of missing data for varables in each time points</t>
  </si>
  <si>
    <t>Variable</t>
  </si>
  <si>
    <t>Assessment name</t>
  </si>
  <si>
    <t>Clincial cohort</t>
  </si>
  <si>
    <t>post-LD1</t>
  </si>
  <si>
    <t>Gender</t>
  </si>
  <si>
    <t>Age</t>
  </si>
  <si>
    <t>Ethnicity</t>
  </si>
  <si>
    <t>Country</t>
  </si>
  <si>
    <t>Area of living</t>
  </si>
  <si>
    <t>Occupation</t>
  </si>
  <si>
    <t>Entitled to government aid</t>
  </si>
  <si>
    <t>CRISIS</t>
  </si>
  <si>
    <t>COVID-related worries about…</t>
  </si>
  <si>
    <t>PHQ-9</t>
  </si>
  <si>
    <t>AUDIT</t>
  </si>
  <si>
    <t>EDEQ</t>
  </si>
  <si>
    <t>Pre-PD/Pre-LD1</t>
  </si>
  <si>
    <t>Pre-PD*/Pre-LD1</t>
  </si>
  <si>
    <t>Depressive symptoms*</t>
  </si>
  <si>
    <t>Alcohol abuse*</t>
  </si>
  <si>
    <t>Alcohol misuse symptoms*</t>
  </si>
  <si>
    <t>Eating disorder symptoms*</t>
  </si>
  <si>
    <t>BMI*</t>
  </si>
  <si>
    <t>Note: Mean = Estimated marginal mean; SE = Standard error; Pre-LD1 = Before 1st lockdown; LD1 = During the 1st lockdown; Post-LD1 = Post the 1st lockdown; LD2 = During the 2nd lockdown; ANOVA with post-hoc test; based on estimated marginal means; Adjustment for multiple comparisons: Bonferroni; * p &lt; .05,** p &lt; .01,*** p &lt; .001.</t>
  </si>
  <si>
    <t>Note: Mean = Estimated marginal mean; SE = Standard error; pre-PD = Before pandemic; LD1 = During the 1st lockdown; LD2 = During the 2nd lockdown; ANOVA with post-hoc test; based on estimated marginal means; Adjustment for multiple comparisons: Bonferroni; * p &lt; .05,** p &lt; .01,*** p &lt; .001; a. As the EDEQ,that was administered at all 3 time points in the population sample,but only 2 time points  in the clinical sample,analyses were run separately for the 2 samples.</t>
  </si>
  <si>
    <t>Note: n = Number of participants; Mean = Estimated marginal mean; SE = Standard error; pre-PD = Before pandemic; LD1 = During the 1st lockdown; LD2 = During the 2nd lockdown; ANOVA with post-hoc test; based on estimated marginal means; Adjustment for multiple comparisons: Bonferroni; * p &lt; .05,** p &lt; .01,*** p &lt; .001.</t>
  </si>
  <si>
    <t>Note: pre-PD = Before pandemic; pre-LD1 = Before 1st lockdown; LD1 = During the 1st lockdown; post-LD1 = Post the 1st lockdown; LD2 = During the 2nd lockdown; * Adimistered at pre-PD; BMI = Body mass index; PHQ-9 = Patient health questionnaire; AUDIT = Alcohol use disorders identification test; AUDIT-C = Alcohol use disorders identification test consumption; EDEQ = Eating disorder examination questionnaire; CRISIS = CoRonavIruS health impact survey.</t>
  </si>
  <si>
    <r>
      <rPr>
        <b/>
        <sz val="16"/>
        <color theme="1"/>
        <rFont val="Times New Roman"/>
        <family val="1"/>
      </rPr>
      <t>Trajectory of eating disorders symptoms</t>
    </r>
    <r>
      <rPr>
        <sz val="16"/>
        <color theme="1"/>
        <rFont val="Times New Roman"/>
        <family val="1"/>
      </rPr>
      <t xml:space="preserve"> during the pandemic (population sample; n = 279)</t>
    </r>
  </si>
  <si>
    <r>
      <rPr>
        <b/>
        <sz val="16"/>
        <color theme="1"/>
        <rFont val="Times New Roman"/>
        <family val="1"/>
      </rPr>
      <t xml:space="preserve">BMI trajectory </t>
    </r>
    <r>
      <rPr>
        <sz val="16"/>
        <color theme="1"/>
        <rFont val="Times New Roman"/>
        <family val="1"/>
      </rPr>
      <t>during the pandemic (population sample)</t>
    </r>
  </si>
  <si>
    <t>0.59 (2,814)</t>
  </si>
  <si>
    <t>9.11 (0.57)</t>
  </si>
  <si>
    <t>9.45 (0.62)</t>
  </si>
  <si>
    <t>9.80 (0.66)</t>
  </si>
  <si>
    <t>2.97 (2,816)</t>
  </si>
  <si>
    <t>.05</t>
  </si>
  <si>
    <t>3.98 (0.28)</t>
  </si>
  <si>
    <t>3.53 (0.26)</t>
  </si>
  <si>
    <t>3.48 (0.27)</t>
  </si>
  <si>
    <t>2.77 (2,616)</t>
  </si>
  <si>
    <t>22.87 (0.75)</t>
  </si>
  <si>
    <t>23.61 (0.87)</t>
  </si>
  <si>
    <t>23.94 (0.85)</t>
  </si>
  <si>
    <t>187.29 (1,406)</t>
  </si>
  <si>
    <t>0.05 (1,407)</t>
  </si>
  <si>
    <t>.83</t>
  </si>
  <si>
    <t>4.31 (1,307)</t>
  </si>
  <si>
    <t>10.38 (1,406)</t>
  </si>
  <si>
    <t>39.81 (1,407)</t>
  </si>
  <si>
    <t>2.41 (1,307)</t>
  </si>
  <si>
    <t>6.18 (2,814)</t>
  </si>
  <si>
    <t>4.48 (0.54)</t>
  </si>
  <si>
    <t>5.95 (0.59)</t>
  </si>
  <si>
    <t>6.23 (0.62)</t>
  </si>
  <si>
    <t>.036*</t>
  </si>
  <si>
    <t>pre-PD &lt; LD1*
pre-PD &lt; LD2*</t>
  </si>
  <si>
    <t>0.21 (2,816)</t>
  </si>
  <si>
    <t>3.95 (0.26)</t>
  </si>
  <si>
    <t>3.53 (0.25)</t>
  </si>
  <si>
    <t>3.40 (0.25)</t>
  </si>
  <si>
    <t>2.72 (2,616)</t>
  </si>
  <si>
    <t>24.07 (0.70)</t>
  </si>
  <si>
    <t>24.31 (0.81)</t>
  </si>
  <si>
    <t>24.67 (0.80)</t>
  </si>
  <si>
    <t>13.75 (0.75)</t>
  </si>
  <si>
    <t>12.94 (0.83)</t>
  </si>
  <si>
    <t>13.38 (0.87)</t>
  </si>
  <si>
    <t>4.01 (0.37)</t>
  </si>
  <si>
    <t>3.52 (0.35)</t>
  </si>
  <si>
    <t>3.56 (0.35)</t>
  </si>
  <si>
    <t>21.68 (0.96)</t>
  </si>
  <si>
    <t>22.92 (1.11)</t>
  </si>
  <si>
    <t>23.21 (1.09)</t>
  </si>
  <si>
    <t>0.57 (2,814)</t>
  </si>
  <si>
    <t>8.49 (0.68)</t>
  </si>
  <si>
    <t>8.76 (0.74)</t>
  </si>
  <si>
    <t>8.89 (0.79)</t>
  </si>
  <si>
    <t>0.29 (2,816)</t>
  </si>
  <si>
    <t>4.66 (0.33)</t>
  </si>
  <si>
    <t>4.22 (0.32)</t>
  </si>
  <si>
    <t>4.10 (0.32)</t>
  </si>
  <si>
    <t>4.47 (2,616)</t>
  </si>
  <si>
    <t>22.71 (0.88)</t>
  </si>
  <si>
    <t>22.90 (1.02)</t>
  </si>
  <si>
    <t>23.25 (1.01)</t>
  </si>
  <si>
    <t>.046*</t>
  </si>
  <si>
    <t>9.74 (0.56)</t>
  </si>
  <si>
    <t>10.13 (0.62)</t>
  </si>
  <si>
    <t>10.72 (0.65)</t>
  </si>
  <si>
    <t>3.31 (0.28)</t>
  </si>
  <si>
    <t>2.83 (0.26)</t>
  </si>
  <si>
    <t>2.86 (0.26)</t>
  </si>
  <si>
    <t>23.03 (0.75)</t>
  </si>
  <si>
    <t>24.33 (0.87)</t>
  </si>
  <si>
    <t>24.63 (0.86)</t>
  </si>
  <si>
    <t>pre-PD &lt; LD2***</t>
  </si>
  <si>
    <t>2.99 (2,584)</t>
  </si>
  <si>
    <t>4.72 (0.52)</t>
  </si>
  <si>
    <t>5.77 (0.59)</t>
  </si>
  <si>
    <t>6.16 (0.66)</t>
  </si>
  <si>
    <t>1.35 (2,528)</t>
  </si>
  <si>
    <t>0.95 (0.14)</t>
  </si>
  <si>
    <t>1.14 (0.16)</t>
  </si>
  <si>
    <t>0.98 (0.16)</t>
  </si>
  <si>
    <t>4.79 (2,586)</t>
  </si>
  <si>
    <t>.009**</t>
  </si>
  <si>
    <t>4.16 (0.27)</t>
  </si>
  <si>
    <t>3.53 (0.27)</t>
  </si>
  <si>
    <t>3.64 (0.26)</t>
  </si>
  <si>
    <t>2.02 (2,406)</t>
  </si>
  <si>
    <t>24.65 (0.76)</t>
  </si>
  <si>
    <t>25.18 (0.87)</t>
  </si>
  <si>
    <t>25.47 (0.86)</t>
  </si>
  <si>
    <t>14.10 (1,291)</t>
  </si>
  <si>
    <t>27.67 (1,263)</t>
  </si>
  <si>
    <t>20.69 (1,292)</t>
  </si>
  <si>
    <t>2.64 (1,202)</t>
  </si>
  <si>
    <t>1.33 (2,584)</t>
  </si>
  <si>
    <t>4.11 (0.61)</t>
  </si>
  <si>
    <t>5.05 (0.68)</t>
  </si>
  <si>
    <t>5.12 (0.76)</t>
  </si>
  <si>
    <t>0.98 (2,528)</t>
  </si>
  <si>
    <t>0.68 (0.17)</t>
  </si>
  <si>
    <t>0.80 (0.18)</t>
  </si>
  <si>
    <t>0.68 (0.18)</t>
  </si>
  <si>
    <t>0.48 (2,586)</t>
  </si>
  <si>
    <t>4.70 (0.31)</t>
  </si>
  <si>
    <t>3.98 (0.32)</t>
  </si>
  <si>
    <t>4.09 (0.31)</t>
  </si>
  <si>
    <t>3.26 (2,406)</t>
  </si>
  <si>
    <t>24.37 (0.88)</t>
  </si>
  <si>
    <t>24.45 (1.01)</t>
  </si>
  <si>
    <t>24.78 (1.00)</t>
  </si>
  <si>
    <t>.08</t>
  </si>
  <si>
    <t>5.33 (0.54)</t>
  </si>
  <si>
    <t>6.50 (0.60)</t>
  </si>
  <si>
    <t>7.20 (0.67)</t>
  </si>
  <si>
    <t>1.21 (0.14)</t>
  </si>
  <si>
    <t>1.49 (0.16)</t>
  </si>
  <si>
    <t>1.28 (0.16)</t>
  </si>
  <si>
    <t>3.63 (0.28)</t>
  </si>
  <si>
    <t>3.08 (0.28)</t>
  </si>
  <si>
    <t>3.18 (0.27)</t>
  </si>
  <si>
    <t>24.93 (0.80)</t>
  </si>
  <si>
    <t>25.91 (0.91)</t>
  </si>
  <si>
    <t>26.15 (0.90)</t>
  </si>
  <si>
    <t>0.35 (2,206)</t>
  </si>
  <si>
    <t>.70</t>
  </si>
  <si>
    <t>13.04 (1.22)</t>
  </si>
  <si>
    <t>11.84 (1.42)</t>
  </si>
  <si>
    <t>12.37 (1.40)</t>
  </si>
  <si>
    <t>0.08 (1,103)</t>
  </si>
  <si>
    <t>2.24 (0.28)</t>
  </si>
  <si>
    <t>2.29 (0.30)</t>
  </si>
  <si>
    <t>0.81 (2,206)</t>
  </si>
  <si>
    <t>5.03 (0.48)</t>
  </si>
  <si>
    <t>4.75 (0.45)</t>
  </si>
  <si>
    <t>4.43 (0.52)</t>
  </si>
  <si>
    <t>0.26 (2,186)</t>
  </si>
  <si>
    <t>.72</t>
  </si>
  <si>
    <t>21.34 (1.03)</t>
  </si>
  <si>
    <t>21.15 (1.19)</t>
  </si>
  <si>
    <t>21.76 (1.15)</t>
  </si>
  <si>
    <t>3.54 (3,102)</t>
  </si>
  <si>
    <t>6.11 (3,102)</t>
  </si>
  <si>
    <t>14.46 (3,102)</t>
  </si>
  <si>
    <t>18.07 (3,92)</t>
  </si>
  <si>
    <t>0.12 (1,102)</t>
  </si>
  <si>
    <t>5.82 (1,102)</t>
  </si>
  <si>
    <t>13.68 (1,102)</t>
  </si>
  <si>
    <t>4.69 (1,92)</t>
  </si>
  <si>
    <t>0.71 (6,206)</t>
  </si>
  <si>
    <t>.64</t>
  </si>
  <si>
    <t>12.61 (1.70)</t>
  </si>
  <si>
    <t>12.26 (1.98)</t>
  </si>
  <si>
    <t>12.33 (1.95)</t>
  </si>
  <si>
    <t>0.58 (3,103)</t>
  </si>
  <si>
    <t>3.18 (0.38)</t>
  </si>
  <si>
    <t>3.10 (0.42)</t>
  </si>
  <si>
    <t>5.28 (6,206)</t>
  </si>
  <si>
    <t>3.98 (0.66)</t>
  </si>
  <si>
    <t>4.46 (0.63)</t>
  </si>
  <si>
    <t>4.89 (0.72)</t>
  </si>
  <si>
    <t>1.18 (6,186)</t>
  </si>
  <si>
    <t>15.66 (1.44)</t>
  </si>
  <si>
    <t>15.17 (1.67)</t>
  </si>
  <si>
    <t>15.59 (1.61)</t>
  </si>
  <si>
    <t>10.60 (1.44)</t>
  </si>
  <si>
    <t>10.61 (1.68)</t>
  </si>
  <si>
    <t>11.41 (1.65)</t>
  </si>
  <si>
    <t>1.66 (0.32)</t>
  </si>
  <si>
    <t>1.88 (0.35)</t>
  </si>
  <si>
    <t>7.86 (0.56)</t>
  </si>
  <si>
    <t>6.35 (0.53)</t>
  </si>
  <si>
    <t>5.42 (0.61)</t>
  </si>
  <si>
    <t>24.08 (1.20)</t>
  </si>
  <si>
    <t>24.53 (1.40)</t>
  </si>
  <si>
    <t>25.11 (1.35)</t>
  </si>
  <si>
    <t>12.43 (1.84)</t>
  </si>
  <si>
    <t>10.74 (2.15)</t>
  </si>
  <si>
    <t>11.51 (2.12)</t>
  </si>
  <si>
    <t>2.40 (0.42)</t>
  </si>
  <si>
    <t>2.54 (0.45)</t>
  </si>
  <si>
    <t>5.01 (0.72)</t>
  </si>
  <si>
    <t>4.59 (0.68)</t>
  </si>
  <si>
    <t>4.03 (0.78)</t>
  </si>
  <si>
    <t>21.57 (1.61)</t>
  </si>
  <si>
    <t>20.00 (1.87)</t>
  </si>
  <si>
    <t>20.44 (1.80)</t>
  </si>
  <si>
    <t>16.50 (1.38)</t>
  </si>
  <si>
    <t>13.74 (1.61)</t>
  </si>
  <si>
    <t>14.23 (1.59)</t>
  </si>
  <si>
    <t>1.70 (0.31)</t>
  </si>
  <si>
    <t>1.65 (0.34)</t>
  </si>
  <si>
    <t>3.29 (0.54)</t>
  </si>
  <si>
    <t>3.62 (0.51)</t>
  </si>
  <si>
    <t>3.39 (0.59)</t>
  </si>
  <si>
    <t>24.04 (1.17)</t>
  </si>
  <si>
    <t>24.92 (1.36)</t>
  </si>
  <si>
    <t>25.89 (1.32)</t>
  </si>
  <si>
    <t>0.04 (2,206)</t>
  </si>
  <si>
    <t>.96</t>
  </si>
  <si>
    <t>13.12 (1.71)</t>
  </si>
  <si>
    <t>11.95 (2.00)</t>
  </si>
  <si>
    <t>12.73 (1.97)</t>
  </si>
  <si>
    <t>0.51 (1,103)</t>
  </si>
  <si>
    <t>.48</t>
  </si>
  <si>
    <t>1.69 (0.39)</t>
  </si>
  <si>
    <t>1.85 (0.42)</t>
  </si>
  <si>
    <t>4.28 (2,206)</t>
  </si>
  <si>
    <t>5.51 (0.67)</t>
  </si>
  <si>
    <t>6.24 (0.63)</t>
  </si>
  <si>
    <t>5.47 (0.72)</t>
  </si>
  <si>
    <t>1.97 (2,186)</t>
  </si>
  <si>
    <t>20.43 (1.46)</t>
  </si>
  <si>
    <t>19.48 (1.69)</t>
  </si>
  <si>
    <t>19.57 (1.63)</t>
  </si>
  <si>
    <t>12.95 (1.28)</t>
  </si>
  <si>
    <t>11.73 (1.50)</t>
  </si>
  <si>
    <t>12.01 (1.48)</t>
  </si>
  <si>
    <t>2.78 (0.29)</t>
  </si>
  <si>
    <t>2.73 (0.32)</t>
  </si>
  <si>
    <t>4.56 (0.50)</t>
  </si>
  <si>
    <t>3.26 (0.48)</t>
  </si>
  <si>
    <t>3.39 (0.54)</t>
  </si>
  <si>
    <t>22.24 (1.09)</t>
  </si>
  <si>
    <t>22.83 (1.27)</t>
  </si>
  <si>
    <t>23.95 (1.22)</t>
  </si>
  <si>
    <t>0.25 (2,46)</t>
  </si>
  <si>
    <t>15.00 (1.51)</t>
  </si>
  <si>
    <t>15.64 (1.62)</t>
  </si>
  <si>
    <t>16.18 (1.22)</t>
  </si>
  <si>
    <t>0.63 (1,23)</t>
  </si>
  <si>
    <t>3.94 (0.28)</t>
  </si>
  <si>
    <t>3.73 (0.35)</t>
  </si>
  <si>
    <t>0.19 (2,46)</t>
  </si>
  <si>
    <t>3.11 (0.57)</t>
  </si>
  <si>
    <t>3.49 (0.59)</t>
  </si>
  <si>
    <t>3.45 (0.80)</t>
  </si>
  <si>
    <t>0.01 (2,42)</t>
  </si>
  <si>
    <t>.99</t>
  </si>
  <si>
    <t>16.64 (0.98)</t>
  </si>
  <si>
    <t>16.75 (0.69)</t>
  </si>
  <si>
    <t>16.63 (0.72)</t>
  </si>
  <si>
    <t>0.24 (2,42)</t>
  </si>
  <si>
    <t>10.03 (2.40)</t>
  </si>
  <si>
    <t>9.55 (2.58)</t>
  </si>
  <si>
    <t>9.72 (2.45)</t>
  </si>
  <si>
    <t>0.25 (1,21)</t>
  </si>
  <si>
    <t>1.89 (0.40)</t>
  </si>
  <si>
    <t>1.77 (0.48)</t>
  </si>
  <si>
    <t>5.81 (2,42)</t>
  </si>
  <si>
    <t>.006**</t>
  </si>
  <si>
    <t>7.79 (0.55)</t>
  </si>
  <si>
    <t>6.12 (0.67)</t>
  </si>
  <si>
    <t>5.29 (0.82)</t>
  </si>
  <si>
    <t>0.97 (2,38)</t>
  </si>
  <si>
    <t>.39</t>
  </si>
  <si>
    <t>22.79 (1.63)</t>
  </si>
  <si>
    <t>23.71 (1.98)</t>
  </si>
  <si>
    <t>24.40 (2.11)</t>
  </si>
  <si>
    <t>1.17 (1,20)</t>
  </si>
  <si>
    <t>.29</t>
  </si>
  <si>
    <t>3.12 (1,20)</t>
  </si>
  <si>
    <t>0.83 (1,18)</t>
  </si>
  <si>
    <t>0.21 (2,42)</t>
  </si>
  <si>
    <t>11.40 (2.71)</t>
  </si>
  <si>
    <t>11.05 (2.92)</t>
  </si>
  <si>
    <t>10.86 (2.76)</t>
  </si>
  <si>
    <t>3.16 (1,21)</t>
  </si>
  <si>
    <t>0.131</t>
  </si>
  <si>
    <t>1.00 (0.45)</t>
  </si>
  <si>
    <t>1.23 (0.55)</t>
  </si>
  <si>
    <t>4.03 (2,42)</t>
  </si>
  <si>
    <t>7.60 (0.62)</t>
  </si>
  <si>
    <t>7.39 (0.76)</t>
  </si>
  <si>
    <t>6.56 (0.93)</t>
  </si>
  <si>
    <t>4.25 (2,38)</t>
  </si>
  <si>
    <t>23.69 (1.85)</t>
  </si>
  <si>
    <t>22.42 (2.25)</t>
  </si>
  <si>
    <t>22.79 (2.40)</t>
  </si>
  <si>
    <t>8.67 (3.38)</t>
  </si>
  <si>
    <t>8.06 (3.64)</t>
  </si>
  <si>
    <t>8.59 (3.45)</t>
  </si>
  <si>
    <t>2.78 (0.57)</t>
  </si>
  <si>
    <t>2.31 (0.68)</t>
  </si>
  <si>
    <t>7.97 (0.77)</t>
  </si>
  <si>
    <t>4.85 (0.95)</t>
  </si>
  <si>
    <t>4.01 (1.16)</t>
  </si>
  <si>
    <t>21.89 (2.30)</t>
  </si>
  <si>
    <t>24.99 (2.80)</t>
  </si>
  <si>
    <t>26.01 (2.98)</t>
  </si>
  <si>
    <t>1.91 (2,22)</t>
  </si>
  <si>
    <t>15.70 (1.81)</t>
  </si>
  <si>
    <t>12.58 (1.73)</t>
  </si>
  <si>
    <t>12.49 (2.48)</t>
  </si>
  <si>
    <t>0.17 (1,11)</t>
  </si>
  <si>
    <t>2.99 (0.39)</t>
  </si>
  <si>
    <t>3.08 (0.45)</t>
  </si>
  <si>
    <t>4.19 (2,22)</t>
  </si>
  <si>
    <t>3.83 (0.87)</t>
  </si>
  <si>
    <t>2.52 (0.75)</t>
  </si>
  <si>
    <t>2.27 (0.77)</t>
  </si>
  <si>
    <t>0.77 (2,16)</t>
  </si>
  <si>
    <t>22.12 (1.40)</t>
  </si>
  <si>
    <t>23.26 (1.54)</t>
  </si>
  <si>
    <t>23.68 (1.30)</t>
  </si>
  <si>
    <t>2.20 (2,52)</t>
  </si>
  <si>
    <t>15.90 (1.88)</t>
  </si>
  <si>
    <t>9.76 (2.32)</t>
  </si>
  <si>
    <t>11.21 (2.89)</t>
  </si>
  <si>
    <t>0.49 (1,26)</t>
  </si>
  <si>
    <t>.49</t>
  </si>
  <si>
    <t>1.68 (0.70)</t>
  </si>
  <si>
    <t>1.37 (0.70)</t>
  </si>
  <si>
    <t>0.42 (2,52)</t>
  </si>
  <si>
    <t>.66</t>
  </si>
  <si>
    <t>2.61 (0.89)</t>
  </si>
  <si>
    <t>3.38 (0.98)</t>
  </si>
  <si>
    <t>3.32 (1.07)</t>
  </si>
  <si>
    <t>1.81 (2,46)</t>
  </si>
  <si>
    <t>19.07 (2.59)</t>
  </si>
  <si>
    <t>22.96 (3.26)</t>
  </si>
  <si>
    <t>23.07 (3.10)</t>
  </si>
  <si>
    <t>1.17 (1,25)</t>
  </si>
  <si>
    <t>1.82 (1,25)</t>
  </si>
  <si>
    <t>1.26 (1,22)</t>
  </si>
  <si>
    <t>.28</t>
  </si>
  <si>
    <t>0.03 (2,52)</t>
  </si>
  <si>
    <t>14.80 (2.48)</t>
  </si>
  <si>
    <t>9.00 (3.06)</t>
  </si>
  <si>
    <t>10.36 (3.82)</t>
  </si>
  <si>
    <t>0.23 (1,26)</t>
  </si>
  <si>
    <t>1.16 (0.92)</t>
  </si>
  <si>
    <t>0.96 (0.93)</t>
  </si>
  <si>
    <t>2.73 (2,52)</t>
  </si>
  <si>
    <t>0.08</t>
  </si>
  <si>
    <t>3.12 (1.18)</t>
  </si>
  <si>
    <t>5.04 (1.29)</t>
  </si>
  <si>
    <t>4.52 (1.42)</t>
  </si>
  <si>
    <t>0.69 (2,46)</t>
  </si>
  <si>
    <t>16.31 (3.53)</t>
  </si>
  <si>
    <t>21.79 (4.44)</t>
  </si>
  <si>
    <t>21.04 (4.23)</t>
  </si>
  <si>
    <t>16.99 (1.67)</t>
  </si>
  <si>
    <t>10.51 (2.07)</t>
  </si>
  <si>
    <t>12.06 (2.57)</t>
  </si>
  <si>
    <t>2.21 (0.62)</t>
  </si>
  <si>
    <t>1.78 (0.63)</t>
  </si>
  <si>
    <t>2.10 (0.79)</t>
  </si>
  <si>
    <t>1.73 (0.87)</t>
  </si>
  <si>
    <t>2.13 (0.96)</t>
  </si>
  <si>
    <t>21.83 (2.29)</t>
  </si>
  <si>
    <t>24.12 (2.89)</t>
  </si>
  <si>
    <t>25.10 (2.75)</t>
  </si>
  <si>
    <t>As above, but including ethnicity, living area, occupation and entitlement to government aid as additional covariates</t>
  </si>
  <si>
    <t>pre-PD &gt; LD1*
pre-PD &gt; LD2***</t>
  </si>
  <si>
    <r>
      <rPr>
        <b/>
        <sz val="16"/>
        <color theme="1"/>
        <rFont val="Times New Roman"/>
        <family val="1"/>
      </rPr>
      <t>Trajectory of depressive symptoms</t>
    </r>
    <r>
      <rPr>
        <sz val="16"/>
        <color theme="1"/>
        <rFont val="Times New Roman"/>
        <family val="1"/>
      </rPr>
      <t xml:space="preserve"> during the pandemic (population sample; n = 304)</t>
    </r>
  </si>
  <si>
    <t>97.17 (2,289)</t>
  </si>
  <si>
    <t>21.24 (4,580)</t>
  </si>
  <si>
    <t>Minimal (n = 186)</t>
  </si>
  <si>
    <t>12.38 (2,289)</t>
  </si>
  <si>
    <t>1.84 (0.25)</t>
  </si>
  <si>
    <t>4.46 (0.60)</t>
  </si>
  <si>
    <t>4.61 (0.67)</t>
  </si>
  <si>
    <t>1.22 (2,289)</t>
  </si>
  <si>
    <t>.30</t>
  </si>
  <si>
    <t>6.33 (0.26)</t>
  </si>
  <si>
    <t>6.69 (0.64)</t>
  </si>
  <si>
    <t>7.41 (0.72)</t>
  </si>
  <si>
    <t>11.14 (2,289)</t>
  </si>
  <si>
    <t>12.65 (0.36)</t>
  </si>
  <si>
    <t>8.79 (0.88)</t>
  </si>
  <si>
    <t>9.14 (0.99)</t>
  </si>
  <si>
    <r>
      <rPr>
        <b/>
        <sz val="16"/>
        <color theme="1"/>
        <rFont val="Times New Roman"/>
        <family val="1"/>
      </rPr>
      <t>Trajectory of harmful alcohol drinking</t>
    </r>
    <r>
      <rPr>
        <sz val="16"/>
        <color theme="1"/>
        <rFont val="Times New Roman"/>
        <family val="1"/>
      </rPr>
      <t xml:space="preserve"> during the pandemic (population sample; n = 305)</t>
    </r>
  </si>
  <si>
    <t>140.84 (1,291)</t>
  </si>
  <si>
    <t>17.86 (2,584)</t>
  </si>
  <si>
    <t>Low risk (n = 231)</t>
  </si>
  <si>
    <t>1.18 (2,291)</t>
  </si>
  <si>
    <t>3.26 (0.21)</t>
  </si>
  <si>
    <t>2.92 (0.26)</t>
  </si>
  <si>
    <t>3.09 (0.25)</t>
  </si>
  <si>
    <t>High risk (n = 74)</t>
  </si>
  <si>
    <t>13.36 (2,291)</t>
  </si>
  <si>
    <t>6.30 (0.25)</t>
  </si>
  <si>
    <t>4.97 (0.30)</t>
  </si>
  <si>
    <t>4.93 (0.30)</t>
  </si>
  <si>
    <t>135.77 (1,262)</t>
  </si>
  <si>
    <t>16.98 (2,526)</t>
  </si>
  <si>
    <t>Low risk (n = 246)</t>
  </si>
  <si>
    <t>2.30 (2,262)</t>
  </si>
  <si>
    <t>.10</t>
  </si>
  <si>
    <t>0.77 (0.10)</t>
  </si>
  <si>
    <t>1.04 (0.14)</t>
  </si>
  <si>
    <t>0.87 (0.14)</t>
  </si>
  <si>
    <t>6.34 (2,262)</t>
  </si>
  <si>
    <t>2.97 (0.16)</t>
  </si>
  <si>
    <t>2.39 (0.22)</t>
  </si>
  <si>
    <t>2.25 (0.22)</t>
  </si>
  <si>
    <t>19.13 (1,184)</t>
  </si>
  <si>
    <t>0.61 (2,370)</t>
  </si>
  <si>
    <t>Low risk (n = 175)</t>
  </si>
  <si>
    <t>0.89 (2,184)</t>
  </si>
  <si>
    <t>25.03 (0.82)</t>
  </si>
  <si>
    <t>25.35 (0.94)</t>
  </si>
  <si>
    <t>25.63 (0.94)</t>
  </si>
  <si>
    <t>0.71 (2,184)</t>
  </si>
  <si>
    <t>29.65 (1.27)</t>
  </si>
  <si>
    <t>30.61 (1.46)</t>
  </si>
  <si>
    <t>30.43 (1.46)</t>
  </si>
  <si>
    <t>161.47 (1,201)</t>
  </si>
  <si>
    <t>1.04 (2,404)</t>
  </si>
  <si>
    <t>Low or normal (n = 151)</t>
  </si>
  <si>
    <t>2.38 (2,201)</t>
  </si>
  <si>
    <t>22.05 (0.55)</t>
  </si>
  <si>
    <t>22.69 (0.72)</t>
  </si>
  <si>
    <t>23.05 (0.73)</t>
  </si>
  <si>
    <t>0.34 (2,201)</t>
  </si>
  <si>
    <t>.71</t>
  </si>
  <si>
    <t>29.79 (0.62)</t>
  </si>
  <si>
    <t>30.08 (0.82)</t>
  </si>
  <si>
    <t>30.23 (0.82)</t>
  </si>
  <si>
    <t>pre-PD &gt; LD1***
pre-PD &gt; LD2**</t>
  </si>
  <si>
    <r>
      <rPr>
        <b/>
        <sz val="16"/>
        <color theme="1"/>
        <rFont val="Times New Roman"/>
        <family val="1"/>
      </rPr>
      <t>Trajectory of eating disorders symptoms</t>
    </r>
    <r>
      <rPr>
        <sz val="16"/>
        <color theme="1"/>
        <rFont val="Times New Roman"/>
        <family val="1"/>
      </rPr>
      <t xml:space="preserve"> during the pandemic (population sample; n = 277)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</si>
</sst>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
    <numFmt numFmtId="165" formatCode="0.0"/>
  </numFmts>
  <fonts count="12" x14ac:knownFonts="1">
    <font>
      <sz val="12"/>
      <color theme="1"/>
      <name val="Calibri"/>
      <family val="2"/>
      <scheme val="minor"/>
    </font>
    <font>
      <sz val="16"/>
      <color theme="1"/>
      <name val="Calibri"/>
      <family val="2"/>
      <scheme val="minor"/>
    </font>
    <font>
      <sz val="12"/>
      <color theme="1"/>
      <name val="Calibri"/>
      <family val="2"/>
      <scheme val="minor"/>
    </font>
    <font>
      <sz val="11"/>
      <color theme="1"/>
      <name val="Calibri"/>
      <family val="2"/>
      <scheme val="minor"/>
    </font>
    <font>
      <b/>
      <sz val="14"/>
      <color theme="1"/>
      <name val="Times New Roman"/>
      <family val="1"/>
    </font>
    <font>
      <sz val="12"/>
      <color theme="1"/>
      <name val="Times New Roman"/>
      <family val="1"/>
    </font>
    <font>
      <sz val="16"/>
      <color theme="1"/>
      <name val="Times New Roman"/>
      <family val="1"/>
    </font>
    <font>
      <i/>
      <sz val="16"/>
      <color theme="1"/>
      <name val="Times New Roman"/>
      <family val="1"/>
    </font>
    <font>
      <b/>
      <sz val="16"/>
      <color theme="1"/>
      <name val="Times New Roman"/>
      <family val="1"/>
    </font>
    <font>
      <i/>
      <sz val="14"/>
      <color theme="1"/>
      <name val="Times New Roman"/>
      <family val="1"/>
    </font>
    <font>
      <sz val="14"/>
      <color theme="1"/>
      <name val="Times New Roman"/>
      <family val="1"/>
    </font>
    <font>
      <i/>
      <sz val="14"/>
      <color rgb="FF000000"/>
      <name val="Times New Roman"/>
      <family val="1"/>
    </font>
  </fonts>
  <fills count="2">
    <fill>
      <patternFill patternType="none"/>
    </fill>
    <fill>
      <patternFill patternType="gray125"/>
    </fill>
  </fills>
  <borders count="68">
    <border>
      <left/>
      <right/>
      <top/>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theme="1"/>
      </left>
      <right/>
      <top style="thin">
        <color theme="1"/>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right/>
      <top style="thin">
        <color theme="1"/>
      </top>
      <bottom/>
      <diagonal/>
    </border>
    <border>
      <left style="thin">
        <color theme="1"/>
      </left>
      <right/>
      <top/>
      <bottom/>
      <diagonal/>
    </border>
    <border>
      <left/>
      <right style="thin">
        <color theme="1"/>
      </right>
      <top/>
      <bottom/>
      <diagonal/>
    </border>
    <border>
      <left/>
      <right style="thin">
        <color theme="1"/>
      </right>
      <top/>
      <bottom style="thin">
        <color theme="1"/>
      </bottom>
      <diagonal/>
    </border>
    <border>
      <left/>
      <right/>
      <top style="thin">
        <color theme="1"/>
      </top>
      <bottom style="thin">
        <color auto="1"/>
      </bottom>
      <diagonal/>
    </border>
    <border>
      <left style="thin">
        <color theme="1"/>
      </left>
      <right/>
      <top style="thin">
        <color indexed="64"/>
      </top>
      <bottom/>
      <diagonal/>
    </border>
    <border>
      <left/>
      <right style="thin">
        <color theme="1"/>
      </right>
      <top style="thin">
        <color indexed="64"/>
      </top>
      <bottom/>
      <diagonal/>
    </border>
    <border>
      <left/>
      <right/>
      <top/>
      <bottom style="double">
        <color theme="1"/>
      </bottom>
      <diagonal/>
    </border>
    <border>
      <left/>
      <right style="thin">
        <color theme="1"/>
      </right>
      <top/>
      <bottom style="double">
        <color theme="1"/>
      </bottom>
      <diagonal/>
    </border>
    <border>
      <left style="thin">
        <color theme="1"/>
      </left>
      <right/>
      <top/>
      <bottom style="double">
        <color theme="1"/>
      </bottom>
      <diagonal/>
    </border>
    <border>
      <left style="thin">
        <color theme="1"/>
      </left>
      <right/>
      <top/>
      <bottom style="thin">
        <color theme="1"/>
      </bottom>
      <diagonal/>
    </border>
    <border>
      <left/>
      <right/>
      <top/>
      <bottom style="thin">
        <color theme="1"/>
      </bottom>
      <diagonal/>
    </border>
    <border>
      <left style="thin">
        <color indexed="64"/>
      </left>
      <right/>
      <top/>
      <bottom style="double">
        <color theme="1"/>
      </bottom>
      <diagonal/>
    </border>
    <border>
      <left/>
      <right/>
      <top/>
      <bottom style="thin">
        <color auto="1"/>
      </bottom>
      <diagonal/>
    </border>
    <border>
      <left/>
      <right style="thin">
        <color theme="1"/>
      </right>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top/>
      <bottom style="double">
        <color indexed="64"/>
      </bottom>
      <diagonal/>
    </border>
    <border>
      <left/>
      <right style="thin">
        <color theme="1"/>
      </right>
      <top/>
      <bottom style="double">
        <color indexed="64"/>
      </bottom>
      <diagonal/>
    </border>
    <border>
      <left style="thin">
        <color theme="1"/>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right/>
      <top style="thin">
        <color auto="1"/>
      </top>
      <bottom style="thin">
        <color auto="1"/>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double">
        <color indexed="64"/>
      </top>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theme="1"/>
      </left>
      <right/>
      <top/>
      <bottom style="thin">
        <color indexed="64"/>
      </bottom>
      <diagonal/>
    </border>
    <border>
      <left/>
      <right style="thin">
        <color theme="1"/>
      </right>
      <top style="thin">
        <color indexed="64"/>
      </top>
      <bottom style="thin">
        <color indexed="64"/>
      </bottom>
      <diagonal/>
    </border>
    <border>
      <left style="thin">
        <color indexed="64"/>
      </left>
      <right/>
      <top style="double">
        <color theme="1"/>
      </top>
      <bottom style="thin">
        <color indexed="64"/>
      </bottom>
      <diagonal/>
    </border>
    <border>
      <left/>
      <right style="thin">
        <color theme="1"/>
      </right>
      <top style="double">
        <color theme="1"/>
      </top>
      <bottom style="thin">
        <color indexed="64"/>
      </bottom>
      <diagonal/>
    </border>
    <border>
      <left style="thin">
        <color theme="1"/>
      </left>
      <right/>
      <top style="double">
        <color theme="1"/>
      </top>
      <bottom style="thin">
        <color indexed="64"/>
      </bottom>
      <diagonal/>
    </border>
    <border>
      <left/>
      <right/>
      <top style="double">
        <color theme="1"/>
      </top>
      <bottom style="thin">
        <color indexed="64"/>
      </bottom>
      <diagonal/>
    </border>
    <border>
      <left/>
      <right/>
      <top style="thin">
        <color indexed="64"/>
      </top>
      <bottom style="thin">
        <color theme="1"/>
      </bottom>
      <diagonal/>
    </border>
    <border>
      <left style="thin">
        <color indexed="64"/>
      </left>
      <right/>
      <top style="thin">
        <color indexed="64"/>
      </top>
      <bottom/>
      <diagonal/>
    </border>
    <border>
      <left/>
      <right style="thin">
        <color indexed="64"/>
      </right>
      <top/>
      <bottom style="thin">
        <color theme="1"/>
      </bottom>
      <diagonal/>
    </border>
    <border>
      <left/>
      <right style="thin">
        <color indexed="64"/>
      </right>
      <top style="thin">
        <color theme="1"/>
      </top>
      <bottom style="thin">
        <color auto="1"/>
      </bottom>
      <diagonal/>
    </border>
    <border>
      <left/>
      <right style="thin">
        <color theme="1"/>
      </right>
      <top style="double">
        <color indexed="64"/>
      </top>
      <bottom style="thin">
        <color indexed="64"/>
      </bottom>
      <diagonal/>
    </border>
    <border>
      <left style="thin">
        <color theme="1"/>
      </left>
      <right/>
      <top style="double">
        <color indexed="64"/>
      </top>
      <bottom style="thin">
        <color indexed="64"/>
      </bottom>
      <diagonal/>
    </border>
    <border>
      <left style="thin">
        <color theme="1"/>
      </left>
      <right/>
      <top style="thin">
        <color indexed="64"/>
      </top>
      <bottom style="thin">
        <color indexed="64"/>
      </bottom>
      <diagonal/>
    </border>
    <border>
      <left/>
      <right style="thin">
        <color indexed="64"/>
      </right>
      <top style="double">
        <color indexed="64"/>
      </top>
      <bottom/>
      <diagonal/>
    </border>
    <border>
      <left style="thin">
        <color indexed="64"/>
      </left>
      <right/>
      <top/>
      <bottom style="thin">
        <color theme="1"/>
      </bottom>
      <diagonal/>
    </border>
    <border>
      <left/>
      <right style="thin">
        <color indexed="64"/>
      </right>
      <top style="thin">
        <color theme="1"/>
      </top>
      <bottom style="thin">
        <color theme="1"/>
      </bottom>
      <diagonal/>
    </border>
    <border>
      <left/>
      <right style="thin">
        <color indexed="64"/>
      </right>
      <top/>
      <bottom style="double">
        <color theme="1"/>
      </bottom>
      <diagonal/>
    </border>
    <border>
      <left/>
      <right style="thin">
        <color indexed="64"/>
      </right>
      <top style="double">
        <color theme="1"/>
      </top>
      <bottom style="thin">
        <color indexed="64"/>
      </bottom>
      <diagonal/>
    </border>
    <border>
      <left style="thin">
        <color indexed="64"/>
      </left>
      <right/>
      <top style="thin">
        <color theme="1"/>
      </top>
      <bottom/>
      <diagonal/>
    </border>
    <border>
      <left/>
      <right style="thin">
        <color indexed="64"/>
      </right>
      <top style="thin">
        <color theme="1"/>
      </top>
      <bottom/>
      <diagonal/>
    </border>
    <border>
      <left style="thin">
        <color indexed="64"/>
      </left>
      <right/>
      <top style="thin">
        <color theme="1"/>
      </top>
      <bottom style="thin">
        <color theme="1"/>
      </bottom>
      <diagonal/>
    </border>
    <border>
      <left style="thin">
        <color indexed="64"/>
      </left>
      <right/>
      <top style="thin">
        <color theme="1"/>
      </top>
      <bottom style="thin">
        <color auto="1"/>
      </bottom>
      <diagonal/>
    </border>
    <border>
      <left style="thin">
        <color indexed="64"/>
      </left>
      <right style="thin">
        <color indexed="64"/>
      </right>
      <top style="double">
        <color indexed="64"/>
      </top>
      <bottom/>
      <diagonal/>
    </border>
  </borders>
  <cellStyleXfs count="11">
    <xf numFmtId="0" fontId="0" fillId="0" borderId="0"/>
    <xf numFmtId="43" fontId="2"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9" fontId="2" fillId="0" borderId="0" applyFont="0" applyFill="0" applyBorder="0" applyAlignment="0" applyProtection="0"/>
  </cellStyleXfs>
  <cellXfs count="373">
    <xf numFmtId="0" fontId="0" fillId="0" borderId="0" xfId="0"/>
    <xf numFmtId="0" fontId="1" fillId="0" borderId="0" xfId="0" applyFont="1"/>
    <xf numFmtId="0" fontId="1" fillId="0" borderId="0" xfId="0" applyFont="1" applyAlignment="1">
      <alignment vertical="top" wrapText="1"/>
    </xf>
    <xf numFmtId="0" fontId="0" fillId="0" borderId="20" xfId="0" applyBorder="1"/>
    <xf numFmtId="0" fontId="5" fillId="0" borderId="0" xfId="0" applyFont="1"/>
    <xf numFmtId="0" fontId="6" fillId="0" borderId="20" xfId="0" applyFont="1" applyBorder="1" applyAlignment="1">
      <alignment horizontal="center" vertical="center" wrapText="1"/>
    </xf>
    <xf numFmtId="0" fontId="6" fillId="0" borderId="20" xfId="0" quotePrefix="1" applyFont="1" applyBorder="1" applyAlignment="1">
      <alignment horizontal="center" vertical="center"/>
    </xf>
    <xf numFmtId="0" fontId="6" fillId="0" borderId="32" xfId="0" applyFont="1" applyBorder="1" applyAlignment="1">
      <alignment horizontal="center" vertical="center"/>
    </xf>
    <xf numFmtId="0" fontId="6" fillId="0" borderId="20" xfId="0" applyFont="1" applyBorder="1" applyAlignment="1">
      <alignment horizontal="center" vertical="center"/>
    </xf>
    <xf numFmtId="0" fontId="6" fillId="0" borderId="43" xfId="0" applyFont="1" applyBorder="1" applyAlignment="1">
      <alignment horizontal="center" vertical="center" wrapText="1"/>
    </xf>
    <xf numFmtId="0" fontId="6" fillId="0" borderId="43" xfId="0" applyFont="1" applyBorder="1" applyAlignment="1">
      <alignment horizontal="center" vertical="center"/>
    </xf>
    <xf numFmtId="0" fontId="6" fillId="0" borderId="0" xfId="0" quotePrefix="1" applyFont="1" applyAlignment="1">
      <alignment horizontal="center" vertical="center"/>
    </xf>
    <xf numFmtId="0" fontId="6" fillId="0" borderId="3" xfId="0" quotePrefix="1" applyFont="1" applyBorder="1" applyAlignment="1">
      <alignment horizontal="center" vertical="center"/>
    </xf>
    <xf numFmtId="0" fontId="6" fillId="0" borderId="0" xfId="0" applyFont="1" applyAlignment="1">
      <alignment horizontal="center" vertical="center"/>
    </xf>
    <xf numFmtId="0" fontId="6" fillId="0" borderId="22" xfId="0" applyFont="1" applyBorder="1" applyAlignment="1">
      <alignment horizontal="center" vertical="center"/>
    </xf>
    <xf numFmtId="0" fontId="6" fillId="0" borderId="0" xfId="0" applyFont="1" applyAlignment="1">
      <alignment vertical="top" wrapText="1"/>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6" fillId="0" borderId="2" xfId="0" applyFont="1" applyBorder="1" applyAlignment="1">
      <alignment horizontal="center" vertical="center"/>
    </xf>
    <xf numFmtId="0" fontId="6" fillId="0" borderId="2" xfId="0" applyFont="1" applyBorder="1" applyAlignment="1">
      <alignment horizontal="center"/>
    </xf>
    <xf numFmtId="0" fontId="6" fillId="0" borderId="32" xfId="0" quotePrefix="1" applyFont="1" applyBorder="1" applyAlignment="1">
      <alignment horizontal="center" vertical="center"/>
    </xf>
    <xf numFmtId="0" fontId="6" fillId="0" borderId="41" xfId="0" quotePrefix="1" applyFont="1" applyBorder="1" applyAlignment="1">
      <alignment horizontal="center" vertical="center"/>
    </xf>
    <xf numFmtId="0" fontId="6" fillId="0" borderId="23" xfId="0" applyFont="1" applyBorder="1"/>
    <xf numFmtId="0" fontId="6" fillId="0" borderId="22" xfId="0" applyFont="1" applyBorder="1"/>
    <xf numFmtId="0" fontId="6" fillId="0" borderId="1" xfId="0" applyFont="1" applyBorder="1" applyAlignment="1">
      <alignment horizontal="center" vertical="center"/>
    </xf>
    <xf numFmtId="0" fontId="6" fillId="0" borderId="22" xfId="0" quotePrefix="1" applyFont="1" applyBorder="1" applyAlignment="1">
      <alignment horizontal="center" vertical="center"/>
    </xf>
    <xf numFmtId="0" fontId="6" fillId="0" borderId="43" xfId="0" applyFont="1" applyBorder="1"/>
    <xf numFmtId="0" fontId="6" fillId="0" borderId="23" xfId="0" quotePrefix="1" applyFont="1" applyBorder="1" applyAlignment="1">
      <alignment horizontal="center" vertical="center"/>
    </xf>
    <xf numFmtId="0" fontId="6" fillId="0" borderId="23" xfId="0" applyFont="1" applyBorder="1" applyAlignment="1">
      <alignment horizontal="left"/>
    </xf>
    <xf numFmtId="0" fontId="6" fillId="0" borderId="22" xfId="0" applyFont="1" applyBorder="1" applyAlignment="1">
      <alignment horizontal="left"/>
    </xf>
    <xf numFmtId="0" fontId="6" fillId="0" borderId="43" xfId="0" applyFont="1" applyBorder="1" applyAlignment="1">
      <alignment horizontal="left"/>
    </xf>
    <xf numFmtId="0" fontId="6" fillId="0" borderId="43" xfId="0" quotePrefix="1" applyFont="1" applyBorder="1" applyAlignment="1">
      <alignment horizontal="center" vertical="center"/>
    </xf>
    <xf numFmtId="0" fontId="6" fillId="0" borderId="52" xfId="0" quotePrefix="1" applyFont="1" applyBorder="1" applyAlignment="1">
      <alignment horizontal="center" vertical="center"/>
    </xf>
    <xf numFmtId="0" fontId="6" fillId="0" borderId="1" xfId="0" quotePrefix="1" applyFont="1" applyBorder="1" applyAlignment="1">
      <alignment horizontal="center" vertical="center"/>
    </xf>
    <xf numFmtId="165" fontId="5" fillId="0" borderId="0" xfId="0" applyNumberFormat="1" applyFont="1"/>
    <xf numFmtId="0" fontId="6" fillId="0" borderId="2" xfId="0" quotePrefix="1" applyFont="1" applyBorder="1" applyAlignment="1">
      <alignment horizontal="center" vertical="center"/>
    </xf>
    <xf numFmtId="0" fontId="5" fillId="0" borderId="0" xfId="0" applyFont="1" applyAlignment="1">
      <alignment wrapText="1"/>
    </xf>
    <xf numFmtId="0" fontId="6" fillId="0" borderId="1" xfId="0" applyFont="1" applyBorder="1" applyAlignment="1">
      <alignment horizontal="center" vertical="center" wrapText="1"/>
    </xf>
    <xf numFmtId="0" fontId="6" fillId="0" borderId="43" xfId="0" applyFont="1" applyBorder="1" applyAlignment="1">
      <alignment horizontal="left" vertical="top" wrapText="1"/>
    </xf>
    <xf numFmtId="2" fontId="6" fillId="0" borderId="43" xfId="0" applyNumberFormat="1" applyFont="1" applyBorder="1" applyAlignment="1">
      <alignment horizontal="center" vertical="center"/>
    </xf>
    <xf numFmtId="49" fontId="6" fillId="0" borderId="43" xfId="0" applyNumberFormat="1" applyFont="1" applyBorder="1" applyAlignment="1">
      <alignment horizontal="center" vertical="center"/>
    </xf>
    <xf numFmtId="0" fontId="5" fillId="0" borderId="0" xfId="0" applyFont="1" applyAlignment="1">
      <alignment vertical="center" wrapText="1"/>
    </xf>
    <xf numFmtId="0" fontId="10" fillId="0" borderId="0" xfId="0" applyFont="1"/>
    <xf numFmtId="0" fontId="6" fillId="0" borderId="0" xfId="0" applyFont="1"/>
    <xf numFmtId="43" fontId="6" fillId="0" borderId="0" xfId="1" applyFont="1"/>
    <xf numFmtId="165" fontId="6" fillId="0" borderId="0" xfId="0" applyNumberFormat="1" applyFont="1"/>
    <xf numFmtId="2" fontId="6" fillId="0" borderId="0" xfId="0" applyNumberFormat="1" applyFont="1"/>
    <xf numFmtId="0" fontId="5" fillId="0" borderId="0" xfId="0" applyFont="1" applyAlignment="1">
      <alignment horizontal="left" vertical="top" wrapText="1"/>
    </xf>
    <xf numFmtId="0" fontId="6" fillId="0" borderId="18" xfId="0" applyFont="1" applyBorder="1" applyAlignment="1">
      <alignment horizontal="center" vertical="center"/>
    </xf>
    <xf numFmtId="0" fontId="6" fillId="0" borderId="51" xfId="0" applyFont="1" applyBorder="1" applyAlignment="1">
      <alignment horizontal="center" vertical="center"/>
    </xf>
    <xf numFmtId="0" fontId="6" fillId="0" borderId="11" xfId="0" applyFont="1" applyBorder="1" applyAlignment="1">
      <alignment horizontal="center" vertical="center" wrapText="1"/>
    </xf>
    <xf numFmtId="0" fontId="6" fillId="0" borderId="20" xfId="0" quotePrefix="1" applyFont="1" applyBorder="1" applyAlignment="1">
      <alignment horizontal="center" vertical="center" wrapText="1"/>
    </xf>
    <xf numFmtId="0" fontId="6" fillId="0" borderId="22" xfId="0" applyFont="1" applyBorder="1" applyAlignment="1">
      <alignment horizontal="left" vertical="top" wrapText="1"/>
    </xf>
    <xf numFmtId="0" fontId="6" fillId="0" borderId="43" xfId="0" applyFont="1" applyBorder="1" applyAlignment="1">
      <alignment horizontal="left" vertical="top"/>
    </xf>
    <xf numFmtId="0" fontId="6" fillId="0" borderId="53" xfId="0" applyFont="1" applyBorder="1" applyAlignment="1">
      <alignment horizontal="left" vertical="top"/>
    </xf>
    <xf numFmtId="0" fontId="6" fillId="0" borderId="11" xfId="0" applyFont="1" applyBorder="1" applyAlignment="1">
      <alignment horizontal="center" vertical="center"/>
    </xf>
    <xf numFmtId="0" fontId="5" fillId="0" borderId="0" xfId="0" applyFont="1" applyAlignment="1">
      <alignment horizontal="left"/>
    </xf>
    <xf numFmtId="0" fontId="5" fillId="0" borderId="0" xfId="0" applyFont="1" applyAlignment="1">
      <alignment horizontal="left" vertical="top"/>
    </xf>
    <xf numFmtId="0" fontId="5" fillId="0" borderId="0" xfId="0" applyFont="1" applyAlignment="1">
      <alignment horizontal="center" vertical="center"/>
    </xf>
    <xf numFmtId="0" fontId="6" fillId="0" borderId="40" xfId="0" applyFont="1" applyBorder="1" applyAlignment="1">
      <alignment horizontal="center" vertical="center" wrapText="1"/>
    </xf>
    <xf numFmtId="0" fontId="6" fillId="0" borderId="54" xfId="0" applyFont="1" applyBorder="1" applyAlignment="1">
      <alignment horizontal="center" vertical="center" wrapText="1"/>
    </xf>
    <xf numFmtId="164" fontId="6" fillId="0" borderId="32" xfId="0" quotePrefix="1" applyNumberFormat="1" applyFont="1" applyBorder="1" applyAlignment="1">
      <alignment horizontal="center" vertical="center" wrapText="1"/>
    </xf>
    <xf numFmtId="0" fontId="6" fillId="0" borderId="2" xfId="0" applyFont="1" applyBorder="1" applyAlignment="1">
      <alignment horizontal="center" vertical="center" wrapText="1"/>
    </xf>
    <xf numFmtId="0" fontId="6" fillId="0" borderId="53" xfId="0" applyFont="1" applyBorder="1" applyAlignment="1">
      <alignment horizontal="center" vertical="center"/>
    </xf>
    <xf numFmtId="0" fontId="6" fillId="0" borderId="66" xfId="0" applyFont="1" applyBorder="1" applyAlignment="1">
      <alignment horizontal="center" vertical="center" wrapText="1"/>
    </xf>
    <xf numFmtId="0" fontId="8" fillId="0" borderId="2" xfId="0" applyFont="1" applyBorder="1" applyAlignment="1">
      <alignment horizontal="center" vertical="center" wrapText="1"/>
    </xf>
    <xf numFmtId="0" fontId="6" fillId="0" borderId="43" xfId="0" quotePrefix="1" applyFont="1" applyBorder="1" applyAlignment="1">
      <alignment horizontal="center" vertical="center" wrapText="1"/>
    </xf>
    <xf numFmtId="0" fontId="6" fillId="0" borderId="41" xfId="0" quotePrefix="1" applyFont="1" applyBorder="1" applyAlignment="1">
      <alignment horizontal="center" vertical="center" wrapText="1"/>
    </xf>
    <xf numFmtId="0" fontId="6" fillId="0" borderId="0" xfId="0" applyFont="1" applyAlignment="1">
      <alignment horizontal="center" vertical="center" wrapText="1"/>
    </xf>
    <xf numFmtId="0" fontId="6" fillId="0" borderId="2" xfId="0" quotePrefix="1" applyFont="1" applyBorder="1" applyAlignment="1">
      <alignment horizontal="center" vertical="center" wrapText="1"/>
    </xf>
    <xf numFmtId="0" fontId="6" fillId="0" borderId="54" xfId="0" applyFont="1" applyBorder="1" applyAlignment="1">
      <alignment horizontal="center" vertical="center"/>
    </xf>
    <xf numFmtId="0" fontId="8" fillId="0" borderId="2" xfId="0" applyFont="1" applyBorder="1" applyAlignment="1">
      <alignment horizontal="center" vertical="center"/>
    </xf>
    <xf numFmtId="164" fontId="6" fillId="0" borderId="40" xfId="0" applyNumberFormat="1" applyFont="1" applyBorder="1" applyAlignment="1">
      <alignment horizontal="center" vertical="center" wrapText="1"/>
    </xf>
    <xf numFmtId="164" fontId="6" fillId="0" borderId="41" xfId="0" quotePrefix="1" applyNumberFormat="1" applyFont="1" applyBorder="1" applyAlignment="1">
      <alignment horizontal="center" vertical="center" wrapText="1"/>
    </xf>
    <xf numFmtId="164" fontId="8" fillId="0" borderId="2" xfId="0" quotePrefix="1" applyNumberFormat="1" applyFont="1" applyBorder="1" applyAlignment="1">
      <alignment horizontal="center" vertical="center"/>
    </xf>
    <xf numFmtId="2" fontId="6" fillId="0" borderId="2" xfId="0" quotePrefix="1" applyNumberFormat="1" applyFont="1" applyBorder="1" applyAlignment="1">
      <alignment horizontal="center" vertical="center"/>
    </xf>
    <xf numFmtId="2" fontId="6" fillId="0" borderId="59" xfId="0" quotePrefix="1" applyNumberFormat="1" applyFont="1" applyBorder="1" applyAlignment="1">
      <alignment horizontal="center" vertical="center"/>
    </xf>
    <xf numFmtId="0" fontId="8" fillId="0" borderId="59" xfId="0" applyFont="1" applyBorder="1" applyAlignment="1">
      <alignment horizontal="center" vertical="center"/>
    </xf>
    <xf numFmtId="0" fontId="8" fillId="0" borderId="2" xfId="0" quotePrefix="1" applyFont="1" applyBorder="1" applyAlignment="1">
      <alignment horizontal="center" vertical="center"/>
    </xf>
    <xf numFmtId="0" fontId="6" fillId="0" borderId="66" xfId="0" applyFont="1" applyBorder="1" applyAlignment="1">
      <alignment horizontal="center" vertical="center"/>
    </xf>
    <xf numFmtId="0" fontId="8" fillId="0" borderId="59" xfId="0" applyFont="1" applyBorder="1" applyAlignment="1">
      <alignment horizontal="center" vertical="center" wrapText="1"/>
    </xf>
    <xf numFmtId="43" fontId="6" fillId="0" borderId="32" xfId="1" applyFont="1" applyFill="1" applyBorder="1" applyAlignment="1">
      <alignment horizontal="center" vertical="center" wrapText="1"/>
    </xf>
    <xf numFmtId="0" fontId="6" fillId="0" borderId="52" xfId="0" applyFont="1" applyBorder="1" applyAlignment="1">
      <alignment horizontal="center" vertical="center"/>
    </xf>
    <xf numFmtId="2" fontId="6" fillId="0" borderId="20" xfId="0" applyNumberFormat="1"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3" xfId="0" applyFont="1" applyBorder="1" applyAlignment="1">
      <alignment horizontal="center" vertical="center"/>
    </xf>
    <xf numFmtId="0" fontId="6" fillId="0" borderId="36" xfId="0" quotePrefix="1" applyFont="1" applyBorder="1" applyAlignment="1">
      <alignment horizontal="center" vertical="center"/>
    </xf>
    <xf numFmtId="0" fontId="6" fillId="0" borderId="36" xfId="0" applyFont="1" applyBorder="1" applyAlignment="1">
      <alignment horizontal="center" vertical="center" wrapText="1"/>
    </xf>
    <xf numFmtId="0" fontId="6" fillId="0" borderId="23" xfId="0" applyFont="1" applyBorder="1" applyAlignment="1">
      <alignment horizontal="center" vertical="center" wrapText="1"/>
    </xf>
    <xf numFmtId="0" fontId="8" fillId="0" borderId="37" xfId="0" applyFont="1" applyBorder="1" applyAlignment="1">
      <alignment horizontal="center" vertical="center"/>
    </xf>
    <xf numFmtId="0" fontId="6" fillId="0" borderId="38" xfId="0" applyFont="1" applyBorder="1" applyAlignment="1">
      <alignment horizontal="left" vertical="top" wrapText="1"/>
    </xf>
    <xf numFmtId="0" fontId="6" fillId="0" borderId="38" xfId="0" quotePrefix="1" applyFont="1" applyBorder="1" applyAlignment="1">
      <alignment horizontal="center" vertical="center"/>
    </xf>
    <xf numFmtId="0" fontId="6" fillId="0" borderId="41" xfId="0" applyFont="1" applyBorder="1" applyAlignment="1">
      <alignment horizontal="center" vertical="center" wrapText="1"/>
    </xf>
    <xf numFmtId="0" fontId="8" fillId="0" borderId="36" xfId="0" applyFont="1" applyBorder="1" applyAlignment="1">
      <alignment horizontal="center" vertical="center"/>
    </xf>
    <xf numFmtId="164" fontId="6" fillId="0" borderId="36" xfId="0" applyNumberFormat="1" applyFont="1" applyBorder="1" applyAlignment="1">
      <alignment horizontal="center" vertical="center"/>
    </xf>
    <xf numFmtId="0" fontId="8" fillId="0" borderId="0" xfId="0" applyFont="1"/>
    <xf numFmtId="43" fontId="6" fillId="0" borderId="37" xfId="1" applyFont="1" applyFill="1" applyBorder="1" applyAlignment="1">
      <alignment horizontal="center" vertical="center" wrapText="1"/>
    </xf>
    <xf numFmtId="0" fontId="6" fillId="0" borderId="29" xfId="0" applyFont="1" applyBorder="1" applyAlignment="1">
      <alignment horizontal="center" vertical="center" wrapText="1"/>
    </xf>
    <xf numFmtId="0" fontId="8" fillId="0" borderId="41" xfId="0" applyFont="1" applyBorder="1" applyAlignment="1">
      <alignment horizontal="center" vertical="center"/>
    </xf>
    <xf numFmtId="0" fontId="6" fillId="0" borderId="37" xfId="0" applyFont="1" applyBorder="1" applyAlignment="1">
      <alignment horizontal="left" vertical="top"/>
    </xf>
    <xf numFmtId="0" fontId="6" fillId="0" borderId="37" xfId="0" applyFont="1" applyBorder="1" applyAlignment="1">
      <alignment horizontal="left" vertical="top" wrapText="1"/>
    </xf>
    <xf numFmtId="0" fontId="8" fillId="0" borderId="41" xfId="0" quotePrefix="1" applyFont="1" applyBorder="1" applyAlignment="1">
      <alignment horizontal="center" vertical="center"/>
    </xf>
    <xf numFmtId="164" fontId="6" fillId="0" borderId="37" xfId="0" applyNumberFormat="1" applyFont="1" applyBorder="1" applyAlignment="1">
      <alignment horizontal="center" vertical="center"/>
    </xf>
    <xf numFmtId="0" fontId="6" fillId="0" borderId="31" xfId="0" applyFont="1" applyBorder="1" applyAlignment="1">
      <alignment horizontal="left" vertical="top"/>
    </xf>
    <xf numFmtId="0" fontId="6" fillId="0" borderId="39" xfId="0" applyFont="1" applyBorder="1" applyAlignment="1">
      <alignment horizontal="center" vertical="center"/>
    </xf>
    <xf numFmtId="0" fontId="6" fillId="0" borderId="39" xfId="0" applyFont="1" applyBorder="1" applyAlignment="1">
      <alignment horizontal="center" vertical="center" wrapText="1"/>
    </xf>
    <xf numFmtId="0" fontId="8" fillId="0" borderId="33" xfId="0" applyFont="1" applyBorder="1" applyAlignment="1">
      <alignment horizontal="center" vertical="center"/>
    </xf>
    <xf numFmtId="0" fontId="6" fillId="0" borderId="33" xfId="0" applyFont="1" applyBorder="1" applyAlignment="1">
      <alignment horizontal="center" vertical="center" wrapText="1"/>
    </xf>
    <xf numFmtId="0" fontId="8" fillId="0" borderId="30" xfId="0" quotePrefix="1" applyFont="1" applyBorder="1" applyAlignment="1">
      <alignment horizontal="center" vertical="center"/>
    </xf>
    <xf numFmtId="0" fontId="8" fillId="0" borderId="43" xfId="0" applyFont="1" applyBorder="1" applyAlignment="1">
      <alignment horizontal="center" vertical="center"/>
    </xf>
    <xf numFmtId="0" fontId="8" fillId="0" borderId="37" xfId="0" quotePrefix="1" applyFont="1" applyBorder="1" applyAlignment="1">
      <alignment horizontal="center" vertical="center"/>
    </xf>
    <xf numFmtId="0" fontId="6" fillId="0" borderId="39" xfId="0" applyFont="1" applyBorder="1" applyAlignment="1">
      <alignment horizontal="left" vertical="top"/>
    </xf>
    <xf numFmtId="0" fontId="8" fillId="0" borderId="31" xfId="0" quotePrefix="1" applyFont="1" applyBorder="1" applyAlignment="1">
      <alignment horizontal="center" vertical="center"/>
    </xf>
    <xf numFmtId="0" fontId="6" fillId="0" borderId="38" xfId="0" applyFont="1" applyBorder="1" applyAlignment="1">
      <alignment horizontal="center" vertical="center" wrapText="1"/>
    </xf>
    <xf numFmtId="0" fontId="6" fillId="0" borderId="39" xfId="0" applyFont="1" applyBorder="1" applyAlignment="1">
      <alignment horizontal="left" vertical="top" wrapText="1"/>
    </xf>
    <xf numFmtId="0" fontId="8" fillId="0" borderId="44" xfId="0" applyFont="1" applyBorder="1" applyAlignment="1">
      <alignment horizontal="center" vertical="center"/>
    </xf>
    <xf numFmtId="0" fontId="6" fillId="0" borderId="44" xfId="0" applyFont="1" applyBorder="1" applyAlignment="1">
      <alignment horizontal="center" vertical="center"/>
    </xf>
    <xf numFmtId="0" fontId="6" fillId="0" borderId="44" xfId="0" applyFont="1" applyBorder="1" applyAlignment="1">
      <alignment horizontal="center" vertical="center" wrapText="1"/>
    </xf>
    <xf numFmtId="164" fontId="6" fillId="0" borderId="43" xfId="0" applyNumberFormat="1" applyFont="1" applyBorder="1" applyAlignment="1">
      <alignment horizontal="center" vertical="center"/>
    </xf>
    <xf numFmtId="0" fontId="0" fillId="0" borderId="0" xfId="0" applyAlignment="1">
      <alignment horizontal="center" vertical="center"/>
    </xf>
    <xf numFmtId="0" fontId="0" fillId="0" borderId="0" xfId="0" applyAlignment="1">
      <alignment wrapText="1"/>
    </xf>
    <xf numFmtId="0" fontId="0" fillId="0" borderId="0" xfId="0" applyAlignment="1">
      <alignment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8" xfId="0" applyFont="1" applyBorder="1" applyAlignment="1">
      <alignment horizontal="center" vertical="center"/>
    </xf>
    <xf numFmtId="0" fontId="9" fillId="0" borderId="0" xfId="0" applyFont="1" applyAlignment="1">
      <alignment vertical="center" wrapText="1"/>
    </xf>
    <xf numFmtId="10" fontId="6" fillId="0" borderId="0" xfId="10" applyNumberFormat="1" applyFont="1" applyBorder="1" applyAlignment="1">
      <alignment horizontal="center" vertical="center"/>
    </xf>
    <xf numFmtId="10" fontId="6" fillId="0" borderId="22" xfId="10" applyNumberFormat="1" applyFont="1" applyBorder="1" applyAlignment="1">
      <alignment horizontal="center" vertical="center"/>
    </xf>
    <xf numFmtId="0" fontId="6" fillId="0" borderId="20" xfId="0" applyFont="1" applyBorder="1"/>
    <xf numFmtId="10" fontId="6" fillId="0" borderId="20" xfId="10" applyNumberFormat="1" applyFont="1" applyBorder="1" applyAlignment="1">
      <alignment horizontal="center" vertical="center"/>
    </xf>
    <xf numFmtId="10" fontId="6" fillId="0" borderId="43" xfId="10" applyNumberFormat="1" applyFont="1" applyBorder="1" applyAlignment="1">
      <alignment horizontal="center" vertical="center"/>
    </xf>
    <xf numFmtId="10" fontId="6" fillId="0" borderId="1" xfId="10" applyNumberFormat="1" applyFont="1" applyBorder="1" applyAlignment="1">
      <alignment horizontal="center" vertical="center"/>
    </xf>
    <xf numFmtId="0" fontId="6" fillId="0" borderId="30" xfId="0" applyFont="1" applyBorder="1"/>
    <xf numFmtId="0" fontId="8" fillId="0" borderId="0" xfId="0" applyFont="1" applyAlignment="1">
      <alignment horizontal="center" vertical="center"/>
    </xf>
    <xf numFmtId="0" fontId="8" fillId="0" borderId="20" xfId="0" applyFont="1" applyBorder="1" applyAlignment="1">
      <alignment horizontal="center" vertical="center"/>
    </xf>
    <xf numFmtId="0" fontId="6" fillId="0" borderId="32" xfId="0" applyFont="1" applyBorder="1" applyAlignment="1">
      <alignment horizontal="center" vertical="center" wrapText="1"/>
    </xf>
    <xf numFmtId="0" fontId="6" fillId="0" borderId="20" xfId="0" applyFont="1" applyBorder="1" applyAlignment="1">
      <alignment horizontal="left" vertical="top"/>
    </xf>
    <xf numFmtId="0" fontId="6" fillId="0" borderId="3" xfId="0" applyFont="1" applyBorder="1" applyAlignment="1">
      <alignment horizontal="left" vertical="top"/>
    </xf>
    <xf numFmtId="0" fontId="6" fillId="0" borderId="0" xfId="0" applyFont="1" applyAlignment="1">
      <alignment horizontal="left" vertical="top"/>
    </xf>
    <xf numFmtId="0" fontId="8" fillId="0" borderId="20" xfId="0" quotePrefix="1" applyFont="1" applyBorder="1" applyAlignment="1">
      <alignment horizontal="center" vertical="center"/>
    </xf>
    <xf numFmtId="0" fontId="6" fillId="0" borderId="35" xfId="0" applyFont="1" applyBorder="1" applyAlignment="1">
      <alignment horizontal="center" vertical="center"/>
    </xf>
    <xf numFmtId="0" fontId="6" fillId="0" borderId="45" xfId="0" applyFont="1" applyBorder="1" applyAlignment="1">
      <alignment horizontal="center" vertical="center"/>
    </xf>
    <xf numFmtId="164" fontId="6" fillId="0" borderId="20" xfId="0" applyNumberFormat="1" applyFont="1" applyBorder="1" applyAlignment="1">
      <alignment horizontal="center" vertical="center"/>
    </xf>
    <xf numFmtId="2" fontId="6" fillId="0" borderId="20" xfId="0" quotePrefix="1" applyNumberFormat="1" applyFont="1" applyBorder="1" applyAlignment="1">
      <alignment horizontal="center" vertical="center"/>
    </xf>
    <xf numFmtId="0" fontId="6" fillId="0" borderId="56" xfId="0" applyFont="1" applyBorder="1" applyAlignment="1">
      <alignment horizontal="center" vertical="center"/>
    </xf>
    <xf numFmtId="0" fontId="6" fillId="0" borderId="35" xfId="0" quotePrefix="1" applyFont="1" applyBorder="1" applyAlignment="1">
      <alignment horizontal="center" vertical="center"/>
    </xf>
    <xf numFmtId="164" fontId="6" fillId="0" borderId="35" xfId="0" quotePrefix="1" applyNumberFormat="1" applyFont="1" applyBorder="1" applyAlignment="1">
      <alignment horizontal="center" vertical="center"/>
    </xf>
    <xf numFmtId="0" fontId="6" fillId="0" borderId="55" xfId="0" applyFont="1" applyBorder="1" applyAlignment="1">
      <alignment horizontal="center" vertical="center" wrapText="1"/>
    </xf>
    <xf numFmtId="0" fontId="6" fillId="0" borderId="21" xfId="0" applyFont="1" applyBorder="1" applyAlignment="1">
      <alignment horizontal="center" vertical="center"/>
    </xf>
    <xf numFmtId="164" fontId="6" fillId="0" borderId="20" xfId="0" quotePrefix="1" applyNumberFormat="1" applyFont="1" applyBorder="1" applyAlignment="1">
      <alignment horizontal="center" vertical="center"/>
    </xf>
    <xf numFmtId="0" fontId="6" fillId="0" borderId="21" xfId="0" applyFont="1" applyBorder="1" applyAlignment="1">
      <alignment horizontal="center" vertical="center" wrapText="1"/>
    </xf>
    <xf numFmtId="0" fontId="6" fillId="0" borderId="23" xfId="0" applyFont="1" applyBorder="1" applyAlignment="1">
      <alignment horizontal="left" vertical="top"/>
    </xf>
    <xf numFmtId="0" fontId="6" fillId="0" borderId="9" xfId="0" applyFont="1" applyBorder="1" applyAlignment="1">
      <alignment horizontal="center" vertical="center"/>
    </xf>
    <xf numFmtId="0" fontId="6" fillId="0" borderId="22" xfId="0" applyFont="1" applyBorder="1" applyAlignment="1">
      <alignment horizontal="center" vertical="center" wrapText="1"/>
    </xf>
    <xf numFmtId="0" fontId="6" fillId="0" borderId="22" xfId="0" applyFont="1" applyBorder="1" applyAlignment="1">
      <alignment horizontal="left" vertical="top"/>
    </xf>
    <xf numFmtId="2" fontId="6" fillId="0" borderId="32" xfId="0" applyNumberFormat="1" applyFont="1" applyBorder="1" applyAlignment="1">
      <alignment horizontal="center" vertical="center"/>
    </xf>
    <xf numFmtId="164" fontId="6" fillId="0" borderId="32" xfId="0" quotePrefix="1" applyNumberFormat="1" applyFont="1" applyBorder="1" applyAlignment="1">
      <alignment horizontal="center" vertical="center"/>
    </xf>
    <xf numFmtId="2" fontId="8" fillId="0" borderId="20" xfId="0" applyNumberFormat="1" applyFont="1" applyBorder="1" applyAlignment="1">
      <alignment horizontal="center" vertical="center"/>
    </xf>
    <xf numFmtId="0" fontId="6" fillId="0" borderId="27" xfId="0" applyFont="1" applyBorder="1" applyAlignment="1">
      <alignment horizontal="center" vertical="center"/>
    </xf>
    <xf numFmtId="0" fontId="8" fillId="0" borderId="35" xfId="0" quotePrefix="1" applyFont="1" applyBorder="1" applyAlignment="1">
      <alignment horizontal="center" vertical="center"/>
    </xf>
    <xf numFmtId="0" fontId="6" fillId="0" borderId="57" xfId="0" applyFont="1" applyBorder="1" applyAlignment="1">
      <alignment horizontal="center" vertical="center"/>
    </xf>
    <xf numFmtId="0" fontId="6" fillId="0" borderId="50" xfId="0" quotePrefix="1" applyFont="1" applyBorder="1" applyAlignment="1">
      <alignment horizontal="center" vertical="center"/>
    </xf>
    <xf numFmtId="0" fontId="6" fillId="0" borderId="50" xfId="0" applyFont="1" applyBorder="1" applyAlignment="1">
      <alignment horizontal="center" vertical="center"/>
    </xf>
    <xf numFmtId="0" fontId="6" fillId="0" borderId="49" xfId="0" applyFont="1" applyBorder="1" applyAlignment="1">
      <alignment horizontal="center" vertical="center"/>
    </xf>
    <xf numFmtId="164" fontId="8" fillId="0" borderId="20" xfId="0" quotePrefix="1" applyNumberFormat="1" applyFont="1" applyBorder="1" applyAlignment="1">
      <alignment horizontal="center" vertical="center"/>
    </xf>
    <xf numFmtId="0" fontId="6" fillId="0" borderId="28" xfId="0" applyFont="1" applyBorder="1" applyAlignment="1">
      <alignment horizontal="center" vertical="center"/>
    </xf>
    <xf numFmtId="2" fontId="5" fillId="0" borderId="0" xfId="0" applyNumberFormat="1" applyFont="1"/>
    <xf numFmtId="0" fontId="4" fillId="0" borderId="0" xfId="0" applyFont="1"/>
    <xf numFmtId="0" fontId="6" fillId="0" borderId="9" xfId="0" applyFont="1" applyBorder="1" applyAlignment="1">
      <alignment horizontal="center" vertical="center" wrapText="1"/>
    </xf>
    <xf numFmtId="0" fontId="6" fillId="0" borderId="45" xfId="0" quotePrefix="1" applyFont="1" applyBorder="1" applyAlignment="1">
      <alignment horizontal="center" vertical="center"/>
    </xf>
    <xf numFmtId="0" fontId="6" fillId="0" borderId="27" xfId="0" applyFont="1" applyBorder="1" applyAlignment="1">
      <alignment horizontal="left" vertical="top"/>
    </xf>
    <xf numFmtId="0" fontId="6" fillId="0" borderId="28" xfId="0" applyFont="1" applyBorder="1" applyAlignment="1">
      <alignment horizontal="left" vertical="top"/>
    </xf>
    <xf numFmtId="0" fontId="6" fillId="0" borderId="25" xfId="0" applyFont="1" applyBorder="1" applyAlignment="1">
      <alignment horizontal="center" vertical="center" wrapText="1"/>
    </xf>
    <xf numFmtId="0" fontId="8" fillId="0" borderId="35" xfId="0" applyFont="1" applyBorder="1" applyAlignment="1">
      <alignment horizontal="center" vertical="center"/>
    </xf>
    <xf numFmtId="0" fontId="6" fillId="0" borderId="46" xfId="0" applyFont="1" applyBorder="1" applyAlignment="1">
      <alignment horizontal="center" vertical="center" wrapText="1"/>
    </xf>
    <xf numFmtId="0" fontId="6" fillId="0" borderId="61" xfId="0" applyFont="1" applyBorder="1" applyAlignment="1">
      <alignment horizontal="center" vertical="center"/>
    </xf>
    <xf numFmtId="0" fontId="6" fillId="0" borderId="15" xfId="0" applyFont="1" applyBorder="1" applyAlignment="1">
      <alignment horizontal="center" vertical="center"/>
    </xf>
    <xf numFmtId="0" fontId="6" fillId="0" borderId="62" xfId="0" applyFont="1" applyBorder="1" applyAlignment="1">
      <alignment horizontal="center" vertical="center"/>
    </xf>
    <xf numFmtId="0" fontId="6" fillId="0" borderId="48"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horizontal="left" vertical="center"/>
    </xf>
    <xf numFmtId="0" fontId="6" fillId="0" borderId="61" xfId="0" applyFont="1" applyBorder="1" applyAlignment="1">
      <alignment horizontal="left" vertical="top"/>
    </xf>
    <xf numFmtId="0" fontId="6" fillId="0" borderId="37" xfId="0" quotePrefix="1" applyFont="1" applyBorder="1" applyAlignment="1">
      <alignment horizontal="center" vertical="center"/>
    </xf>
    <xf numFmtId="0" fontId="0" fillId="0" borderId="32" xfId="0" applyBorder="1"/>
    <xf numFmtId="0" fontId="7" fillId="0" borderId="40" xfId="0" applyFont="1" applyBorder="1" applyAlignment="1">
      <alignment horizontal="left"/>
    </xf>
    <xf numFmtId="0" fontId="0" fillId="0" borderId="41" xfId="0" applyBorder="1"/>
    <xf numFmtId="0" fontId="9" fillId="0" borderId="3" xfId="0" applyFont="1" applyBorder="1" applyAlignment="1">
      <alignment horizontal="left" vertical="center" wrapText="1"/>
    </xf>
    <xf numFmtId="0" fontId="6" fillId="0" borderId="52" xfId="0" applyFont="1" applyBorder="1" applyAlignment="1">
      <alignment horizontal="left" vertical="top" wrapText="1"/>
    </xf>
    <xf numFmtId="0" fontId="6" fillId="0" borderId="1" xfId="0" applyFont="1" applyBorder="1" applyAlignment="1">
      <alignment horizontal="left" vertical="top" wrapText="1"/>
    </xf>
    <xf numFmtId="0" fontId="6" fillId="0" borderId="2" xfId="0" applyFont="1" applyBorder="1" applyAlignment="1">
      <alignment horizontal="left" vertical="top" wrapText="1"/>
    </xf>
    <xf numFmtId="0" fontId="6" fillId="0" borderId="40" xfId="0" applyFont="1" applyBorder="1" applyAlignment="1">
      <alignment horizontal="left"/>
    </xf>
    <xf numFmtId="0" fontId="6" fillId="0" borderId="41" xfId="0" applyFont="1" applyBorder="1" applyAlignment="1">
      <alignment horizontal="left"/>
    </xf>
    <xf numFmtId="0" fontId="6" fillId="0" borderId="52" xfId="0" applyFont="1" applyBorder="1" applyAlignment="1">
      <alignment horizontal="left" vertical="top"/>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40" xfId="0" applyFont="1" applyBorder="1" applyAlignment="1">
      <alignment horizontal="left" vertical="top"/>
    </xf>
    <xf numFmtId="0" fontId="6" fillId="0" borderId="41" xfId="0" applyFont="1" applyBorder="1" applyAlignment="1">
      <alignment horizontal="left" vertical="top"/>
    </xf>
    <xf numFmtId="0" fontId="6" fillId="0" borderId="3" xfId="0" applyFont="1" applyBorder="1" applyAlignment="1">
      <alignment horizontal="left" vertical="top" wrapText="1"/>
    </xf>
    <xf numFmtId="0" fontId="6" fillId="0" borderId="20" xfId="0" applyFont="1" applyBorder="1" applyAlignment="1">
      <alignment horizontal="left" vertical="top" wrapText="1"/>
    </xf>
    <xf numFmtId="0" fontId="6" fillId="0" borderId="40" xfId="0" applyFont="1" applyBorder="1" applyAlignment="1">
      <alignment horizontal="left" vertical="top" wrapText="1"/>
    </xf>
    <xf numFmtId="0" fontId="6" fillId="0" borderId="41" xfId="0" applyFont="1" applyBorder="1" applyAlignment="1">
      <alignment horizontal="left" vertical="top" wrapText="1"/>
    </xf>
    <xf numFmtId="0" fontId="6" fillId="0" borderId="43" xfId="0" applyFont="1" applyBorder="1" applyAlignment="1">
      <alignment horizontal="left" vertical="top" wrapText="1"/>
    </xf>
    <xf numFmtId="0" fontId="6" fillId="0" borderId="52" xfId="0" applyFont="1" applyBorder="1" applyAlignment="1">
      <alignment horizontal="center" vertical="center"/>
    </xf>
    <xf numFmtId="0" fontId="6" fillId="0" borderId="3" xfId="0" applyFont="1" applyBorder="1" applyAlignment="1">
      <alignment horizontal="center" vertical="center"/>
    </xf>
    <xf numFmtId="0" fontId="6" fillId="0" borderId="23" xfId="0" applyFont="1" applyBorder="1" applyAlignment="1">
      <alignment horizontal="center" vertical="center"/>
    </xf>
    <xf numFmtId="0" fontId="8" fillId="0" borderId="0" xfId="0" applyFont="1" applyAlignment="1">
      <alignment horizontal="left" vertical="top" wrapText="1"/>
    </xf>
    <xf numFmtId="0" fontId="6" fillId="0" borderId="52" xfId="0" applyFont="1" applyBorder="1" applyAlignment="1">
      <alignment horizontal="center"/>
    </xf>
    <xf numFmtId="0" fontId="6" fillId="0" borderId="23" xfId="0" applyFont="1" applyBorder="1" applyAlignment="1">
      <alignment horizontal="center"/>
    </xf>
    <xf numFmtId="0" fontId="6" fillId="0" borderId="1" xfId="0" applyFont="1" applyBorder="1" applyAlignment="1">
      <alignment horizontal="center"/>
    </xf>
    <xf numFmtId="0" fontId="6" fillId="0" borderId="22" xfId="0" applyFont="1" applyBorder="1" applyAlignment="1">
      <alignment horizontal="center"/>
    </xf>
    <xf numFmtId="0" fontId="11" fillId="0" borderId="0" xfId="0" applyFont="1" applyAlignment="1">
      <alignment horizontal="left" vertical="center" wrapText="1"/>
    </xf>
    <xf numFmtId="0" fontId="8" fillId="0" borderId="0" xfId="0" applyFont="1" applyAlignment="1">
      <alignment horizontal="left" vertical="top"/>
    </xf>
    <xf numFmtId="0" fontId="6" fillId="0" borderId="20" xfId="0" applyFont="1" applyBorder="1" applyAlignment="1">
      <alignment horizontal="center" vertical="center"/>
    </xf>
    <xf numFmtId="0" fontId="8" fillId="0" borderId="20" xfId="0" quotePrefix="1" applyFont="1" applyBorder="1" applyAlignment="1">
      <alignment horizontal="center" vertical="center"/>
    </xf>
    <xf numFmtId="0" fontId="6" fillId="0" borderId="11" xfId="0" applyFont="1" applyBorder="1" applyAlignment="1">
      <alignment horizontal="center" vertical="center"/>
    </xf>
    <xf numFmtId="0" fontId="6" fillId="0" borderId="20" xfId="0" quotePrefix="1" applyFont="1" applyBorder="1" applyAlignment="1">
      <alignment horizontal="center" vertical="center"/>
    </xf>
    <xf numFmtId="0" fontId="8" fillId="0" borderId="20" xfId="0" applyFont="1" applyBorder="1" applyAlignment="1">
      <alignment horizontal="center" vertical="center"/>
    </xf>
    <xf numFmtId="0" fontId="6" fillId="0" borderId="0" xfId="0" applyFont="1" applyAlignment="1">
      <alignment horizontal="left" vertical="top" wrapText="1"/>
    </xf>
    <xf numFmtId="0" fontId="6" fillId="0" borderId="11" xfId="0" applyFont="1" applyBorder="1" applyAlignment="1">
      <alignment horizontal="left" vertical="top" wrapText="1"/>
    </xf>
    <xf numFmtId="0" fontId="6" fillId="0" borderId="54" xfId="0" applyFont="1" applyBorder="1" applyAlignment="1">
      <alignment horizontal="left" vertical="top" wrapText="1"/>
    </xf>
    <xf numFmtId="0" fontId="7" fillId="0" borderId="20" xfId="0" applyFont="1" applyBorder="1" applyAlignment="1">
      <alignment horizontal="left" vertical="top" wrapText="1"/>
    </xf>
    <xf numFmtId="0" fontId="7" fillId="0" borderId="43" xfId="0" applyFont="1" applyBorder="1" applyAlignment="1">
      <alignment horizontal="left" vertical="top" wrapText="1"/>
    </xf>
    <xf numFmtId="0" fontId="6" fillId="0" borderId="20" xfId="0" applyFont="1" applyBorder="1" applyAlignment="1">
      <alignment horizontal="left" vertical="top"/>
    </xf>
    <xf numFmtId="0" fontId="6" fillId="0" borderId="43" xfId="0" applyFont="1" applyBorder="1" applyAlignment="1">
      <alignment horizontal="left" vertical="top"/>
    </xf>
    <xf numFmtId="0" fontId="6" fillId="0" borderId="32" xfId="0" applyFont="1" applyBorder="1" applyAlignment="1">
      <alignment horizontal="center" vertical="center"/>
    </xf>
    <xf numFmtId="0" fontId="6" fillId="0" borderId="32" xfId="0" applyFont="1" applyBorder="1" applyAlignment="1">
      <alignment horizontal="left" vertical="top"/>
    </xf>
    <xf numFmtId="0" fontId="6" fillId="0" borderId="7" xfId="0" applyFont="1" applyBorder="1" applyAlignment="1">
      <alignment horizontal="left" vertical="top" wrapText="1"/>
    </xf>
    <xf numFmtId="0" fontId="6" fillId="0" borderId="18" xfId="0" applyFont="1" applyBorder="1" applyAlignment="1">
      <alignment horizontal="left" vertical="top" wrapText="1"/>
    </xf>
    <xf numFmtId="0" fontId="6" fillId="0" borderId="3" xfId="0" applyFont="1" applyBorder="1" applyAlignment="1">
      <alignment horizontal="left" vertical="top"/>
    </xf>
    <xf numFmtId="0" fontId="6" fillId="0" borderId="18" xfId="0" applyFont="1" applyBorder="1" applyAlignment="1">
      <alignment horizontal="left" vertical="top"/>
    </xf>
    <xf numFmtId="0" fontId="6" fillId="0" borderId="0" xfId="0" applyFont="1" applyAlignment="1">
      <alignment horizontal="left" vertical="top"/>
    </xf>
    <xf numFmtId="0" fontId="6" fillId="0" borderId="65" xfId="0" applyFont="1" applyBorder="1" applyAlignment="1">
      <alignment horizontal="center" vertical="center"/>
    </xf>
    <xf numFmtId="0" fontId="6" fillId="0" borderId="5" xfId="0" applyFont="1" applyBorder="1" applyAlignment="1">
      <alignment horizontal="center" vertical="center"/>
    </xf>
    <xf numFmtId="0" fontId="6" fillId="0" borderId="60" xfId="0" applyFont="1" applyBorder="1" applyAlignment="1">
      <alignment horizontal="center" vertical="center"/>
    </xf>
    <xf numFmtId="0" fontId="6" fillId="0" borderId="7" xfId="0" applyFont="1" applyBorder="1" applyAlignment="1">
      <alignment horizontal="center" vertical="center"/>
    </xf>
    <xf numFmtId="0" fontId="6" fillId="0" borderId="63" xfId="0" applyFont="1" applyBorder="1" applyAlignment="1">
      <alignment horizontal="center" vertical="center"/>
    </xf>
    <xf numFmtId="0" fontId="6" fillId="0" borderId="59" xfId="0" applyFont="1" applyBorder="1" applyAlignment="1">
      <alignment horizontal="center" vertical="center"/>
    </xf>
    <xf numFmtId="0" fontId="6" fillId="0" borderId="11" xfId="0" applyFont="1" applyBorder="1" applyAlignment="1">
      <alignment horizontal="center" vertical="center" wrapText="1"/>
    </xf>
    <xf numFmtId="0" fontId="8" fillId="0" borderId="20" xfId="0" applyFont="1" applyBorder="1" applyAlignment="1">
      <alignment horizontal="center" vertical="center" wrapText="1"/>
    </xf>
    <xf numFmtId="0" fontId="6" fillId="0" borderId="18" xfId="0" applyFont="1" applyBorder="1" applyAlignment="1">
      <alignment horizontal="center" vertical="center"/>
    </xf>
    <xf numFmtId="0" fontId="6" fillId="0" borderId="64" xfId="0" applyFont="1" applyBorder="1" applyAlignment="1">
      <alignment horizontal="center" vertical="center"/>
    </xf>
    <xf numFmtId="0" fontId="6" fillId="0" borderId="53" xfId="0" applyFont="1" applyBorder="1" applyAlignment="1">
      <alignment horizontal="center" vertical="center"/>
    </xf>
    <xf numFmtId="2" fontId="8" fillId="0" borderId="20" xfId="0" quotePrefix="1" applyNumberFormat="1" applyFont="1" applyBorder="1" applyAlignment="1">
      <alignment horizontal="center" vertical="center" wrapText="1"/>
    </xf>
    <xf numFmtId="0" fontId="5" fillId="0" borderId="3" xfId="0" applyFont="1" applyBorder="1" applyAlignment="1">
      <alignment horizontal="left" vertical="top" wrapText="1"/>
    </xf>
    <xf numFmtId="0" fontId="5" fillId="0" borderId="23" xfId="0" applyFont="1" applyBorder="1" applyAlignment="1">
      <alignment horizontal="left" vertical="top" wrapText="1"/>
    </xf>
    <xf numFmtId="0" fontId="5" fillId="0" borderId="0" xfId="0" applyFont="1" applyAlignment="1">
      <alignment horizontal="left" vertical="top" wrapText="1"/>
    </xf>
    <xf numFmtId="0" fontId="5" fillId="0" borderId="22" xfId="0" applyFont="1" applyBorder="1" applyAlignment="1">
      <alignment horizontal="left" vertical="top" wrapText="1"/>
    </xf>
    <xf numFmtId="0" fontId="5" fillId="0" borderId="18" xfId="0" applyFont="1" applyBorder="1" applyAlignment="1">
      <alignment horizontal="left" vertical="top" wrapText="1"/>
    </xf>
    <xf numFmtId="0" fontId="5" fillId="0" borderId="53" xfId="0" applyFont="1" applyBorder="1" applyAlignment="1">
      <alignment horizontal="left" vertical="top" wrapText="1"/>
    </xf>
    <xf numFmtId="0" fontId="6" fillId="0" borderId="32" xfId="0" applyFont="1" applyBorder="1" applyAlignment="1">
      <alignment horizontal="left" vertical="top" wrapText="1"/>
    </xf>
    <xf numFmtId="0" fontId="6" fillId="0" borderId="32" xfId="0" applyFont="1" applyBorder="1" applyAlignment="1">
      <alignment horizontal="center" vertical="center" wrapText="1"/>
    </xf>
    <xf numFmtId="164" fontId="6" fillId="0" borderId="32" xfId="0" quotePrefix="1" applyNumberFormat="1" applyFont="1" applyBorder="1" applyAlignment="1">
      <alignment horizontal="center" vertical="center" wrapText="1"/>
    </xf>
    <xf numFmtId="164" fontId="6" fillId="0" borderId="32" xfId="0" applyNumberFormat="1" applyFont="1" applyBorder="1" applyAlignment="1">
      <alignment horizontal="center" vertical="center" wrapText="1"/>
    </xf>
    <xf numFmtId="0" fontId="6" fillId="0" borderId="51" xfId="0" applyFont="1" applyBorder="1" applyAlignment="1">
      <alignment horizontal="center" vertical="center"/>
    </xf>
    <xf numFmtId="0" fontId="6" fillId="0" borderId="27" xfId="0" applyFont="1" applyBorder="1" applyAlignment="1">
      <alignment horizontal="center" vertical="center"/>
    </xf>
    <xf numFmtId="0" fontId="6" fillId="0" borderId="24" xfId="0" applyFont="1" applyBorder="1" applyAlignment="1">
      <alignment horizontal="center" vertical="center"/>
    </xf>
    <xf numFmtId="0" fontId="6" fillId="0" borderId="3" xfId="0" quotePrefix="1" applyFont="1" applyBorder="1" applyAlignment="1">
      <alignment horizontal="center" vertical="center"/>
    </xf>
    <xf numFmtId="0" fontId="6" fillId="0" borderId="27" xfId="0" quotePrefix="1" applyFont="1" applyBorder="1" applyAlignment="1">
      <alignment horizontal="center" vertical="center"/>
    </xf>
    <xf numFmtId="2" fontId="6" fillId="0" borderId="3" xfId="0" quotePrefix="1" applyNumberFormat="1" applyFont="1" applyBorder="1" applyAlignment="1">
      <alignment horizontal="center" vertical="center"/>
    </xf>
    <xf numFmtId="2" fontId="6" fillId="0" borderId="27" xfId="0" applyNumberFormat="1" applyFont="1" applyBorder="1" applyAlignment="1">
      <alignment horizontal="center" vertical="center"/>
    </xf>
    <xf numFmtId="0" fontId="6" fillId="0" borderId="2" xfId="0" applyFont="1" applyBorder="1" applyAlignment="1">
      <alignment horizontal="center" vertical="center"/>
    </xf>
    <xf numFmtId="0" fontId="8" fillId="0" borderId="3" xfId="0" quotePrefix="1" applyFont="1" applyBorder="1" applyAlignment="1">
      <alignment horizontal="center" vertical="center"/>
    </xf>
    <xf numFmtId="164" fontId="6" fillId="0" borderId="3" xfId="0" quotePrefix="1" applyNumberFormat="1" applyFont="1" applyBorder="1" applyAlignment="1">
      <alignment horizontal="center" vertical="center"/>
    </xf>
    <xf numFmtId="164" fontId="6" fillId="0" borderId="20" xfId="0" quotePrefix="1" applyNumberFormat="1" applyFont="1" applyBorder="1" applyAlignment="1">
      <alignment horizontal="center" vertical="center"/>
    </xf>
    <xf numFmtId="0" fontId="6" fillId="0" borderId="23" xfId="0" applyFont="1" applyBorder="1" applyAlignment="1">
      <alignment horizontal="left" vertical="top"/>
    </xf>
    <xf numFmtId="0" fontId="6" fillId="0" borderId="22" xfId="0" applyFont="1" applyBorder="1" applyAlignment="1">
      <alignment horizontal="left" vertical="top"/>
    </xf>
    <xf numFmtId="0" fontId="6" fillId="0" borderId="28" xfId="0" applyFont="1" applyBorder="1" applyAlignment="1">
      <alignment horizontal="left" vertical="top"/>
    </xf>
    <xf numFmtId="0" fontId="6" fillId="0" borderId="24" xfId="0" applyFont="1" applyBorder="1" applyAlignment="1">
      <alignment horizontal="left" vertical="top"/>
    </xf>
    <xf numFmtId="0" fontId="6" fillId="0" borderId="28" xfId="0" applyFont="1" applyBorder="1" applyAlignment="1">
      <alignment horizontal="center" vertical="center"/>
    </xf>
    <xf numFmtId="0" fontId="6" fillId="0" borderId="46" xfId="0" applyFont="1" applyBorder="1" applyAlignment="1">
      <alignment horizontal="left" vertical="top"/>
    </xf>
    <xf numFmtId="2" fontId="8" fillId="0" borderId="3" xfId="0" applyNumberFormat="1" applyFont="1" applyBorder="1" applyAlignment="1">
      <alignment horizontal="center" vertical="center"/>
    </xf>
    <xf numFmtId="2" fontId="8" fillId="0" borderId="20" xfId="0" applyNumberFormat="1" applyFont="1" applyBorder="1" applyAlignment="1">
      <alignment horizontal="center" vertical="center"/>
    </xf>
    <xf numFmtId="0" fontId="6" fillId="0" borderId="0" xfId="0" applyFont="1" applyAlignment="1">
      <alignment horizontal="center" vertical="center"/>
    </xf>
    <xf numFmtId="0" fontId="6" fillId="0" borderId="0" xfId="0" quotePrefix="1" applyFont="1" applyAlignment="1">
      <alignment horizontal="center" vertical="center"/>
    </xf>
    <xf numFmtId="164" fontId="6" fillId="0" borderId="0" xfId="0" quotePrefix="1" applyNumberFormat="1" applyFont="1" applyAlignment="1">
      <alignment horizontal="center" vertical="center"/>
    </xf>
    <xf numFmtId="0" fontId="6" fillId="0" borderId="12" xfId="0" applyFont="1" applyBorder="1" applyAlignment="1">
      <alignment horizontal="center" vertical="center"/>
    </xf>
    <xf numFmtId="0" fontId="6" fillId="0" borderId="8" xfId="0" applyFont="1" applyBorder="1" applyAlignment="1">
      <alignment horizontal="center" vertical="center"/>
    </xf>
    <xf numFmtId="0" fontId="8" fillId="0" borderId="0" xfId="0" quotePrefix="1" applyFont="1" applyAlignment="1">
      <alignment horizontal="center" vertical="center"/>
    </xf>
    <xf numFmtId="2" fontId="6" fillId="0" borderId="0" xfId="0" applyNumberFormat="1" applyFont="1" applyAlignment="1">
      <alignment horizontal="center" vertical="center"/>
    </xf>
    <xf numFmtId="0" fontId="8" fillId="0" borderId="3" xfId="0" applyFont="1" applyBorder="1" applyAlignment="1">
      <alignment horizontal="center" vertical="center"/>
    </xf>
    <xf numFmtId="0" fontId="8" fillId="0" borderId="0" xfId="0" applyFont="1" applyAlignment="1">
      <alignment horizontal="center" vertical="center"/>
    </xf>
    <xf numFmtId="0" fontId="6" fillId="0" borderId="45" xfId="0" applyFont="1" applyBorder="1" applyAlignment="1">
      <alignment horizontal="center" vertical="center"/>
    </xf>
    <xf numFmtId="164" fontId="8" fillId="0" borderId="0" xfId="0" quotePrefix="1" applyNumberFormat="1" applyFont="1" applyAlignment="1">
      <alignment horizontal="center" vertical="center"/>
    </xf>
    <xf numFmtId="164" fontId="8" fillId="0" borderId="20" xfId="0" quotePrefix="1" applyNumberFormat="1" applyFont="1" applyBorder="1" applyAlignment="1">
      <alignment horizontal="center" vertical="center"/>
    </xf>
    <xf numFmtId="0" fontId="6" fillId="0" borderId="16" xfId="0" applyFont="1" applyBorder="1" applyAlignment="1">
      <alignment horizontal="center" vertical="center"/>
    </xf>
    <xf numFmtId="0" fontId="8" fillId="0" borderId="14" xfId="0" quotePrefix="1" applyFont="1" applyBorder="1" applyAlignment="1">
      <alignment horizontal="center" vertical="center"/>
    </xf>
    <xf numFmtId="164" fontId="6" fillId="0" borderId="14" xfId="0" quotePrefix="1" applyNumberFormat="1" applyFont="1" applyBorder="1" applyAlignment="1">
      <alignment horizontal="center" vertical="center"/>
    </xf>
    <xf numFmtId="0" fontId="6" fillId="0" borderId="14" xfId="0" applyFont="1" applyBorder="1" applyAlignment="1">
      <alignment horizontal="center" vertical="center"/>
    </xf>
    <xf numFmtId="0" fontId="6" fillId="0" borderId="22" xfId="0" applyFont="1" applyBorder="1" applyAlignment="1">
      <alignment horizontal="right" vertical="top"/>
    </xf>
    <xf numFmtId="0" fontId="6" fillId="0" borderId="43" xfId="0" applyFont="1" applyBorder="1" applyAlignment="1">
      <alignment horizontal="right" vertical="top"/>
    </xf>
    <xf numFmtId="0" fontId="6" fillId="0" borderId="47" xfId="0" applyFont="1" applyBorder="1" applyAlignment="1">
      <alignment horizontal="left" vertical="top"/>
    </xf>
    <xf numFmtId="0" fontId="6" fillId="0" borderId="48" xfId="0" applyFont="1" applyBorder="1" applyAlignment="1">
      <alignment horizontal="left" vertical="top"/>
    </xf>
    <xf numFmtId="0" fontId="8" fillId="0" borderId="27" xfId="0" quotePrefix="1" applyFont="1" applyBorder="1" applyAlignment="1">
      <alignment horizontal="center" vertical="center"/>
    </xf>
    <xf numFmtId="0" fontId="8" fillId="0" borderId="27" xfId="0" applyFont="1" applyBorder="1" applyAlignment="1">
      <alignment horizontal="center" vertical="center"/>
    </xf>
    <xf numFmtId="0" fontId="6" fillId="0" borderId="42" xfId="0" applyFont="1" applyBorder="1" applyAlignment="1">
      <alignment horizontal="left" vertical="top"/>
    </xf>
    <xf numFmtId="0" fontId="6" fillId="0" borderId="58" xfId="0" applyFont="1" applyBorder="1" applyAlignment="1">
      <alignment horizontal="left" vertical="top"/>
    </xf>
    <xf numFmtId="0" fontId="6" fillId="0" borderId="27" xfId="0" applyFont="1" applyBorder="1" applyAlignment="1">
      <alignment horizontal="left" vertical="top"/>
    </xf>
    <xf numFmtId="0" fontId="6" fillId="0" borderId="21" xfId="0" applyFont="1" applyBorder="1" applyAlignment="1">
      <alignment horizontal="left" vertical="top"/>
    </xf>
    <xf numFmtId="0" fontId="6" fillId="0" borderId="19" xfId="0" applyFont="1" applyBorder="1" applyAlignment="1">
      <alignment horizontal="left" vertical="top"/>
    </xf>
    <xf numFmtId="0" fontId="6" fillId="0" borderId="14" xfId="0" quotePrefix="1" applyFont="1" applyBorder="1" applyAlignment="1">
      <alignment horizontal="center" vertical="center"/>
    </xf>
    <xf numFmtId="3" fontId="6" fillId="0" borderId="8" xfId="0" applyNumberFormat="1" applyFont="1" applyBorder="1" applyAlignment="1">
      <alignment horizontal="center" vertical="center"/>
    </xf>
    <xf numFmtId="2" fontId="6" fillId="0" borderId="0" xfId="0" quotePrefix="1" applyNumberFormat="1" applyFont="1" applyAlignment="1">
      <alignment horizontal="center" vertical="center"/>
    </xf>
    <xf numFmtId="2" fontId="6" fillId="0" borderId="27" xfId="0" quotePrefix="1" applyNumberFormat="1" applyFont="1" applyBorder="1" applyAlignment="1">
      <alignment horizontal="center" vertical="center"/>
    </xf>
    <xf numFmtId="164" fontId="6" fillId="0" borderId="27" xfId="0" quotePrefix="1" applyNumberFormat="1" applyFont="1" applyBorder="1" applyAlignment="1">
      <alignment horizontal="center" vertical="center"/>
    </xf>
    <xf numFmtId="0" fontId="6" fillId="0" borderId="26" xfId="0" applyFont="1" applyBorder="1" applyAlignment="1">
      <alignment horizontal="center" vertical="center"/>
    </xf>
    <xf numFmtId="0" fontId="6" fillId="0" borderId="0" xfId="0" applyFont="1" applyAlignment="1">
      <alignment horizontal="center" vertical="center" wrapText="1"/>
    </xf>
    <xf numFmtId="0" fontId="6" fillId="0" borderId="18"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1" xfId="0" applyFont="1" applyBorder="1" applyAlignment="1">
      <alignment horizontal="center"/>
    </xf>
    <xf numFmtId="0" fontId="6" fillId="0" borderId="20"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53" xfId="0" applyFont="1" applyBorder="1" applyAlignment="1">
      <alignment horizontal="center" vertical="center" wrapText="1"/>
    </xf>
    <xf numFmtId="0" fontId="7" fillId="0" borderId="0" xfId="0" applyFont="1" applyAlignment="1">
      <alignment horizontal="center" vertical="center"/>
    </xf>
    <xf numFmtId="0" fontId="7" fillId="0" borderId="18" xfId="0" applyFont="1" applyBorder="1" applyAlignment="1">
      <alignment horizontal="center" vertical="center"/>
    </xf>
    <xf numFmtId="0" fontId="6" fillId="0" borderId="17" xfId="0" applyFont="1" applyBorder="1" applyAlignment="1">
      <alignment horizontal="center"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21" xfId="0" applyFont="1" applyBorder="1" applyAlignment="1">
      <alignment horizontal="center" vertical="center" wrapText="1"/>
    </xf>
    <xf numFmtId="0" fontId="7" fillId="0" borderId="3" xfId="0" applyFont="1" applyBorder="1" applyAlignment="1">
      <alignment horizontal="center" vertical="center"/>
    </xf>
    <xf numFmtId="0" fontId="7" fillId="0" borderId="20" xfId="0" applyFont="1" applyBorder="1" applyAlignment="1">
      <alignment horizontal="center" vertical="center"/>
    </xf>
    <xf numFmtId="0" fontId="9" fillId="0" borderId="0" xfId="0" applyFont="1" applyAlignment="1">
      <alignment horizontal="left" vertical="center"/>
    </xf>
    <xf numFmtId="0" fontId="6" fillId="0" borderId="43" xfId="0" applyFont="1" applyBorder="1" applyAlignment="1">
      <alignment horizontal="center" vertical="center"/>
    </xf>
    <xf numFmtId="2" fontId="6" fillId="0" borderId="20" xfId="0" applyNumberFormat="1" applyFont="1" applyBorder="1" applyAlignment="1">
      <alignment horizontal="center" vertical="center"/>
    </xf>
    <xf numFmtId="2" fontId="6" fillId="0" borderId="3" xfId="0" applyNumberFormat="1" applyFont="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23" xfId="0" applyFont="1" applyBorder="1" applyAlignment="1">
      <alignment horizontal="center" vertical="center"/>
    </xf>
    <xf numFmtId="0" fontId="8" fillId="0" borderId="28" xfId="0" applyFont="1" applyBorder="1" applyAlignment="1">
      <alignment horizontal="center" vertical="center"/>
    </xf>
    <xf numFmtId="0" fontId="6" fillId="0" borderId="67" xfId="0" applyFont="1" applyBorder="1" applyAlignment="1">
      <alignment horizontal="left" vertical="top" wrapText="1"/>
    </xf>
    <xf numFmtId="0" fontId="6" fillId="0" borderId="30" xfId="0" applyFont="1" applyBorder="1" applyAlignment="1">
      <alignment horizontal="left" vertical="top" wrapText="1"/>
    </xf>
    <xf numFmtId="0" fontId="6" fillId="0" borderId="38" xfId="0" applyFont="1" applyBorder="1" applyAlignment="1">
      <alignment horizontal="left" vertical="top" wrapText="1"/>
    </xf>
    <xf numFmtId="0" fontId="6" fillId="0" borderId="34" xfId="0" applyFont="1" applyBorder="1" applyAlignment="1">
      <alignment horizontal="left" vertical="top" wrapText="1"/>
    </xf>
    <xf numFmtId="0" fontId="6" fillId="0" borderId="36" xfId="0" applyFont="1" applyBorder="1" applyAlignment="1">
      <alignment horizontal="left" vertical="top" wrapText="1"/>
    </xf>
    <xf numFmtId="0" fontId="6" fillId="0" borderId="34" xfId="0" applyFont="1" applyBorder="1" applyAlignment="1">
      <alignment horizontal="center" vertical="center"/>
    </xf>
    <xf numFmtId="0" fontId="6" fillId="0" borderId="35" xfId="0" applyFont="1" applyBorder="1" applyAlignment="1">
      <alignment horizontal="center" vertical="center"/>
    </xf>
    <xf numFmtId="0" fontId="6" fillId="0" borderId="36"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38" xfId="0" applyFont="1" applyBorder="1" applyAlignment="1">
      <alignment horizontal="right" vertical="top" wrapText="1"/>
    </xf>
    <xf numFmtId="0" fontId="6" fillId="0" borderId="37" xfId="0" applyFont="1" applyBorder="1" applyAlignment="1">
      <alignment horizontal="right" vertical="top" wrapText="1"/>
    </xf>
    <xf numFmtId="0" fontId="6" fillId="0" borderId="29" xfId="0" applyFont="1" applyBorder="1" applyAlignment="1">
      <alignment horizontal="center" vertical="center"/>
    </xf>
    <xf numFmtId="0" fontId="6" fillId="0" borderId="38" xfId="0" applyFont="1" applyBorder="1" applyAlignment="1">
      <alignment horizontal="center" vertical="center"/>
    </xf>
    <xf numFmtId="0" fontId="6" fillId="0" borderId="33" xfId="0" applyFont="1" applyBorder="1" applyAlignment="1">
      <alignment horizontal="left" vertical="top" wrapText="1"/>
    </xf>
    <xf numFmtId="0" fontId="6" fillId="0" borderId="37" xfId="0" applyFont="1" applyBorder="1" applyAlignment="1">
      <alignment horizontal="left" vertical="top" wrapText="1"/>
    </xf>
    <xf numFmtId="0" fontId="6" fillId="0" borderId="39" xfId="0" applyFont="1" applyBorder="1" applyAlignment="1">
      <alignment horizontal="left" vertical="top" wrapText="1"/>
    </xf>
    <xf numFmtId="0" fontId="6" fillId="0" borderId="39" xfId="0" applyFont="1" applyBorder="1" applyAlignment="1">
      <alignment horizontal="right" vertical="top" wrapText="1"/>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34" xfId="0" applyFont="1" applyBorder="1" applyAlignment="1">
      <alignment horizontal="left" vertical="top"/>
    </xf>
    <xf numFmtId="0" fontId="6" fillId="0" borderId="36" xfId="0" applyFont="1" applyBorder="1" applyAlignment="1">
      <alignment horizontal="left" vertical="top"/>
    </xf>
    <xf numFmtId="0" fontId="8" fillId="0" borderId="29" xfId="0" applyFont="1" applyBorder="1" applyAlignment="1">
      <alignment horizontal="center" vertical="center"/>
    </xf>
    <xf numFmtId="0" fontId="6" fillId="0" borderId="37" xfId="0" applyFont="1" applyBorder="1" applyAlignment="1">
      <alignment horizontal="center" vertical="center"/>
    </xf>
    <xf numFmtId="0" fontId="6" fillId="0" borderId="37" xfId="0" applyFont="1" applyBorder="1" applyAlignment="1">
      <alignment horizontal="center" vertical="center" wrapText="1"/>
    </xf>
    <xf numFmtId="0" fontId="6" fillId="0" borderId="1" xfId="0" applyFont="1" applyBorder="1" applyAlignment="1">
      <alignment horizontal="center" vertical="center"/>
    </xf>
    <xf numFmtId="0" fontId="7" fillId="0" borderId="37" xfId="0" applyFont="1" applyBorder="1" applyAlignment="1">
      <alignment horizontal="center" vertical="center"/>
    </xf>
    <xf numFmtId="0" fontId="6" fillId="0" borderId="1" xfId="0" applyFont="1" applyBorder="1" applyAlignment="1">
      <alignment horizontal="left"/>
    </xf>
    <xf numFmtId="0" fontId="6" fillId="0" borderId="0" xfId="0" applyFont="1" applyAlignment="1">
      <alignment horizontal="left"/>
    </xf>
    <xf numFmtId="0" fontId="6" fillId="0" borderId="30" xfId="0" applyFont="1" applyBorder="1" applyAlignment="1">
      <alignment horizontal="left" vertical="center"/>
    </xf>
    <xf numFmtId="0" fontId="6" fillId="0" borderId="38" xfId="0" applyFont="1" applyBorder="1" applyAlignment="1">
      <alignment horizontal="left" vertical="center"/>
    </xf>
    <xf numFmtId="0" fontId="8" fillId="0" borderId="0" xfId="0" applyFont="1" applyAlignment="1">
      <alignment horizontal="left"/>
    </xf>
    <xf numFmtId="0" fontId="7" fillId="0" borderId="40" xfId="0" applyFont="1" applyBorder="1" applyAlignment="1">
      <alignment horizontal="left"/>
    </xf>
    <xf numFmtId="0" fontId="7" fillId="0" borderId="32" xfId="0" applyFont="1" applyBorder="1" applyAlignment="1">
      <alignment horizontal="left"/>
    </xf>
    <xf numFmtId="0" fontId="7" fillId="0" borderId="41" xfId="0" applyFont="1" applyBorder="1" applyAlignment="1">
      <alignment horizontal="left"/>
    </xf>
  </cellXfs>
  <cellStyles count="11">
    <cellStyle name="Comma" xfId="1" builtinId="3"/>
    <cellStyle name="Normal" xfId="0" builtinId="0"/>
    <cellStyle name="Per cent" xfId="10" builtinId="5"/>
    <cellStyle name="style1650894201929" xfId="3" xr:uid="{D9BFF0A0-E478-4E48-8061-F9EFE7EA79CE}"/>
    <cellStyle name="style1650894202180" xfId="4" xr:uid="{A7561141-3E77-DD47-BA69-AE4961DE9955}"/>
    <cellStyle name="style1650894202207" xfId="5" xr:uid="{07BED4C6-042D-0547-9477-2C90E4150884}"/>
    <cellStyle name="style1650894202507" xfId="2" xr:uid="{927567FC-E13A-124D-B513-9D978B3B5E3A}"/>
    <cellStyle name="style1679923326092" xfId="9" xr:uid="{1A3DFB22-F35B-A940-BAED-3468214C8A44}"/>
    <cellStyle name="style1679923328150" xfId="7" xr:uid="{31514EAA-E8D0-6246-95D7-2536811E53DA}"/>
    <cellStyle name="style1679923328181" xfId="8" xr:uid="{D5C8A2F9-B17F-2E4C-BC51-EE890CA084A7}"/>
    <cellStyle name="style1679923328940" xfId="6" xr:uid="{C6383FA7-E540-E34D-AD95-A0ECC2CBAE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D103BE-38A2-3545-BE6A-2400842F0354}">
  <dimension ref="A1:K33"/>
  <sheetViews>
    <sheetView topLeftCell="A10" workbookViewId="0">
      <selection activeCell="I29" sqref="I29"/>
    </sheetView>
  </sheetViews>
  <sheetFormatPr baseColWidth="10" defaultColWidth="11" defaultRowHeight="20" x14ac:dyDescent="0.2"/>
  <cols>
    <col min="1" max="1" width="23" style="43" customWidth="1"/>
    <col min="2" max="2" width="28.6640625" style="43" customWidth="1"/>
    <col min="3" max="8" width="22.5" style="43" customWidth="1"/>
    <col min="9" max="9" width="18.1640625" style="4" customWidth="1"/>
    <col min="10" max="11" width="43.33203125" customWidth="1"/>
  </cols>
  <sheetData>
    <row r="1" spans="1:11" ht="21" customHeight="1" x14ac:dyDescent="0.2">
      <c r="A1" s="209" t="s">
        <v>500</v>
      </c>
      <c r="B1" s="209"/>
      <c r="C1" s="209"/>
      <c r="D1" s="209"/>
      <c r="E1" s="209"/>
      <c r="F1" s="209"/>
      <c r="G1" s="209"/>
      <c r="H1" s="209"/>
      <c r="I1" s="15"/>
      <c r="J1" s="2"/>
      <c r="K1" s="2"/>
    </row>
    <row r="2" spans="1:11" x14ac:dyDescent="0.2">
      <c r="A2" s="210"/>
      <c r="B2" s="211"/>
      <c r="C2" s="206" t="s">
        <v>498</v>
      </c>
      <c r="D2" s="207"/>
      <c r="E2" s="208"/>
      <c r="F2" s="207" t="s">
        <v>499</v>
      </c>
      <c r="G2" s="207"/>
      <c r="H2" s="208"/>
    </row>
    <row r="3" spans="1:11" x14ac:dyDescent="0.2">
      <c r="A3" s="212"/>
      <c r="B3" s="213"/>
      <c r="C3" s="18" t="s">
        <v>418</v>
      </c>
      <c r="D3" s="8" t="s">
        <v>423</v>
      </c>
      <c r="E3" s="10" t="s">
        <v>424</v>
      </c>
      <c r="F3" s="8" t="s">
        <v>418</v>
      </c>
      <c r="G3" s="8" t="s">
        <v>423</v>
      </c>
      <c r="H3" s="10" t="s">
        <v>424</v>
      </c>
    </row>
    <row r="4" spans="1:11" x14ac:dyDescent="0.2">
      <c r="A4" s="199" t="s">
        <v>621</v>
      </c>
      <c r="B4" s="200"/>
      <c r="C4" s="19">
        <v>458</v>
      </c>
      <c r="D4" s="8">
        <v>330</v>
      </c>
      <c r="E4" s="10">
        <v>313</v>
      </c>
      <c r="F4" s="8">
        <v>211</v>
      </c>
      <c r="G4" s="8">
        <v>141</v>
      </c>
      <c r="H4" s="10">
        <v>116</v>
      </c>
    </row>
    <row r="5" spans="1:11" x14ac:dyDescent="0.2">
      <c r="A5" s="194" t="s">
        <v>843</v>
      </c>
      <c r="B5" s="195"/>
      <c r="C5" s="84" t="s">
        <v>419</v>
      </c>
      <c r="D5" s="7" t="s">
        <v>420</v>
      </c>
      <c r="E5" s="85" t="s">
        <v>899</v>
      </c>
      <c r="F5" s="7" t="s">
        <v>421</v>
      </c>
      <c r="G5" s="7" t="s">
        <v>422</v>
      </c>
      <c r="H5" s="85" t="s">
        <v>900</v>
      </c>
    </row>
    <row r="6" spans="1:11" x14ac:dyDescent="0.2">
      <c r="A6" s="194" t="s">
        <v>622</v>
      </c>
      <c r="B6" s="195"/>
      <c r="C6" s="84" t="s">
        <v>445</v>
      </c>
      <c r="D6" s="20" t="s">
        <v>417</v>
      </c>
      <c r="E6" s="21" t="s">
        <v>417</v>
      </c>
      <c r="F6" s="7" t="s">
        <v>446</v>
      </c>
      <c r="G6" s="20" t="s">
        <v>417</v>
      </c>
      <c r="H6" s="21" t="s">
        <v>417</v>
      </c>
    </row>
    <row r="7" spans="1:11" x14ac:dyDescent="0.2">
      <c r="A7" s="194" t="s">
        <v>623</v>
      </c>
      <c r="B7" s="195"/>
      <c r="C7" s="84" t="s">
        <v>464</v>
      </c>
      <c r="D7" s="20" t="s">
        <v>485</v>
      </c>
      <c r="E7" s="21" t="s">
        <v>903</v>
      </c>
      <c r="F7" s="7" t="s">
        <v>481</v>
      </c>
      <c r="G7" s="20" t="s">
        <v>482</v>
      </c>
      <c r="H7" s="21" t="s">
        <v>904</v>
      </c>
    </row>
    <row r="8" spans="1:11" x14ac:dyDescent="0.2">
      <c r="A8" s="196" t="s">
        <v>624</v>
      </c>
      <c r="B8" s="22" t="s">
        <v>416</v>
      </c>
      <c r="C8" s="82">
        <v>168</v>
      </c>
      <c r="D8" s="16">
        <v>97</v>
      </c>
      <c r="E8" s="17">
        <v>94</v>
      </c>
      <c r="F8" s="16">
        <v>191</v>
      </c>
      <c r="G8" s="16">
        <v>127</v>
      </c>
      <c r="H8" s="17">
        <v>106</v>
      </c>
    </row>
    <row r="9" spans="1:11" x14ac:dyDescent="0.2">
      <c r="A9" s="197"/>
      <c r="B9" s="23" t="s">
        <v>414</v>
      </c>
      <c r="C9" s="24">
        <v>130</v>
      </c>
      <c r="D9" s="13">
        <v>115</v>
      </c>
      <c r="E9" s="14">
        <v>116</v>
      </c>
      <c r="F9" s="11" t="s">
        <v>417</v>
      </c>
      <c r="G9" s="11" t="s">
        <v>417</v>
      </c>
      <c r="H9" s="25" t="s">
        <v>417</v>
      </c>
    </row>
    <row r="10" spans="1:11" x14ac:dyDescent="0.2">
      <c r="A10" s="198"/>
      <c r="B10" s="26" t="s">
        <v>415</v>
      </c>
      <c r="C10" s="18">
        <v>160</v>
      </c>
      <c r="D10" s="8">
        <v>118</v>
      </c>
      <c r="E10" s="10">
        <v>103</v>
      </c>
      <c r="F10" s="8">
        <v>20</v>
      </c>
      <c r="G10" s="8">
        <v>14</v>
      </c>
      <c r="H10" s="10">
        <v>10</v>
      </c>
    </row>
    <row r="11" spans="1:11" x14ac:dyDescent="0.2">
      <c r="A11" s="199" t="s">
        <v>625</v>
      </c>
      <c r="B11" s="22" t="s">
        <v>459</v>
      </c>
      <c r="C11" s="82" t="s">
        <v>471</v>
      </c>
      <c r="D11" s="12" t="s">
        <v>417</v>
      </c>
      <c r="E11" s="27" t="s">
        <v>417</v>
      </c>
      <c r="F11" s="16" t="s">
        <v>476</v>
      </c>
      <c r="G11" s="12" t="s">
        <v>417</v>
      </c>
      <c r="H11" s="27" t="s">
        <v>417</v>
      </c>
    </row>
    <row r="12" spans="1:11" x14ac:dyDescent="0.2">
      <c r="A12" s="199"/>
      <c r="B12" s="23" t="s">
        <v>460</v>
      </c>
      <c r="C12" s="24" t="s">
        <v>472</v>
      </c>
      <c r="D12" s="11" t="s">
        <v>417</v>
      </c>
      <c r="E12" s="25" t="s">
        <v>417</v>
      </c>
      <c r="F12" s="13" t="s">
        <v>477</v>
      </c>
      <c r="G12" s="11" t="s">
        <v>417</v>
      </c>
      <c r="H12" s="25" t="s">
        <v>417</v>
      </c>
    </row>
    <row r="13" spans="1:11" x14ac:dyDescent="0.2">
      <c r="A13" s="199"/>
      <c r="B13" s="23" t="s">
        <v>461</v>
      </c>
      <c r="C13" s="24" t="s">
        <v>473</v>
      </c>
      <c r="D13" s="11" t="s">
        <v>417</v>
      </c>
      <c r="E13" s="25" t="s">
        <v>417</v>
      </c>
      <c r="F13" s="13" t="s">
        <v>478</v>
      </c>
      <c r="G13" s="11" t="s">
        <v>417</v>
      </c>
      <c r="H13" s="25" t="s">
        <v>417</v>
      </c>
    </row>
    <row r="14" spans="1:11" x14ac:dyDescent="0.2">
      <c r="A14" s="199"/>
      <c r="B14" s="23" t="s">
        <v>462</v>
      </c>
      <c r="C14" s="24" t="s">
        <v>474</v>
      </c>
      <c r="D14" s="11" t="s">
        <v>417</v>
      </c>
      <c r="E14" s="25" t="s">
        <v>417</v>
      </c>
      <c r="F14" s="13" t="s">
        <v>479</v>
      </c>
      <c r="G14" s="11" t="s">
        <v>417</v>
      </c>
      <c r="H14" s="25" t="s">
        <v>417</v>
      </c>
    </row>
    <row r="15" spans="1:11" x14ac:dyDescent="0.2">
      <c r="A15" s="196"/>
      <c r="B15" s="23" t="s">
        <v>463</v>
      </c>
      <c r="C15" s="24" t="s">
        <v>475</v>
      </c>
      <c r="D15" s="11" t="s">
        <v>417</v>
      </c>
      <c r="E15" s="25" t="s">
        <v>417</v>
      </c>
      <c r="F15" s="13" t="s">
        <v>480</v>
      </c>
      <c r="G15" s="11" t="s">
        <v>417</v>
      </c>
      <c r="H15" s="25" t="s">
        <v>417</v>
      </c>
    </row>
    <row r="16" spans="1:11" x14ac:dyDescent="0.2">
      <c r="A16" s="196" t="s">
        <v>626</v>
      </c>
      <c r="B16" s="28" t="s">
        <v>456</v>
      </c>
      <c r="C16" s="82" t="s">
        <v>465</v>
      </c>
      <c r="D16" s="12" t="s">
        <v>417</v>
      </c>
      <c r="E16" s="27" t="s">
        <v>417</v>
      </c>
      <c r="F16" s="16" t="s">
        <v>468</v>
      </c>
      <c r="G16" s="12" t="s">
        <v>417</v>
      </c>
      <c r="H16" s="27" t="s">
        <v>417</v>
      </c>
    </row>
    <row r="17" spans="1:9" x14ac:dyDescent="0.2">
      <c r="A17" s="197"/>
      <c r="B17" s="29" t="s">
        <v>457</v>
      </c>
      <c r="C17" s="24" t="s">
        <v>466</v>
      </c>
      <c r="D17" s="11" t="s">
        <v>417</v>
      </c>
      <c r="E17" s="25" t="s">
        <v>417</v>
      </c>
      <c r="F17" s="13" t="s">
        <v>469</v>
      </c>
      <c r="G17" s="11" t="s">
        <v>417</v>
      </c>
      <c r="H17" s="25" t="s">
        <v>417</v>
      </c>
    </row>
    <row r="18" spans="1:9" x14ac:dyDescent="0.2">
      <c r="A18" s="198"/>
      <c r="B18" s="30" t="s">
        <v>458</v>
      </c>
      <c r="C18" s="18" t="s">
        <v>467</v>
      </c>
      <c r="D18" s="6" t="s">
        <v>417</v>
      </c>
      <c r="E18" s="31" t="s">
        <v>417</v>
      </c>
      <c r="F18" s="8" t="s">
        <v>470</v>
      </c>
      <c r="G18" s="6" t="s">
        <v>417</v>
      </c>
      <c r="H18" s="31" t="s">
        <v>417</v>
      </c>
    </row>
    <row r="19" spans="1:9" x14ac:dyDescent="0.2">
      <c r="A19" s="199" t="s">
        <v>627</v>
      </c>
      <c r="B19" s="200"/>
      <c r="C19" s="84" t="s">
        <v>483</v>
      </c>
      <c r="D19" s="20" t="s">
        <v>417</v>
      </c>
      <c r="E19" s="21" t="s">
        <v>417</v>
      </c>
      <c r="F19" s="7" t="s">
        <v>484</v>
      </c>
      <c r="G19" s="20" t="s">
        <v>417</v>
      </c>
      <c r="H19" s="21" t="s">
        <v>417</v>
      </c>
    </row>
    <row r="20" spans="1:9" x14ac:dyDescent="0.2">
      <c r="A20" s="191" t="s">
        <v>628</v>
      </c>
      <c r="B20" s="22" t="s">
        <v>253</v>
      </c>
      <c r="C20" s="32" t="s">
        <v>417</v>
      </c>
      <c r="D20" s="12" t="s">
        <v>417</v>
      </c>
      <c r="E20" s="27" t="s">
        <v>417</v>
      </c>
      <c r="F20" s="16" t="s">
        <v>486</v>
      </c>
      <c r="G20" s="16" t="s">
        <v>487</v>
      </c>
      <c r="H20" s="17" t="s">
        <v>488</v>
      </c>
    </row>
    <row r="21" spans="1:9" x14ac:dyDescent="0.2">
      <c r="A21" s="192"/>
      <c r="B21" s="23" t="s">
        <v>254</v>
      </c>
      <c r="C21" s="33" t="s">
        <v>417</v>
      </c>
      <c r="D21" s="11" t="s">
        <v>417</v>
      </c>
      <c r="E21" s="25" t="s">
        <v>417</v>
      </c>
      <c r="F21" s="13" t="s">
        <v>489</v>
      </c>
      <c r="G21" s="13" t="s">
        <v>490</v>
      </c>
      <c r="H21" s="14" t="s">
        <v>901</v>
      </c>
      <c r="I21" s="34"/>
    </row>
    <row r="22" spans="1:9" x14ac:dyDescent="0.2">
      <c r="A22" s="192"/>
      <c r="B22" s="23" t="s">
        <v>255</v>
      </c>
      <c r="C22" s="33" t="s">
        <v>417</v>
      </c>
      <c r="D22" s="11" t="s">
        <v>417</v>
      </c>
      <c r="E22" s="25" t="s">
        <v>417</v>
      </c>
      <c r="F22" s="13" t="s">
        <v>491</v>
      </c>
      <c r="G22" s="13" t="s">
        <v>492</v>
      </c>
      <c r="H22" s="14" t="s">
        <v>493</v>
      </c>
    </row>
    <row r="23" spans="1:9" x14ac:dyDescent="0.2">
      <c r="A23" s="193"/>
      <c r="B23" s="26" t="s">
        <v>256</v>
      </c>
      <c r="C23" s="35" t="s">
        <v>417</v>
      </c>
      <c r="D23" s="6" t="s">
        <v>417</v>
      </c>
      <c r="E23" s="31" t="s">
        <v>417</v>
      </c>
      <c r="F23" s="8" t="s">
        <v>494</v>
      </c>
      <c r="G23" s="8" t="s">
        <v>495</v>
      </c>
      <c r="H23" s="10" t="s">
        <v>902</v>
      </c>
    </row>
    <row r="24" spans="1:9" s="121" customFormat="1" ht="21" customHeight="1" x14ac:dyDescent="0.2">
      <c r="A24" s="191" t="s">
        <v>497</v>
      </c>
      <c r="B24" s="201"/>
      <c r="C24" s="206" t="s">
        <v>6</v>
      </c>
      <c r="D24" s="207"/>
      <c r="E24" s="208"/>
      <c r="F24" s="207" t="s">
        <v>496</v>
      </c>
      <c r="G24" s="207"/>
      <c r="H24" s="208"/>
      <c r="I24" s="36"/>
    </row>
    <row r="25" spans="1:9" ht="21" x14ac:dyDescent="0.2">
      <c r="A25" s="193"/>
      <c r="B25" s="202"/>
      <c r="C25" s="62" t="s">
        <v>609</v>
      </c>
      <c r="D25" s="8" t="s">
        <v>11</v>
      </c>
      <c r="E25" s="9" t="s">
        <v>15</v>
      </c>
      <c r="F25" s="8" t="s">
        <v>610</v>
      </c>
      <c r="G25" s="8" t="s">
        <v>447</v>
      </c>
      <c r="H25" s="9" t="s">
        <v>15</v>
      </c>
    </row>
    <row r="26" spans="1:9" x14ac:dyDescent="0.2">
      <c r="A26" s="203" t="s">
        <v>629</v>
      </c>
      <c r="B26" s="204"/>
      <c r="C26" s="8" t="s">
        <v>452</v>
      </c>
      <c r="D26" s="8" t="s">
        <v>453</v>
      </c>
      <c r="E26" s="39" t="s">
        <v>605</v>
      </c>
      <c r="F26" s="83" t="s">
        <v>454</v>
      </c>
      <c r="G26" s="8" t="s">
        <v>455</v>
      </c>
      <c r="H26" s="40" t="s">
        <v>608</v>
      </c>
    </row>
    <row r="27" spans="1:9" x14ac:dyDescent="0.2">
      <c r="A27" s="193" t="s">
        <v>838</v>
      </c>
      <c r="B27" s="205"/>
      <c r="C27" s="8" t="s">
        <v>448</v>
      </c>
      <c r="D27" s="8" t="s">
        <v>449</v>
      </c>
      <c r="E27" s="39" t="s">
        <v>606</v>
      </c>
      <c r="F27" s="83" t="s">
        <v>450</v>
      </c>
      <c r="G27" s="8" t="s">
        <v>451</v>
      </c>
      <c r="H27" s="40" t="s">
        <v>607</v>
      </c>
    </row>
    <row r="28" spans="1:9" ht="43" customHeight="1" x14ac:dyDescent="0.2">
      <c r="A28" s="202" t="s">
        <v>839</v>
      </c>
      <c r="B28" s="205"/>
      <c r="C28" s="8" t="s">
        <v>417</v>
      </c>
      <c r="D28" s="8" t="s">
        <v>417</v>
      </c>
      <c r="E28" s="39" t="s">
        <v>417</v>
      </c>
      <c r="F28" s="83" t="s">
        <v>617</v>
      </c>
      <c r="G28" s="8" t="s">
        <v>618</v>
      </c>
      <c r="H28" s="40" t="s">
        <v>619</v>
      </c>
    </row>
    <row r="29" spans="1:9" x14ac:dyDescent="0.2">
      <c r="A29" s="202" t="s">
        <v>840</v>
      </c>
      <c r="B29" s="205"/>
      <c r="C29" s="8" t="s">
        <v>612</v>
      </c>
      <c r="D29" s="8" t="s">
        <v>613</v>
      </c>
      <c r="E29" s="39" t="s">
        <v>616</v>
      </c>
      <c r="F29" s="83" t="s">
        <v>614</v>
      </c>
      <c r="G29" s="8" t="s">
        <v>615</v>
      </c>
      <c r="H29" s="40" t="s">
        <v>611</v>
      </c>
    </row>
    <row r="30" spans="1:9" s="122" customFormat="1" ht="65" customHeight="1" x14ac:dyDescent="0.2">
      <c r="A30" s="190" t="s">
        <v>844</v>
      </c>
      <c r="B30" s="190"/>
      <c r="C30" s="190"/>
      <c r="D30" s="190"/>
      <c r="E30" s="190"/>
      <c r="F30" s="190"/>
      <c r="G30" s="190"/>
      <c r="H30" s="190"/>
      <c r="I30" s="41"/>
    </row>
    <row r="31" spans="1:9" ht="17" customHeight="1" x14ac:dyDescent="0.2">
      <c r="A31" s="42"/>
    </row>
    <row r="32" spans="1:9" x14ac:dyDescent="0.2">
      <c r="C32" s="44"/>
      <c r="D32" s="45"/>
      <c r="E32" s="45"/>
    </row>
    <row r="33" spans="6:6" x14ac:dyDescent="0.2">
      <c r="F33" s="46"/>
    </row>
  </sheetData>
  <mergeCells count="21">
    <mergeCell ref="A6:B6"/>
    <mergeCell ref="A1:H1"/>
    <mergeCell ref="A2:B3"/>
    <mergeCell ref="C2:E2"/>
    <mergeCell ref="F2:H2"/>
    <mergeCell ref="A5:B5"/>
    <mergeCell ref="A4:B4"/>
    <mergeCell ref="A30:H30"/>
    <mergeCell ref="A20:A23"/>
    <mergeCell ref="A7:B7"/>
    <mergeCell ref="A8:A10"/>
    <mergeCell ref="A11:A15"/>
    <mergeCell ref="A16:A18"/>
    <mergeCell ref="A19:B19"/>
    <mergeCell ref="A24:B25"/>
    <mergeCell ref="A26:B26"/>
    <mergeCell ref="A27:B27"/>
    <mergeCell ref="A28:B28"/>
    <mergeCell ref="A29:B29"/>
    <mergeCell ref="C24:E24"/>
    <mergeCell ref="F24:H24"/>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86C97B-740E-4142-964D-49859F7CDBC1}">
  <dimension ref="A1:P105"/>
  <sheetViews>
    <sheetView workbookViewId="0">
      <selection activeCell="F112" sqref="F112"/>
    </sheetView>
  </sheetViews>
  <sheetFormatPr baseColWidth="10" defaultColWidth="11" defaultRowHeight="16" x14ac:dyDescent="0.2"/>
  <cols>
    <col min="1" max="1" width="15.83203125" style="47" customWidth="1"/>
    <col min="2" max="2" width="18.5" style="56" customWidth="1"/>
    <col min="3" max="3" width="13.33203125" style="56" customWidth="1"/>
    <col min="4" max="4" width="13.1640625" style="57" customWidth="1"/>
    <col min="5" max="5" width="27.33203125" style="4" customWidth="1"/>
    <col min="6" max="11" width="17.83203125" style="58" customWidth="1"/>
  </cols>
  <sheetData>
    <row r="1" spans="1:11" s="1" customFormat="1" ht="21" x14ac:dyDescent="0.25">
      <c r="A1" s="215" t="s">
        <v>502</v>
      </c>
      <c r="B1" s="215"/>
      <c r="C1" s="215"/>
      <c r="D1" s="215"/>
      <c r="E1" s="215"/>
      <c r="F1" s="215"/>
      <c r="G1" s="215"/>
      <c r="H1" s="215"/>
      <c r="I1" s="215"/>
      <c r="J1" s="215"/>
      <c r="K1" s="215"/>
    </row>
    <row r="2" spans="1:11" ht="20" x14ac:dyDescent="0.2">
      <c r="A2" s="247"/>
      <c r="B2" s="247"/>
      <c r="C2" s="247"/>
      <c r="D2" s="248"/>
      <c r="E2" s="235" t="s">
        <v>4</v>
      </c>
      <c r="F2" s="236"/>
      <c r="G2" s="236"/>
      <c r="H2" s="236"/>
      <c r="I2" s="236"/>
      <c r="J2" s="236"/>
      <c r="K2" s="237"/>
    </row>
    <row r="3" spans="1:11" ht="20" x14ac:dyDescent="0.2">
      <c r="A3" s="249"/>
      <c r="B3" s="249"/>
      <c r="C3" s="249"/>
      <c r="D3" s="250"/>
      <c r="E3" s="239" t="s">
        <v>5</v>
      </c>
      <c r="F3" s="238" t="s">
        <v>6</v>
      </c>
      <c r="G3" s="238"/>
      <c r="H3" s="238" t="s">
        <v>496</v>
      </c>
      <c r="I3" s="238"/>
      <c r="J3" s="238" t="s">
        <v>7</v>
      </c>
      <c r="K3" s="244" t="s">
        <v>842</v>
      </c>
    </row>
    <row r="4" spans="1:11" ht="20" x14ac:dyDescent="0.2">
      <c r="A4" s="251"/>
      <c r="B4" s="251"/>
      <c r="C4" s="251"/>
      <c r="D4" s="252"/>
      <c r="E4" s="240"/>
      <c r="F4" s="49" t="s">
        <v>82</v>
      </c>
      <c r="G4" s="49" t="s">
        <v>83</v>
      </c>
      <c r="H4" s="49" t="s">
        <v>85</v>
      </c>
      <c r="I4" s="49" t="s">
        <v>84</v>
      </c>
      <c r="J4" s="243"/>
      <c r="K4" s="245"/>
    </row>
    <row r="5" spans="1:11" ht="22" customHeight="1" x14ac:dyDescent="0.2">
      <c r="A5" s="230" t="s">
        <v>17</v>
      </c>
      <c r="B5" s="230"/>
      <c r="C5" s="222" t="s">
        <v>15</v>
      </c>
      <c r="D5" s="223"/>
      <c r="E5" s="64" t="s">
        <v>630</v>
      </c>
      <c r="F5" s="241" t="s">
        <v>631</v>
      </c>
      <c r="G5" s="241"/>
      <c r="H5" s="241" t="s">
        <v>632</v>
      </c>
      <c r="I5" s="241"/>
      <c r="J5" s="50" t="s">
        <v>633</v>
      </c>
      <c r="K5" s="60" t="s">
        <v>634</v>
      </c>
    </row>
    <row r="6" spans="1:11" ht="21" x14ac:dyDescent="0.2">
      <c r="A6" s="221"/>
      <c r="B6" s="221"/>
      <c r="C6" s="224" t="s">
        <v>12</v>
      </c>
      <c r="D6" s="225"/>
      <c r="E6" s="65" t="s">
        <v>20</v>
      </c>
      <c r="F6" s="242" t="s">
        <v>20</v>
      </c>
      <c r="G6" s="242"/>
      <c r="H6" s="246" t="s">
        <v>21</v>
      </c>
      <c r="I6" s="246"/>
      <c r="J6" s="51" t="s">
        <v>505</v>
      </c>
      <c r="K6" s="66" t="s">
        <v>506</v>
      </c>
    </row>
    <row r="7" spans="1:11" ht="20" x14ac:dyDescent="0.2">
      <c r="A7" s="221"/>
      <c r="B7" s="221"/>
      <c r="C7" s="253" t="s">
        <v>374</v>
      </c>
      <c r="D7" s="204"/>
      <c r="E7" s="59">
        <v>7.8E-2</v>
      </c>
      <c r="F7" s="254">
        <v>6.6000000000000003E-2</v>
      </c>
      <c r="G7" s="254"/>
      <c r="H7" s="255">
        <v>1.7000000000000001E-2</v>
      </c>
      <c r="I7" s="255"/>
      <c r="J7" s="61">
        <v>0</v>
      </c>
      <c r="K7" s="67">
        <v>3.0000000000000001E-3</v>
      </c>
    </row>
    <row r="8" spans="1:11" ht="21" x14ac:dyDescent="0.2">
      <c r="A8" s="221"/>
      <c r="B8" s="221"/>
      <c r="C8" s="221" t="s">
        <v>13</v>
      </c>
      <c r="D8" s="52" t="s">
        <v>79</v>
      </c>
      <c r="E8" s="37" t="s">
        <v>89</v>
      </c>
      <c r="F8" s="68" t="s">
        <v>86</v>
      </c>
      <c r="G8" s="68" t="s">
        <v>92</v>
      </c>
      <c r="H8" s="68" t="s">
        <v>95</v>
      </c>
      <c r="I8" s="68" t="s">
        <v>98</v>
      </c>
      <c r="J8" s="13" t="s">
        <v>417</v>
      </c>
      <c r="K8" s="14" t="s">
        <v>417</v>
      </c>
    </row>
    <row r="9" spans="1:11" ht="21" x14ac:dyDescent="0.2">
      <c r="A9" s="221"/>
      <c r="B9" s="221"/>
      <c r="C9" s="221"/>
      <c r="D9" s="52" t="s">
        <v>437</v>
      </c>
      <c r="E9" s="37" t="s">
        <v>90</v>
      </c>
      <c r="F9" s="68" t="s">
        <v>87</v>
      </c>
      <c r="G9" s="68" t="s">
        <v>93</v>
      </c>
      <c r="H9" s="68" t="s">
        <v>96</v>
      </c>
      <c r="I9" s="68" t="s">
        <v>99</v>
      </c>
      <c r="J9" s="13" t="s">
        <v>417</v>
      </c>
      <c r="K9" s="14" t="s">
        <v>417</v>
      </c>
    </row>
    <row r="10" spans="1:11" ht="21" x14ac:dyDescent="0.2">
      <c r="A10" s="221"/>
      <c r="B10" s="221"/>
      <c r="C10" s="202"/>
      <c r="D10" s="38" t="s">
        <v>16</v>
      </c>
      <c r="E10" s="62" t="s">
        <v>91</v>
      </c>
      <c r="F10" s="5" t="s">
        <v>88</v>
      </c>
      <c r="G10" s="5" t="s">
        <v>94</v>
      </c>
      <c r="H10" s="5" t="s">
        <v>97</v>
      </c>
      <c r="I10" s="5" t="s">
        <v>100</v>
      </c>
      <c r="J10" s="8" t="s">
        <v>417</v>
      </c>
      <c r="K10" s="10" t="s">
        <v>417</v>
      </c>
    </row>
    <row r="11" spans="1:11" ht="42" x14ac:dyDescent="0.2">
      <c r="A11" s="221"/>
      <c r="B11" s="221"/>
      <c r="C11" s="226" t="s">
        <v>14</v>
      </c>
      <c r="D11" s="227"/>
      <c r="E11" s="62" t="s">
        <v>438</v>
      </c>
      <c r="F11" s="216" t="s">
        <v>400</v>
      </c>
      <c r="G11" s="216"/>
      <c r="H11" s="216" t="s">
        <v>412</v>
      </c>
      <c r="I11" s="216"/>
      <c r="J11" s="8" t="s">
        <v>417</v>
      </c>
      <c r="K11" s="10" t="s">
        <v>417</v>
      </c>
    </row>
    <row r="12" spans="1:11" ht="21" x14ac:dyDescent="0.2">
      <c r="A12" s="221"/>
      <c r="B12" s="221"/>
      <c r="C12" s="232" t="s">
        <v>503</v>
      </c>
      <c r="D12" s="53" t="s">
        <v>427</v>
      </c>
      <c r="E12" s="69" t="s">
        <v>507</v>
      </c>
      <c r="F12" s="228" t="s">
        <v>417</v>
      </c>
      <c r="G12" s="228"/>
      <c r="H12" s="228" t="s">
        <v>417</v>
      </c>
      <c r="I12" s="228"/>
      <c r="J12" s="8" t="s">
        <v>417</v>
      </c>
      <c r="K12" s="10" t="s">
        <v>417</v>
      </c>
    </row>
    <row r="13" spans="1:11" ht="21" x14ac:dyDescent="0.2">
      <c r="A13" s="231"/>
      <c r="B13" s="231"/>
      <c r="C13" s="233"/>
      <c r="D13" s="54" t="s">
        <v>428</v>
      </c>
      <c r="E13" s="65" t="s">
        <v>20</v>
      </c>
      <c r="F13" s="257" t="s">
        <v>417</v>
      </c>
      <c r="G13" s="257"/>
      <c r="H13" s="257" t="s">
        <v>417</v>
      </c>
      <c r="I13" s="257"/>
      <c r="J13" s="13" t="s">
        <v>417</v>
      </c>
      <c r="K13" s="14" t="s">
        <v>417</v>
      </c>
    </row>
    <row r="14" spans="1:11" ht="21" customHeight="1" x14ac:dyDescent="0.2">
      <c r="A14" s="230" t="s">
        <v>504</v>
      </c>
      <c r="B14" s="230"/>
      <c r="C14" s="222" t="s">
        <v>15</v>
      </c>
      <c r="D14" s="223"/>
      <c r="E14" s="18" t="s">
        <v>635</v>
      </c>
      <c r="F14" s="218" t="s">
        <v>22</v>
      </c>
      <c r="G14" s="218"/>
      <c r="H14" s="218" t="s">
        <v>23</v>
      </c>
      <c r="I14" s="218"/>
      <c r="J14" s="55" t="s">
        <v>24</v>
      </c>
      <c r="K14" s="70" t="s">
        <v>25</v>
      </c>
    </row>
    <row r="15" spans="1:11" ht="20" x14ac:dyDescent="0.2">
      <c r="A15" s="221"/>
      <c r="B15" s="221"/>
      <c r="C15" s="224" t="s">
        <v>12</v>
      </c>
      <c r="D15" s="225"/>
      <c r="E15" s="71" t="s">
        <v>430</v>
      </c>
      <c r="F15" s="219" t="s">
        <v>510</v>
      </c>
      <c r="G15" s="219"/>
      <c r="H15" s="219" t="s">
        <v>348</v>
      </c>
      <c r="I15" s="219"/>
      <c r="J15" s="6" t="s">
        <v>508</v>
      </c>
      <c r="K15" s="31" t="s">
        <v>509</v>
      </c>
    </row>
    <row r="16" spans="1:11" ht="20" x14ac:dyDescent="0.2">
      <c r="A16" s="221"/>
      <c r="B16" s="221"/>
      <c r="C16" s="253" t="s">
        <v>374</v>
      </c>
      <c r="D16" s="204"/>
      <c r="E16" s="72">
        <v>7.0000000000000001E-3</v>
      </c>
      <c r="F16" s="256">
        <v>0.01</v>
      </c>
      <c r="G16" s="256"/>
      <c r="H16" s="255">
        <v>0</v>
      </c>
      <c r="I16" s="255"/>
      <c r="J16" s="61">
        <v>6.0000000000000001E-3</v>
      </c>
      <c r="K16" s="73">
        <v>3.0000000000000001E-3</v>
      </c>
    </row>
    <row r="17" spans="1:16" ht="21" x14ac:dyDescent="0.2">
      <c r="A17" s="221"/>
      <c r="B17" s="221"/>
      <c r="C17" s="221" t="s">
        <v>13</v>
      </c>
      <c r="D17" s="52" t="s">
        <v>413</v>
      </c>
      <c r="E17" s="24" t="s">
        <v>101</v>
      </c>
      <c r="F17" s="13" t="s">
        <v>105</v>
      </c>
      <c r="G17" s="16" t="s">
        <v>106</v>
      </c>
      <c r="H17" s="16" t="s">
        <v>113</v>
      </c>
      <c r="I17" s="16" t="s">
        <v>114</v>
      </c>
      <c r="J17" s="12" t="s">
        <v>417</v>
      </c>
      <c r="K17" s="27" t="s">
        <v>417</v>
      </c>
    </row>
    <row r="18" spans="1:16" ht="21" x14ac:dyDescent="0.2">
      <c r="A18" s="221"/>
      <c r="B18" s="221"/>
      <c r="C18" s="221"/>
      <c r="D18" s="52" t="s">
        <v>79</v>
      </c>
      <c r="E18" s="24" t="s">
        <v>102</v>
      </c>
      <c r="F18" s="13" t="s">
        <v>107</v>
      </c>
      <c r="G18" s="13" t="s">
        <v>108</v>
      </c>
      <c r="H18" s="13" t="s">
        <v>115</v>
      </c>
      <c r="I18" s="13" t="s">
        <v>116</v>
      </c>
      <c r="J18" s="11" t="s">
        <v>417</v>
      </c>
      <c r="K18" s="25" t="s">
        <v>417</v>
      </c>
    </row>
    <row r="19" spans="1:16" ht="21" x14ac:dyDescent="0.2">
      <c r="A19" s="221"/>
      <c r="B19" s="221"/>
      <c r="C19" s="221"/>
      <c r="D19" s="52" t="s">
        <v>437</v>
      </c>
      <c r="E19" s="24" t="s">
        <v>103</v>
      </c>
      <c r="F19" s="13" t="s">
        <v>109</v>
      </c>
      <c r="G19" s="13" t="s">
        <v>110</v>
      </c>
      <c r="H19" s="13" t="s">
        <v>117</v>
      </c>
      <c r="I19" s="13" t="s">
        <v>118</v>
      </c>
      <c r="J19" s="11" t="s">
        <v>417</v>
      </c>
      <c r="K19" s="25" t="s">
        <v>417</v>
      </c>
    </row>
    <row r="20" spans="1:16" ht="21" x14ac:dyDescent="0.2">
      <c r="A20" s="221"/>
      <c r="B20" s="221"/>
      <c r="C20" s="202"/>
      <c r="D20" s="38" t="s">
        <v>16</v>
      </c>
      <c r="E20" s="18" t="s">
        <v>104</v>
      </c>
      <c r="F20" s="8" t="s">
        <v>111</v>
      </c>
      <c r="G20" s="8" t="s">
        <v>112</v>
      </c>
      <c r="H20" s="8" t="s">
        <v>119</v>
      </c>
      <c r="I20" s="8" t="s">
        <v>120</v>
      </c>
      <c r="J20" s="6" t="s">
        <v>417</v>
      </c>
      <c r="K20" s="31" t="s">
        <v>417</v>
      </c>
    </row>
    <row r="21" spans="1:16" ht="20" x14ac:dyDescent="0.2">
      <c r="A21" s="221"/>
      <c r="B21" s="221"/>
      <c r="C21" s="229" t="s">
        <v>14</v>
      </c>
      <c r="D21" s="200"/>
      <c r="E21" s="18" t="s">
        <v>417</v>
      </c>
      <c r="F21" s="228" t="s">
        <v>417</v>
      </c>
      <c r="G21" s="228"/>
      <c r="H21" s="228" t="s">
        <v>417</v>
      </c>
      <c r="I21" s="228"/>
      <c r="J21" s="8" t="s">
        <v>417</v>
      </c>
      <c r="K21" s="10" t="s">
        <v>417</v>
      </c>
    </row>
    <row r="22" spans="1:16" ht="20" x14ac:dyDescent="0.2">
      <c r="A22" s="221"/>
      <c r="B22" s="221"/>
      <c r="C22" s="232" t="s">
        <v>503</v>
      </c>
      <c r="D22" s="53" t="s">
        <v>427</v>
      </c>
      <c r="E22" s="74" t="s">
        <v>433</v>
      </c>
      <c r="F22" s="228" t="s">
        <v>417</v>
      </c>
      <c r="G22" s="228"/>
      <c r="H22" s="228" t="s">
        <v>417</v>
      </c>
      <c r="I22" s="228"/>
      <c r="J22" s="8" t="s">
        <v>417</v>
      </c>
      <c r="K22" s="10" t="s">
        <v>417</v>
      </c>
    </row>
    <row r="23" spans="1:16" ht="20" x14ac:dyDescent="0.2">
      <c r="A23" s="221"/>
      <c r="B23" s="221"/>
      <c r="C23" s="234"/>
      <c r="D23" s="53" t="s">
        <v>428</v>
      </c>
      <c r="E23" s="75" t="s">
        <v>512</v>
      </c>
      <c r="F23" s="228" t="s">
        <v>417</v>
      </c>
      <c r="G23" s="228"/>
      <c r="H23" s="228" t="s">
        <v>417</v>
      </c>
      <c r="I23" s="228"/>
      <c r="J23" s="8" t="s">
        <v>417</v>
      </c>
      <c r="K23" s="10" t="s">
        <v>417</v>
      </c>
    </row>
    <row r="24" spans="1:16" ht="20" x14ac:dyDescent="0.2">
      <c r="A24" s="231"/>
      <c r="B24" s="231"/>
      <c r="C24" s="233"/>
      <c r="D24" s="54" t="s">
        <v>429</v>
      </c>
      <c r="E24" s="76" t="s">
        <v>511</v>
      </c>
      <c r="F24" s="257" t="s">
        <v>417</v>
      </c>
      <c r="G24" s="257"/>
      <c r="H24" s="257" t="s">
        <v>417</v>
      </c>
      <c r="I24" s="257"/>
      <c r="J24" s="8" t="s">
        <v>417</v>
      </c>
      <c r="K24" s="10" t="s">
        <v>417</v>
      </c>
    </row>
    <row r="25" spans="1:16" ht="21" customHeight="1" x14ac:dyDescent="0.2">
      <c r="A25" s="230" t="s">
        <v>18</v>
      </c>
      <c r="B25" s="230"/>
      <c r="C25" s="202" t="s">
        <v>15</v>
      </c>
      <c r="D25" s="205"/>
      <c r="E25" s="18" t="s">
        <v>26</v>
      </c>
      <c r="F25" s="218" t="s">
        <v>27</v>
      </c>
      <c r="G25" s="218"/>
      <c r="H25" s="218" t="s">
        <v>29</v>
      </c>
      <c r="I25" s="218"/>
      <c r="J25" s="8" t="s">
        <v>30</v>
      </c>
      <c r="K25" s="10" t="s">
        <v>31</v>
      </c>
    </row>
    <row r="26" spans="1:16" ht="20" x14ac:dyDescent="0.2">
      <c r="A26" s="221"/>
      <c r="B26" s="221"/>
      <c r="C26" s="224" t="s">
        <v>12</v>
      </c>
      <c r="D26" s="225"/>
      <c r="E26" s="71" t="s">
        <v>20</v>
      </c>
      <c r="F26" s="220" t="s">
        <v>28</v>
      </c>
      <c r="G26" s="220"/>
      <c r="H26" s="220" t="s">
        <v>20</v>
      </c>
      <c r="I26" s="220"/>
      <c r="J26" s="6" t="s">
        <v>513</v>
      </c>
      <c r="K26" s="31" t="s">
        <v>514</v>
      </c>
    </row>
    <row r="27" spans="1:16" ht="20" customHeight="1" x14ac:dyDescent="0.2">
      <c r="A27" s="221"/>
      <c r="B27" s="221"/>
      <c r="C27" s="253" t="s">
        <v>374</v>
      </c>
      <c r="D27" s="204"/>
      <c r="E27" s="72">
        <v>6.6000000000000003E-2</v>
      </c>
      <c r="F27" s="256">
        <v>1.6E-2</v>
      </c>
      <c r="G27" s="256"/>
      <c r="H27" s="255">
        <v>2.9000000000000001E-2</v>
      </c>
      <c r="I27" s="255"/>
      <c r="J27" s="61">
        <v>1E-3</v>
      </c>
      <c r="K27" s="73">
        <v>3.0000000000000001E-3</v>
      </c>
    </row>
    <row r="28" spans="1:16" ht="21" x14ac:dyDescent="0.2">
      <c r="A28" s="221"/>
      <c r="B28" s="221"/>
      <c r="C28" s="221" t="s">
        <v>13</v>
      </c>
      <c r="D28" s="52" t="s">
        <v>413</v>
      </c>
      <c r="E28" s="24" t="s">
        <v>121</v>
      </c>
      <c r="F28" s="13" t="s">
        <v>125</v>
      </c>
      <c r="G28" s="13" t="s">
        <v>126</v>
      </c>
      <c r="H28" s="13" t="s">
        <v>133</v>
      </c>
      <c r="I28" s="13" t="s">
        <v>134</v>
      </c>
      <c r="J28" s="11" t="s">
        <v>417</v>
      </c>
      <c r="K28" s="25" t="s">
        <v>417</v>
      </c>
    </row>
    <row r="29" spans="1:16" ht="21" x14ac:dyDescent="0.2">
      <c r="A29" s="221"/>
      <c r="B29" s="221"/>
      <c r="C29" s="221"/>
      <c r="D29" s="52" t="s">
        <v>79</v>
      </c>
      <c r="E29" s="24" t="s">
        <v>122</v>
      </c>
      <c r="F29" s="13" t="s">
        <v>127</v>
      </c>
      <c r="G29" s="13" t="s">
        <v>128</v>
      </c>
      <c r="H29" s="13" t="s">
        <v>135</v>
      </c>
      <c r="I29" s="13" t="s">
        <v>136</v>
      </c>
      <c r="J29" s="13" t="s">
        <v>417</v>
      </c>
      <c r="K29" s="14" t="s">
        <v>417</v>
      </c>
    </row>
    <row r="30" spans="1:16" ht="21" x14ac:dyDescent="0.2">
      <c r="A30" s="221"/>
      <c r="B30" s="221"/>
      <c r="C30" s="221"/>
      <c r="D30" s="52" t="s">
        <v>437</v>
      </c>
      <c r="E30" s="24" t="s">
        <v>123</v>
      </c>
      <c r="F30" s="13" t="s">
        <v>129</v>
      </c>
      <c r="G30" s="13" t="s">
        <v>130</v>
      </c>
      <c r="H30" s="13" t="s">
        <v>137</v>
      </c>
      <c r="I30" s="13" t="s">
        <v>138</v>
      </c>
      <c r="J30" s="13" t="s">
        <v>417</v>
      </c>
      <c r="K30" s="14" t="s">
        <v>417</v>
      </c>
    </row>
    <row r="31" spans="1:16" ht="21" x14ac:dyDescent="0.2">
      <c r="A31" s="221"/>
      <c r="B31" s="221"/>
      <c r="C31" s="202"/>
      <c r="D31" s="38" t="s">
        <v>16</v>
      </c>
      <c r="E31" s="18" t="s">
        <v>124</v>
      </c>
      <c r="F31" s="8" t="s">
        <v>131</v>
      </c>
      <c r="G31" s="8" t="s">
        <v>132</v>
      </c>
      <c r="H31" s="8" t="s">
        <v>139</v>
      </c>
      <c r="I31" s="8" t="s">
        <v>140</v>
      </c>
      <c r="J31" s="8" t="s">
        <v>417</v>
      </c>
      <c r="K31" s="10" t="s">
        <v>417</v>
      </c>
      <c r="P31" s="3"/>
    </row>
    <row r="32" spans="1:16" ht="105" x14ac:dyDescent="0.2">
      <c r="A32" s="221"/>
      <c r="B32" s="221"/>
      <c r="C32" s="226" t="s">
        <v>14</v>
      </c>
      <c r="D32" s="227"/>
      <c r="E32" s="62" t="s">
        <v>439</v>
      </c>
      <c r="F32" s="216" t="s">
        <v>401</v>
      </c>
      <c r="G32" s="216"/>
      <c r="H32" s="216" t="s">
        <v>412</v>
      </c>
      <c r="I32" s="216"/>
      <c r="J32" s="8" t="s">
        <v>417</v>
      </c>
      <c r="K32" s="10" t="s">
        <v>417</v>
      </c>
    </row>
    <row r="33" spans="1:11" ht="20" x14ac:dyDescent="0.2">
      <c r="A33" s="221"/>
      <c r="B33" s="221"/>
      <c r="C33" s="232" t="s">
        <v>503</v>
      </c>
      <c r="D33" s="53" t="s">
        <v>427</v>
      </c>
      <c r="E33" s="71" t="s">
        <v>434</v>
      </c>
      <c r="F33" s="228" t="s">
        <v>417</v>
      </c>
      <c r="G33" s="228"/>
      <c r="H33" s="228" t="s">
        <v>417</v>
      </c>
      <c r="I33" s="228"/>
      <c r="J33" s="8" t="s">
        <v>417</v>
      </c>
      <c r="K33" s="10" t="s">
        <v>417</v>
      </c>
    </row>
    <row r="34" spans="1:11" ht="20" x14ac:dyDescent="0.2">
      <c r="A34" s="221"/>
      <c r="B34" s="221"/>
      <c r="C34" s="234"/>
      <c r="D34" s="53" t="s">
        <v>428</v>
      </c>
      <c r="E34" s="71" t="s">
        <v>20</v>
      </c>
      <c r="F34" s="228" t="s">
        <v>417</v>
      </c>
      <c r="G34" s="228"/>
      <c r="H34" s="228" t="s">
        <v>417</v>
      </c>
      <c r="I34" s="228"/>
      <c r="J34" s="8" t="s">
        <v>417</v>
      </c>
      <c r="K34" s="10" t="s">
        <v>417</v>
      </c>
    </row>
    <row r="35" spans="1:11" ht="20" x14ac:dyDescent="0.2">
      <c r="A35" s="231"/>
      <c r="B35" s="231"/>
      <c r="C35" s="233"/>
      <c r="D35" s="54" t="s">
        <v>429</v>
      </c>
      <c r="E35" s="77" t="s">
        <v>20</v>
      </c>
      <c r="F35" s="257" t="s">
        <v>417</v>
      </c>
      <c r="G35" s="257"/>
      <c r="H35" s="257" t="s">
        <v>417</v>
      </c>
      <c r="I35" s="257"/>
      <c r="J35" s="48" t="s">
        <v>417</v>
      </c>
      <c r="K35" s="63" t="s">
        <v>417</v>
      </c>
    </row>
    <row r="36" spans="1:11" ht="21" customHeight="1" x14ac:dyDescent="0.2">
      <c r="A36" s="230" t="s">
        <v>81</v>
      </c>
      <c r="B36" s="230"/>
      <c r="C36" s="222" t="s">
        <v>15</v>
      </c>
      <c r="D36" s="223"/>
      <c r="E36" s="18" t="s">
        <v>32</v>
      </c>
      <c r="F36" s="218" t="s">
        <v>34</v>
      </c>
      <c r="G36" s="218"/>
      <c r="H36" s="218" t="s">
        <v>36</v>
      </c>
      <c r="I36" s="218"/>
      <c r="J36" s="55" t="s">
        <v>38</v>
      </c>
      <c r="K36" s="70" t="s">
        <v>39</v>
      </c>
    </row>
    <row r="37" spans="1:11" ht="20" x14ac:dyDescent="0.2">
      <c r="A37" s="221"/>
      <c r="B37" s="221"/>
      <c r="C37" s="224" t="s">
        <v>12</v>
      </c>
      <c r="D37" s="225"/>
      <c r="E37" s="78" t="s">
        <v>33</v>
      </c>
      <c r="F37" s="217" t="s">
        <v>35</v>
      </c>
      <c r="G37" s="217"/>
      <c r="H37" s="217" t="s">
        <v>37</v>
      </c>
      <c r="I37" s="217"/>
      <c r="J37" s="6" t="s">
        <v>515</v>
      </c>
      <c r="K37" s="31" t="s">
        <v>516</v>
      </c>
    </row>
    <row r="38" spans="1:11" ht="20" customHeight="1" x14ac:dyDescent="0.2">
      <c r="A38" s="221"/>
      <c r="B38" s="221"/>
      <c r="C38" s="253" t="s">
        <v>374</v>
      </c>
      <c r="D38" s="204"/>
      <c r="E38" s="72">
        <v>1.0999999999999999E-2</v>
      </c>
      <c r="F38" s="256">
        <v>1.0999999999999999E-2</v>
      </c>
      <c r="G38" s="256"/>
      <c r="H38" s="255">
        <v>1.4999999999999999E-2</v>
      </c>
      <c r="I38" s="255"/>
      <c r="J38" s="61">
        <v>1E-3</v>
      </c>
      <c r="K38" s="73">
        <v>5.0000000000000001E-3</v>
      </c>
    </row>
    <row r="39" spans="1:11" ht="21" x14ac:dyDescent="0.2">
      <c r="A39" s="221"/>
      <c r="B39" s="221"/>
      <c r="C39" s="221" t="s">
        <v>13</v>
      </c>
      <c r="D39" s="52" t="s">
        <v>413</v>
      </c>
      <c r="E39" s="24" t="s">
        <v>141</v>
      </c>
      <c r="F39" s="13" t="s">
        <v>145</v>
      </c>
      <c r="G39" s="13" t="s">
        <v>146</v>
      </c>
      <c r="H39" s="13" t="s">
        <v>153</v>
      </c>
      <c r="I39" s="13" t="s">
        <v>154</v>
      </c>
      <c r="J39" s="11" t="s">
        <v>417</v>
      </c>
      <c r="K39" s="25" t="s">
        <v>417</v>
      </c>
    </row>
    <row r="40" spans="1:11" ht="21" x14ac:dyDescent="0.2">
      <c r="A40" s="221"/>
      <c r="B40" s="221"/>
      <c r="C40" s="221"/>
      <c r="D40" s="52" t="s">
        <v>79</v>
      </c>
      <c r="E40" s="24" t="s">
        <v>142</v>
      </c>
      <c r="F40" s="13" t="s">
        <v>147</v>
      </c>
      <c r="G40" s="13" t="s">
        <v>148</v>
      </c>
      <c r="H40" s="13" t="s">
        <v>155</v>
      </c>
      <c r="I40" s="13" t="s">
        <v>156</v>
      </c>
      <c r="J40" s="13" t="s">
        <v>417</v>
      </c>
      <c r="K40" s="14" t="s">
        <v>417</v>
      </c>
    </row>
    <row r="41" spans="1:11" ht="21" x14ac:dyDescent="0.2">
      <c r="A41" s="221"/>
      <c r="B41" s="221"/>
      <c r="C41" s="221"/>
      <c r="D41" s="52" t="s">
        <v>437</v>
      </c>
      <c r="E41" s="24" t="s">
        <v>143</v>
      </c>
      <c r="F41" s="13" t="s">
        <v>149</v>
      </c>
      <c r="G41" s="13" t="s">
        <v>150</v>
      </c>
      <c r="H41" s="13" t="s">
        <v>157</v>
      </c>
      <c r="I41" s="13" t="s">
        <v>143</v>
      </c>
      <c r="J41" s="13" t="s">
        <v>417</v>
      </c>
      <c r="K41" s="14" t="s">
        <v>417</v>
      </c>
    </row>
    <row r="42" spans="1:11" ht="21" x14ac:dyDescent="0.2">
      <c r="A42" s="221"/>
      <c r="B42" s="221"/>
      <c r="C42" s="202"/>
      <c r="D42" s="38" t="s">
        <v>16</v>
      </c>
      <c r="E42" s="18" t="s">
        <v>144</v>
      </c>
      <c r="F42" s="8" t="s">
        <v>151</v>
      </c>
      <c r="G42" s="8" t="s">
        <v>152</v>
      </c>
      <c r="H42" s="8" t="s">
        <v>158</v>
      </c>
      <c r="I42" s="8" t="s">
        <v>159</v>
      </c>
      <c r="J42" s="8" t="s">
        <v>417</v>
      </c>
      <c r="K42" s="10" t="s">
        <v>417</v>
      </c>
    </row>
    <row r="43" spans="1:11" ht="42" x14ac:dyDescent="0.2">
      <c r="A43" s="221"/>
      <c r="B43" s="221"/>
      <c r="C43" s="226" t="s">
        <v>14</v>
      </c>
      <c r="D43" s="227"/>
      <c r="E43" s="62" t="s">
        <v>440</v>
      </c>
      <c r="F43" s="216" t="s">
        <v>402</v>
      </c>
      <c r="G43" s="216"/>
      <c r="H43" s="216" t="s">
        <v>425</v>
      </c>
      <c r="I43" s="216"/>
      <c r="J43" s="8" t="s">
        <v>417</v>
      </c>
      <c r="K43" s="10" t="s">
        <v>417</v>
      </c>
    </row>
    <row r="44" spans="1:11" ht="22" customHeight="1" x14ac:dyDescent="0.2">
      <c r="A44" s="221"/>
      <c r="B44" s="221"/>
      <c r="C44" s="232" t="s">
        <v>503</v>
      </c>
      <c r="D44" s="53" t="s">
        <v>427</v>
      </c>
      <c r="E44" s="71" t="s">
        <v>433</v>
      </c>
      <c r="F44" s="228" t="s">
        <v>417</v>
      </c>
      <c r="G44" s="228"/>
      <c r="H44" s="228" t="s">
        <v>417</v>
      </c>
      <c r="I44" s="228"/>
      <c r="J44" s="8" t="s">
        <v>417</v>
      </c>
      <c r="K44" s="10" t="s">
        <v>417</v>
      </c>
    </row>
    <row r="45" spans="1:11" ht="22" customHeight="1" x14ac:dyDescent="0.2">
      <c r="A45" s="221"/>
      <c r="B45" s="221"/>
      <c r="C45" s="234"/>
      <c r="D45" s="53" t="s">
        <v>428</v>
      </c>
      <c r="E45" s="75" t="s">
        <v>517</v>
      </c>
      <c r="F45" s="228" t="s">
        <v>417</v>
      </c>
      <c r="G45" s="228"/>
      <c r="H45" s="228" t="s">
        <v>417</v>
      </c>
      <c r="I45" s="228"/>
      <c r="J45" s="8" t="s">
        <v>417</v>
      </c>
      <c r="K45" s="10" t="s">
        <v>417</v>
      </c>
    </row>
    <row r="46" spans="1:11" ht="20" x14ac:dyDescent="0.2">
      <c r="A46" s="231"/>
      <c r="B46" s="231"/>
      <c r="C46" s="233"/>
      <c r="D46" s="54" t="s">
        <v>429</v>
      </c>
      <c r="E46" s="77" t="s">
        <v>435</v>
      </c>
      <c r="F46" s="257" t="s">
        <v>417</v>
      </c>
      <c r="G46" s="257"/>
      <c r="H46" s="257" t="s">
        <v>417</v>
      </c>
      <c r="I46" s="257"/>
      <c r="J46" s="48" t="s">
        <v>417</v>
      </c>
      <c r="K46" s="63" t="s">
        <v>417</v>
      </c>
    </row>
    <row r="47" spans="1:11" ht="21" customHeight="1" x14ac:dyDescent="0.2">
      <c r="A47" s="230" t="s">
        <v>19</v>
      </c>
      <c r="B47" s="230"/>
      <c r="C47" s="222" t="s">
        <v>15</v>
      </c>
      <c r="D47" s="223"/>
      <c r="E47" s="79" t="s">
        <v>40</v>
      </c>
      <c r="F47" s="218" t="s">
        <v>41</v>
      </c>
      <c r="G47" s="218"/>
      <c r="H47" s="218" t="s">
        <v>42</v>
      </c>
      <c r="I47" s="218"/>
      <c r="J47" s="55" t="s">
        <v>44</v>
      </c>
      <c r="K47" s="70" t="s">
        <v>45</v>
      </c>
    </row>
    <row r="48" spans="1:11" ht="20" x14ac:dyDescent="0.2">
      <c r="A48" s="221"/>
      <c r="B48" s="221"/>
      <c r="C48" s="224" t="s">
        <v>12</v>
      </c>
      <c r="D48" s="225"/>
      <c r="E48" s="78" t="s">
        <v>20</v>
      </c>
      <c r="F48" s="217" t="s">
        <v>20</v>
      </c>
      <c r="G48" s="217"/>
      <c r="H48" s="220" t="s">
        <v>43</v>
      </c>
      <c r="I48" s="220"/>
      <c r="J48" s="6" t="s">
        <v>518</v>
      </c>
      <c r="K48" s="31" t="s">
        <v>519</v>
      </c>
    </row>
    <row r="49" spans="1:11" ht="20" customHeight="1" x14ac:dyDescent="0.2">
      <c r="A49" s="221"/>
      <c r="B49" s="221"/>
      <c r="C49" s="253" t="s">
        <v>374</v>
      </c>
      <c r="D49" s="204"/>
      <c r="E49" s="72">
        <v>2.9000000000000001E-2</v>
      </c>
      <c r="F49" s="256">
        <v>3.2000000000000001E-2</v>
      </c>
      <c r="G49" s="256"/>
      <c r="H49" s="255">
        <v>1.9E-2</v>
      </c>
      <c r="I49" s="255"/>
      <c r="J49" s="61">
        <v>1E-3</v>
      </c>
      <c r="K49" s="73">
        <v>2E-3</v>
      </c>
    </row>
    <row r="50" spans="1:11" ht="21" x14ac:dyDescent="0.2">
      <c r="A50" s="221"/>
      <c r="B50" s="221"/>
      <c r="C50" s="221" t="s">
        <v>13</v>
      </c>
      <c r="D50" s="52" t="s">
        <v>413</v>
      </c>
      <c r="E50" s="33" t="s">
        <v>160</v>
      </c>
      <c r="F50" s="13" t="s">
        <v>164</v>
      </c>
      <c r="G50" s="11" t="s">
        <v>165</v>
      </c>
      <c r="H50" s="13" t="s">
        <v>172</v>
      </c>
      <c r="I50" s="13" t="s">
        <v>173</v>
      </c>
      <c r="J50" s="11" t="s">
        <v>417</v>
      </c>
      <c r="K50" s="25" t="s">
        <v>417</v>
      </c>
    </row>
    <row r="51" spans="1:11" ht="21" x14ac:dyDescent="0.2">
      <c r="A51" s="221"/>
      <c r="B51" s="221"/>
      <c r="C51" s="221"/>
      <c r="D51" s="52" t="s">
        <v>79</v>
      </c>
      <c r="E51" s="24" t="s">
        <v>161</v>
      </c>
      <c r="F51" s="13" t="s">
        <v>166</v>
      </c>
      <c r="G51" s="13" t="s">
        <v>167</v>
      </c>
      <c r="H51" s="13" t="s">
        <v>174</v>
      </c>
      <c r="I51" s="13" t="s">
        <v>175</v>
      </c>
      <c r="J51" s="13" t="s">
        <v>417</v>
      </c>
      <c r="K51" s="14" t="s">
        <v>417</v>
      </c>
    </row>
    <row r="52" spans="1:11" ht="21" x14ac:dyDescent="0.2">
      <c r="A52" s="221"/>
      <c r="B52" s="221"/>
      <c r="C52" s="221"/>
      <c r="D52" s="52" t="s">
        <v>437</v>
      </c>
      <c r="E52" s="24" t="s">
        <v>162</v>
      </c>
      <c r="F52" s="13" t="s">
        <v>168</v>
      </c>
      <c r="G52" s="13" t="s">
        <v>169</v>
      </c>
      <c r="H52" s="13" t="s">
        <v>176</v>
      </c>
      <c r="I52" s="13" t="s">
        <v>177</v>
      </c>
      <c r="J52" s="13" t="s">
        <v>417</v>
      </c>
      <c r="K52" s="14" t="s">
        <v>417</v>
      </c>
    </row>
    <row r="53" spans="1:11" ht="21" x14ac:dyDescent="0.2">
      <c r="A53" s="221"/>
      <c r="B53" s="221"/>
      <c r="C53" s="202"/>
      <c r="D53" s="38" t="s">
        <v>16</v>
      </c>
      <c r="E53" s="18" t="s">
        <v>163</v>
      </c>
      <c r="F53" s="8" t="s">
        <v>170</v>
      </c>
      <c r="G53" s="8" t="s">
        <v>171</v>
      </c>
      <c r="H53" s="8" t="s">
        <v>178</v>
      </c>
      <c r="I53" s="8" t="s">
        <v>179</v>
      </c>
      <c r="J53" s="8" t="s">
        <v>417</v>
      </c>
      <c r="K53" s="10" t="s">
        <v>417</v>
      </c>
    </row>
    <row r="54" spans="1:11" ht="84" x14ac:dyDescent="0.2">
      <c r="A54" s="221"/>
      <c r="B54" s="221"/>
      <c r="C54" s="226" t="s">
        <v>14</v>
      </c>
      <c r="D54" s="227"/>
      <c r="E54" s="62" t="s">
        <v>441</v>
      </c>
      <c r="F54" s="216" t="s">
        <v>403</v>
      </c>
      <c r="G54" s="216"/>
      <c r="H54" s="216" t="s">
        <v>412</v>
      </c>
      <c r="I54" s="216"/>
      <c r="J54" s="8" t="s">
        <v>417</v>
      </c>
      <c r="K54" s="10" t="s">
        <v>417</v>
      </c>
    </row>
    <row r="55" spans="1:11" ht="20" x14ac:dyDescent="0.2">
      <c r="A55" s="221"/>
      <c r="B55" s="221"/>
      <c r="C55" s="232" t="s">
        <v>503</v>
      </c>
      <c r="D55" s="53" t="s">
        <v>427</v>
      </c>
      <c r="E55" s="71" t="s">
        <v>20</v>
      </c>
      <c r="F55" s="228" t="s">
        <v>417</v>
      </c>
      <c r="G55" s="228"/>
      <c r="H55" s="228" t="s">
        <v>417</v>
      </c>
      <c r="I55" s="228"/>
      <c r="J55" s="8" t="s">
        <v>417</v>
      </c>
      <c r="K55" s="10" t="s">
        <v>417</v>
      </c>
    </row>
    <row r="56" spans="1:11" ht="20" x14ac:dyDescent="0.2">
      <c r="A56" s="221"/>
      <c r="B56" s="221"/>
      <c r="C56" s="234"/>
      <c r="D56" s="53" t="s">
        <v>428</v>
      </c>
      <c r="E56" s="75" t="s">
        <v>520</v>
      </c>
      <c r="F56" s="228" t="s">
        <v>417</v>
      </c>
      <c r="G56" s="228"/>
      <c r="H56" s="228" t="s">
        <v>417</v>
      </c>
      <c r="I56" s="228"/>
      <c r="J56" s="8" t="s">
        <v>417</v>
      </c>
      <c r="K56" s="10" t="s">
        <v>417</v>
      </c>
    </row>
    <row r="57" spans="1:11" ht="21" x14ac:dyDescent="0.2">
      <c r="A57" s="231"/>
      <c r="B57" s="231"/>
      <c r="C57" s="233"/>
      <c r="D57" s="54" t="s">
        <v>429</v>
      </c>
      <c r="E57" s="80" t="s">
        <v>20</v>
      </c>
      <c r="F57" s="257" t="s">
        <v>417</v>
      </c>
      <c r="G57" s="257"/>
      <c r="H57" s="257" t="s">
        <v>417</v>
      </c>
      <c r="I57" s="257"/>
      <c r="J57" s="48" t="s">
        <v>417</v>
      </c>
      <c r="K57" s="63" t="s">
        <v>417</v>
      </c>
    </row>
    <row r="58" spans="1:11" ht="21" customHeight="1" x14ac:dyDescent="0.2">
      <c r="A58" s="230" t="s">
        <v>0</v>
      </c>
      <c r="B58" s="230"/>
      <c r="C58" s="222" t="s">
        <v>15</v>
      </c>
      <c r="D58" s="223"/>
      <c r="E58" s="79" t="s">
        <v>46</v>
      </c>
      <c r="F58" s="218" t="s">
        <v>47</v>
      </c>
      <c r="G58" s="218"/>
      <c r="H58" s="218" t="s">
        <v>48</v>
      </c>
      <c r="I58" s="218"/>
      <c r="J58" s="55" t="s">
        <v>49</v>
      </c>
      <c r="K58" s="70" t="s">
        <v>50</v>
      </c>
    </row>
    <row r="59" spans="1:11" ht="20" x14ac:dyDescent="0.2">
      <c r="A59" s="221"/>
      <c r="B59" s="221"/>
      <c r="C59" s="224" t="s">
        <v>12</v>
      </c>
      <c r="D59" s="225"/>
      <c r="E59" s="71" t="s">
        <v>20</v>
      </c>
      <c r="F59" s="220" t="s">
        <v>20</v>
      </c>
      <c r="G59" s="220"/>
      <c r="H59" s="220" t="s">
        <v>20</v>
      </c>
      <c r="I59" s="220"/>
      <c r="J59" s="6" t="s">
        <v>506</v>
      </c>
      <c r="K59" s="31" t="s">
        <v>521</v>
      </c>
    </row>
    <row r="60" spans="1:11" ht="20" customHeight="1" x14ac:dyDescent="0.2">
      <c r="A60" s="221"/>
      <c r="B60" s="221"/>
      <c r="C60" s="253" t="s">
        <v>374</v>
      </c>
      <c r="D60" s="204"/>
      <c r="E60" s="72">
        <v>3.4000000000000002E-2</v>
      </c>
      <c r="F60" s="256">
        <v>0.2</v>
      </c>
      <c r="G60" s="256"/>
      <c r="H60" s="255">
        <v>3.7999999999999999E-2</v>
      </c>
      <c r="I60" s="255"/>
      <c r="J60" s="61">
        <v>3.0000000000000001E-3</v>
      </c>
      <c r="K60" s="73">
        <v>4.0000000000000001E-3</v>
      </c>
    </row>
    <row r="61" spans="1:11" ht="21" x14ac:dyDescent="0.2">
      <c r="A61" s="221"/>
      <c r="B61" s="221"/>
      <c r="C61" s="221" t="s">
        <v>13</v>
      </c>
      <c r="D61" s="52" t="s">
        <v>413</v>
      </c>
      <c r="E61" s="24" t="s">
        <v>180</v>
      </c>
      <c r="F61" s="13" t="s">
        <v>184</v>
      </c>
      <c r="G61" s="13" t="s">
        <v>185</v>
      </c>
      <c r="H61" s="13" t="s">
        <v>192</v>
      </c>
      <c r="I61" s="13" t="s">
        <v>193</v>
      </c>
      <c r="J61" s="11" t="s">
        <v>417</v>
      </c>
      <c r="K61" s="25" t="s">
        <v>417</v>
      </c>
    </row>
    <row r="62" spans="1:11" ht="21" x14ac:dyDescent="0.2">
      <c r="A62" s="221"/>
      <c r="B62" s="221"/>
      <c r="C62" s="221"/>
      <c r="D62" s="52" t="s">
        <v>79</v>
      </c>
      <c r="E62" s="24" t="s">
        <v>181</v>
      </c>
      <c r="F62" s="13" t="s">
        <v>186</v>
      </c>
      <c r="G62" s="13" t="s">
        <v>187</v>
      </c>
      <c r="H62" s="13" t="s">
        <v>194</v>
      </c>
      <c r="I62" s="13" t="s">
        <v>195</v>
      </c>
      <c r="J62" s="13" t="s">
        <v>417</v>
      </c>
      <c r="K62" s="14" t="s">
        <v>417</v>
      </c>
    </row>
    <row r="63" spans="1:11" ht="21" x14ac:dyDescent="0.2">
      <c r="A63" s="221"/>
      <c r="B63" s="221"/>
      <c r="C63" s="221"/>
      <c r="D63" s="52" t="s">
        <v>437</v>
      </c>
      <c r="E63" s="24" t="s">
        <v>182</v>
      </c>
      <c r="F63" s="13" t="s">
        <v>188</v>
      </c>
      <c r="G63" s="13" t="s">
        <v>189</v>
      </c>
      <c r="H63" s="13" t="s">
        <v>196</v>
      </c>
      <c r="I63" s="13" t="s">
        <v>197</v>
      </c>
      <c r="J63" s="13" t="s">
        <v>417</v>
      </c>
      <c r="K63" s="14" t="s">
        <v>417</v>
      </c>
    </row>
    <row r="64" spans="1:11" ht="21" x14ac:dyDescent="0.2">
      <c r="A64" s="221"/>
      <c r="B64" s="221"/>
      <c r="C64" s="202"/>
      <c r="D64" s="38" t="s">
        <v>16</v>
      </c>
      <c r="E64" s="18" t="s">
        <v>183</v>
      </c>
      <c r="F64" s="8" t="s">
        <v>190</v>
      </c>
      <c r="G64" s="8" t="s">
        <v>191</v>
      </c>
      <c r="H64" s="8" t="s">
        <v>198</v>
      </c>
      <c r="I64" s="8" t="s">
        <v>199</v>
      </c>
      <c r="J64" s="6" t="s">
        <v>417</v>
      </c>
      <c r="K64" s="10" t="s">
        <v>417</v>
      </c>
    </row>
    <row r="65" spans="1:11" ht="84" x14ac:dyDescent="0.2">
      <c r="A65" s="221"/>
      <c r="B65" s="221"/>
      <c r="C65" s="226" t="s">
        <v>14</v>
      </c>
      <c r="D65" s="227"/>
      <c r="E65" s="62" t="s">
        <v>442</v>
      </c>
      <c r="F65" s="216" t="s">
        <v>403</v>
      </c>
      <c r="G65" s="216"/>
      <c r="H65" s="216" t="s">
        <v>410</v>
      </c>
      <c r="I65" s="216"/>
      <c r="J65" s="8" t="s">
        <v>417</v>
      </c>
      <c r="K65" s="10" t="s">
        <v>417</v>
      </c>
    </row>
    <row r="66" spans="1:11" ht="21" x14ac:dyDescent="0.2">
      <c r="A66" s="221"/>
      <c r="B66" s="221"/>
      <c r="C66" s="232" t="s">
        <v>503</v>
      </c>
      <c r="D66" s="53" t="s">
        <v>427</v>
      </c>
      <c r="E66" s="65" t="s">
        <v>20</v>
      </c>
      <c r="F66" s="228" t="s">
        <v>417</v>
      </c>
      <c r="G66" s="228"/>
      <c r="H66" s="228" t="s">
        <v>417</v>
      </c>
      <c r="I66" s="228"/>
      <c r="J66" s="8" t="s">
        <v>417</v>
      </c>
      <c r="K66" s="10" t="s">
        <v>417</v>
      </c>
    </row>
    <row r="67" spans="1:11" ht="20" x14ac:dyDescent="0.2">
      <c r="A67" s="221"/>
      <c r="B67" s="221"/>
      <c r="C67" s="234"/>
      <c r="D67" s="53" t="s">
        <v>428</v>
      </c>
      <c r="E67" s="75" t="s">
        <v>522</v>
      </c>
      <c r="F67" s="228" t="s">
        <v>417</v>
      </c>
      <c r="G67" s="228"/>
      <c r="H67" s="228" t="s">
        <v>417</v>
      </c>
      <c r="I67" s="228"/>
      <c r="J67" s="8" t="s">
        <v>417</v>
      </c>
      <c r="K67" s="10" t="s">
        <v>417</v>
      </c>
    </row>
    <row r="68" spans="1:11" ht="20" x14ac:dyDescent="0.2">
      <c r="A68" s="231"/>
      <c r="B68" s="231"/>
      <c r="C68" s="233"/>
      <c r="D68" s="54" t="s">
        <v>429</v>
      </c>
      <c r="E68" s="77" t="s">
        <v>20</v>
      </c>
      <c r="F68" s="257" t="s">
        <v>417</v>
      </c>
      <c r="G68" s="257"/>
      <c r="H68" s="257" t="s">
        <v>417</v>
      </c>
      <c r="I68" s="257"/>
      <c r="J68" s="48" t="s">
        <v>417</v>
      </c>
      <c r="K68" s="63" t="s">
        <v>417</v>
      </c>
    </row>
    <row r="69" spans="1:11" ht="21" customHeight="1" x14ac:dyDescent="0.2">
      <c r="A69" s="230" t="s">
        <v>388</v>
      </c>
      <c r="B69" s="230" t="s">
        <v>548</v>
      </c>
      <c r="C69" s="222" t="s">
        <v>15</v>
      </c>
      <c r="D69" s="223"/>
      <c r="E69" s="79" t="s">
        <v>51</v>
      </c>
      <c r="F69" s="218" t="s">
        <v>52</v>
      </c>
      <c r="G69" s="218"/>
      <c r="H69" s="218" t="s">
        <v>54</v>
      </c>
      <c r="I69" s="218"/>
      <c r="J69" s="55" t="s">
        <v>56</v>
      </c>
      <c r="K69" s="70" t="s">
        <v>57</v>
      </c>
    </row>
    <row r="70" spans="1:11" ht="20" x14ac:dyDescent="0.2">
      <c r="A70" s="221"/>
      <c r="B70" s="221"/>
      <c r="C70" s="224" t="s">
        <v>12</v>
      </c>
      <c r="D70" s="225"/>
      <c r="E70" s="71" t="s">
        <v>20</v>
      </c>
      <c r="F70" s="219" t="s">
        <v>53</v>
      </c>
      <c r="G70" s="219"/>
      <c r="H70" s="217" t="s">
        <v>55</v>
      </c>
      <c r="I70" s="217"/>
      <c r="J70" s="6" t="s">
        <v>523</v>
      </c>
      <c r="K70" s="31" t="s">
        <v>524</v>
      </c>
    </row>
    <row r="71" spans="1:11" ht="20" customHeight="1" x14ac:dyDescent="0.2">
      <c r="A71" s="221"/>
      <c r="B71" s="221"/>
      <c r="C71" s="253" t="s">
        <v>374</v>
      </c>
      <c r="D71" s="204"/>
      <c r="E71" s="72">
        <v>3.5000000000000003E-2</v>
      </c>
      <c r="F71" s="256">
        <v>8.9999999999999993E-3</v>
      </c>
      <c r="G71" s="256"/>
      <c r="H71" s="255">
        <v>1.9E-2</v>
      </c>
      <c r="I71" s="255"/>
      <c r="J71" s="61">
        <v>0</v>
      </c>
      <c r="K71" s="73">
        <v>4.0000000000000001E-3</v>
      </c>
    </row>
    <row r="72" spans="1:11" ht="21" x14ac:dyDescent="0.2">
      <c r="A72" s="221"/>
      <c r="B72" s="221"/>
      <c r="C72" s="221" t="s">
        <v>13</v>
      </c>
      <c r="D72" s="52" t="s">
        <v>79</v>
      </c>
      <c r="E72" s="24" t="s">
        <v>200</v>
      </c>
      <c r="F72" s="13" t="s">
        <v>202</v>
      </c>
      <c r="G72" s="13" t="s">
        <v>203</v>
      </c>
      <c r="H72" s="13" t="s">
        <v>207</v>
      </c>
      <c r="I72" s="13" t="s">
        <v>114</v>
      </c>
      <c r="J72" s="13" t="s">
        <v>417</v>
      </c>
      <c r="K72" s="14" t="s">
        <v>417</v>
      </c>
    </row>
    <row r="73" spans="1:11" ht="21" x14ac:dyDescent="0.2">
      <c r="A73" s="221"/>
      <c r="B73" s="221"/>
      <c r="C73" s="221"/>
      <c r="D73" s="52" t="s">
        <v>437</v>
      </c>
      <c r="E73" s="24" t="s">
        <v>201</v>
      </c>
      <c r="F73" s="13" t="s">
        <v>204</v>
      </c>
      <c r="G73" s="13" t="s">
        <v>205</v>
      </c>
      <c r="H73" s="13" t="s">
        <v>208</v>
      </c>
      <c r="I73" s="13" t="s">
        <v>209</v>
      </c>
      <c r="J73" s="13" t="s">
        <v>417</v>
      </c>
      <c r="K73" s="14" t="s">
        <v>417</v>
      </c>
    </row>
    <row r="74" spans="1:11" ht="21" x14ac:dyDescent="0.2">
      <c r="A74" s="221"/>
      <c r="B74" s="221"/>
      <c r="C74" s="202"/>
      <c r="D74" s="38" t="s">
        <v>16</v>
      </c>
      <c r="E74" s="18" t="s">
        <v>200</v>
      </c>
      <c r="F74" s="8" t="s">
        <v>202</v>
      </c>
      <c r="G74" s="8" t="s">
        <v>206</v>
      </c>
      <c r="H74" s="8" t="s">
        <v>210</v>
      </c>
      <c r="I74" s="8" t="s">
        <v>211</v>
      </c>
      <c r="J74" s="8" t="s">
        <v>417</v>
      </c>
      <c r="K74" s="10" t="s">
        <v>417</v>
      </c>
    </row>
    <row r="75" spans="1:11" ht="42" x14ac:dyDescent="0.2">
      <c r="A75" s="221"/>
      <c r="B75" s="221"/>
      <c r="C75" s="226" t="s">
        <v>14</v>
      </c>
      <c r="D75" s="227"/>
      <c r="E75" s="62" t="s">
        <v>443</v>
      </c>
      <c r="F75" s="216" t="s">
        <v>417</v>
      </c>
      <c r="G75" s="216"/>
      <c r="H75" s="216" t="s">
        <v>426</v>
      </c>
      <c r="I75" s="216"/>
      <c r="J75" s="8" t="s">
        <v>417</v>
      </c>
      <c r="K75" s="10" t="s">
        <v>417</v>
      </c>
    </row>
    <row r="76" spans="1:11" ht="20" x14ac:dyDescent="0.2">
      <c r="A76" s="221"/>
      <c r="B76" s="221"/>
      <c r="C76" s="232" t="s">
        <v>503</v>
      </c>
      <c r="D76" s="53" t="s">
        <v>427</v>
      </c>
      <c r="E76" s="75" t="s">
        <v>525</v>
      </c>
      <c r="F76" s="228" t="s">
        <v>417</v>
      </c>
      <c r="G76" s="228"/>
      <c r="H76" s="228" t="s">
        <v>417</v>
      </c>
      <c r="I76" s="228"/>
      <c r="J76" s="8" t="s">
        <v>417</v>
      </c>
      <c r="K76" s="10" t="s">
        <v>417</v>
      </c>
    </row>
    <row r="77" spans="1:11" ht="20" x14ac:dyDescent="0.2">
      <c r="A77" s="221"/>
      <c r="B77" s="231"/>
      <c r="C77" s="233"/>
      <c r="D77" s="54" t="s">
        <v>428</v>
      </c>
      <c r="E77" s="77" t="s">
        <v>20</v>
      </c>
      <c r="F77" s="228" t="s">
        <v>417</v>
      </c>
      <c r="G77" s="228"/>
      <c r="H77" s="228" t="s">
        <v>417</v>
      </c>
      <c r="I77" s="228"/>
      <c r="J77" s="48" t="s">
        <v>417</v>
      </c>
      <c r="K77" s="63" t="s">
        <v>417</v>
      </c>
    </row>
    <row r="78" spans="1:11" ht="21" customHeight="1" x14ac:dyDescent="0.2">
      <c r="A78" s="221"/>
      <c r="B78" s="230" t="s">
        <v>1</v>
      </c>
      <c r="C78" s="222" t="s">
        <v>15</v>
      </c>
      <c r="D78" s="223"/>
      <c r="E78" s="79" t="s">
        <v>58</v>
      </c>
      <c r="F78" s="218" t="s">
        <v>59</v>
      </c>
      <c r="G78" s="218"/>
      <c r="H78" s="218" t="s">
        <v>60</v>
      </c>
      <c r="I78" s="218"/>
      <c r="J78" s="55" t="s">
        <v>61</v>
      </c>
      <c r="K78" s="70" t="s">
        <v>62</v>
      </c>
    </row>
    <row r="79" spans="1:11" ht="20" x14ac:dyDescent="0.2">
      <c r="A79" s="221"/>
      <c r="B79" s="221"/>
      <c r="C79" s="224" t="s">
        <v>12</v>
      </c>
      <c r="D79" s="225"/>
      <c r="E79" s="71" t="s">
        <v>20</v>
      </c>
      <c r="F79" s="220" t="s">
        <v>37</v>
      </c>
      <c r="G79" s="220"/>
      <c r="H79" s="220" t="s">
        <v>20</v>
      </c>
      <c r="I79" s="220"/>
      <c r="J79" s="6" t="s">
        <v>526</v>
      </c>
      <c r="K79" s="31" t="s">
        <v>527</v>
      </c>
    </row>
    <row r="80" spans="1:11" ht="20" customHeight="1" x14ac:dyDescent="0.2">
      <c r="A80" s="221"/>
      <c r="B80" s="221"/>
      <c r="C80" s="253" t="s">
        <v>374</v>
      </c>
      <c r="D80" s="204"/>
      <c r="E80" s="72">
        <v>0.126</v>
      </c>
      <c r="F80" s="256">
        <v>1.4999999999999999E-2</v>
      </c>
      <c r="G80" s="256"/>
      <c r="H80" s="255">
        <v>2.8000000000000001E-2</v>
      </c>
      <c r="I80" s="255"/>
      <c r="J80" s="61">
        <v>6.0000000000000001E-3</v>
      </c>
      <c r="K80" s="73">
        <v>3.0000000000000001E-3</v>
      </c>
    </row>
    <row r="81" spans="1:11" ht="21" x14ac:dyDescent="0.2">
      <c r="A81" s="221"/>
      <c r="B81" s="221"/>
      <c r="C81" s="221" t="s">
        <v>13</v>
      </c>
      <c r="D81" s="52" t="s">
        <v>79</v>
      </c>
      <c r="E81" s="24" t="s">
        <v>212</v>
      </c>
      <c r="F81" s="13" t="s">
        <v>214</v>
      </c>
      <c r="G81" s="13" t="s">
        <v>215</v>
      </c>
      <c r="H81" s="13" t="s">
        <v>220</v>
      </c>
      <c r="I81" s="13" t="s">
        <v>221</v>
      </c>
      <c r="J81" s="13" t="s">
        <v>417</v>
      </c>
      <c r="K81" s="14" t="s">
        <v>417</v>
      </c>
    </row>
    <row r="82" spans="1:11" ht="21" x14ac:dyDescent="0.2">
      <c r="A82" s="221"/>
      <c r="B82" s="221"/>
      <c r="C82" s="221"/>
      <c r="D82" s="52" t="s">
        <v>437</v>
      </c>
      <c r="E82" s="24" t="s">
        <v>211</v>
      </c>
      <c r="F82" s="13" t="s">
        <v>216</v>
      </c>
      <c r="G82" s="13" t="s">
        <v>217</v>
      </c>
      <c r="H82" s="13" t="s">
        <v>222</v>
      </c>
      <c r="I82" s="13" t="s">
        <v>223</v>
      </c>
      <c r="J82" s="13" t="s">
        <v>417</v>
      </c>
      <c r="K82" s="14" t="s">
        <v>417</v>
      </c>
    </row>
    <row r="83" spans="1:11" ht="21" x14ac:dyDescent="0.2">
      <c r="A83" s="221"/>
      <c r="B83" s="221"/>
      <c r="C83" s="202"/>
      <c r="D83" s="38" t="s">
        <v>16</v>
      </c>
      <c r="E83" s="18" t="s">
        <v>213</v>
      </c>
      <c r="F83" s="8" t="s">
        <v>218</v>
      </c>
      <c r="G83" s="8" t="s">
        <v>219</v>
      </c>
      <c r="H83" s="8" t="s">
        <v>224</v>
      </c>
      <c r="I83" s="8" t="s">
        <v>225</v>
      </c>
      <c r="J83" s="8" t="s">
        <v>417</v>
      </c>
      <c r="K83" s="10" t="s">
        <v>417</v>
      </c>
    </row>
    <row r="84" spans="1:11" ht="63" x14ac:dyDescent="0.2">
      <c r="A84" s="221"/>
      <c r="B84" s="221"/>
      <c r="C84" s="226" t="s">
        <v>14</v>
      </c>
      <c r="D84" s="227"/>
      <c r="E84" s="62" t="s">
        <v>444</v>
      </c>
      <c r="F84" s="216" t="s">
        <v>401</v>
      </c>
      <c r="G84" s="216"/>
      <c r="H84" s="216" t="s">
        <v>410</v>
      </c>
      <c r="I84" s="216"/>
      <c r="J84" s="8" t="s">
        <v>417</v>
      </c>
      <c r="K84" s="10" t="s">
        <v>417</v>
      </c>
    </row>
    <row r="85" spans="1:11" ht="20" x14ac:dyDescent="0.2">
      <c r="A85" s="221"/>
      <c r="B85" s="221"/>
      <c r="C85" s="232" t="s">
        <v>503</v>
      </c>
      <c r="D85" s="53" t="s">
        <v>427</v>
      </c>
      <c r="E85" s="71" t="s">
        <v>20</v>
      </c>
      <c r="F85" s="228" t="s">
        <v>417</v>
      </c>
      <c r="G85" s="228"/>
      <c r="H85" s="228" t="s">
        <v>417</v>
      </c>
      <c r="I85" s="228"/>
      <c r="J85" s="8" t="s">
        <v>417</v>
      </c>
      <c r="K85" s="10" t="s">
        <v>417</v>
      </c>
    </row>
    <row r="86" spans="1:11" ht="20" x14ac:dyDescent="0.2">
      <c r="A86" s="221"/>
      <c r="B86" s="231"/>
      <c r="C86" s="233"/>
      <c r="D86" s="54" t="s">
        <v>428</v>
      </c>
      <c r="E86" s="77" t="s">
        <v>20</v>
      </c>
      <c r="F86" s="228" t="s">
        <v>417</v>
      </c>
      <c r="G86" s="228"/>
      <c r="H86" s="228" t="s">
        <v>417</v>
      </c>
      <c r="I86" s="228"/>
      <c r="J86" s="48" t="s">
        <v>417</v>
      </c>
      <c r="K86" s="63" t="s">
        <v>417</v>
      </c>
    </row>
    <row r="87" spans="1:11" ht="21" customHeight="1" x14ac:dyDescent="0.2">
      <c r="A87" s="221"/>
      <c r="B87" s="230" t="s">
        <v>2</v>
      </c>
      <c r="C87" s="222" t="s">
        <v>15</v>
      </c>
      <c r="D87" s="223"/>
      <c r="E87" s="18" t="s">
        <v>63</v>
      </c>
      <c r="F87" s="216" t="s">
        <v>64</v>
      </c>
      <c r="G87" s="216"/>
      <c r="H87" s="216" t="s">
        <v>65</v>
      </c>
      <c r="I87" s="216"/>
      <c r="J87" s="55" t="s">
        <v>67</v>
      </c>
      <c r="K87" s="70" t="s">
        <v>68</v>
      </c>
    </row>
    <row r="88" spans="1:11" ht="20" x14ac:dyDescent="0.2">
      <c r="A88" s="221"/>
      <c r="B88" s="221"/>
      <c r="C88" s="224" t="s">
        <v>12</v>
      </c>
      <c r="D88" s="225"/>
      <c r="E88" s="71" t="s">
        <v>20</v>
      </c>
      <c r="F88" s="220" t="s">
        <v>35</v>
      </c>
      <c r="G88" s="220"/>
      <c r="H88" s="220" t="s">
        <v>66</v>
      </c>
      <c r="I88" s="220"/>
      <c r="J88" s="6" t="s">
        <v>528</v>
      </c>
      <c r="K88" s="31" t="s">
        <v>529</v>
      </c>
    </row>
    <row r="89" spans="1:11" ht="20" customHeight="1" x14ac:dyDescent="0.2">
      <c r="A89" s="221"/>
      <c r="B89" s="221"/>
      <c r="C89" s="253" t="s">
        <v>374</v>
      </c>
      <c r="D89" s="204"/>
      <c r="E89" s="72">
        <v>3.2000000000000001E-2</v>
      </c>
      <c r="F89" s="256">
        <v>0.01</v>
      </c>
      <c r="G89" s="256"/>
      <c r="H89" s="255">
        <v>2.1999999999999999E-2</v>
      </c>
      <c r="I89" s="255"/>
      <c r="J89" s="61">
        <v>0</v>
      </c>
      <c r="K89" s="73">
        <v>1E-3</v>
      </c>
    </row>
    <row r="90" spans="1:11" ht="21" x14ac:dyDescent="0.2">
      <c r="A90" s="221"/>
      <c r="B90" s="221"/>
      <c r="C90" s="221" t="s">
        <v>13</v>
      </c>
      <c r="D90" s="52" t="s">
        <v>79</v>
      </c>
      <c r="E90" s="24" t="s">
        <v>226</v>
      </c>
      <c r="F90" s="13" t="s">
        <v>229</v>
      </c>
      <c r="G90" s="13" t="s">
        <v>230</v>
      </c>
      <c r="H90" s="13" t="s">
        <v>235</v>
      </c>
      <c r="I90" s="13" t="s">
        <v>236</v>
      </c>
      <c r="J90" s="13" t="s">
        <v>417</v>
      </c>
      <c r="K90" s="14" t="s">
        <v>417</v>
      </c>
    </row>
    <row r="91" spans="1:11" ht="21" x14ac:dyDescent="0.2">
      <c r="A91" s="221"/>
      <c r="B91" s="221"/>
      <c r="C91" s="221"/>
      <c r="D91" s="52" t="s">
        <v>437</v>
      </c>
      <c r="E91" s="24" t="s">
        <v>227</v>
      </c>
      <c r="F91" s="13" t="s">
        <v>231</v>
      </c>
      <c r="G91" s="13" t="s">
        <v>232</v>
      </c>
      <c r="H91" s="13" t="s">
        <v>237</v>
      </c>
      <c r="I91" s="13" t="s">
        <v>238</v>
      </c>
      <c r="J91" s="13" t="s">
        <v>417</v>
      </c>
      <c r="K91" s="14" t="s">
        <v>417</v>
      </c>
    </row>
    <row r="92" spans="1:11" ht="21" x14ac:dyDescent="0.2">
      <c r="A92" s="221"/>
      <c r="B92" s="221"/>
      <c r="C92" s="202"/>
      <c r="D92" s="38" t="s">
        <v>16</v>
      </c>
      <c r="E92" s="18" t="s">
        <v>228</v>
      </c>
      <c r="F92" s="8" t="s">
        <v>233</v>
      </c>
      <c r="G92" s="8" t="s">
        <v>234</v>
      </c>
      <c r="H92" s="8" t="s">
        <v>232</v>
      </c>
      <c r="I92" s="8" t="s">
        <v>239</v>
      </c>
      <c r="J92" s="8" t="s">
        <v>417</v>
      </c>
      <c r="K92" s="10" t="s">
        <v>417</v>
      </c>
    </row>
    <row r="93" spans="1:11" ht="42" x14ac:dyDescent="0.2">
      <c r="A93" s="221"/>
      <c r="B93" s="221"/>
      <c r="C93" s="226" t="s">
        <v>14</v>
      </c>
      <c r="D93" s="227"/>
      <c r="E93" s="62" t="s">
        <v>443</v>
      </c>
      <c r="F93" s="216" t="s">
        <v>401</v>
      </c>
      <c r="G93" s="216"/>
      <c r="H93" s="216" t="s">
        <v>426</v>
      </c>
      <c r="I93" s="216"/>
      <c r="J93" s="8" t="s">
        <v>417</v>
      </c>
      <c r="K93" s="10" t="s">
        <v>417</v>
      </c>
    </row>
    <row r="94" spans="1:11" ht="20" x14ac:dyDescent="0.2">
      <c r="A94" s="221"/>
      <c r="B94" s="221"/>
      <c r="C94" s="232" t="s">
        <v>503</v>
      </c>
      <c r="D94" s="53" t="s">
        <v>427</v>
      </c>
      <c r="E94" s="75" t="s">
        <v>532</v>
      </c>
      <c r="F94" s="228" t="s">
        <v>417</v>
      </c>
      <c r="G94" s="228"/>
      <c r="H94" s="228" t="s">
        <v>417</v>
      </c>
      <c r="I94" s="228"/>
      <c r="J94" s="8" t="s">
        <v>417</v>
      </c>
      <c r="K94" s="10" t="s">
        <v>417</v>
      </c>
    </row>
    <row r="95" spans="1:11" ht="20" x14ac:dyDescent="0.2">
      <c r="A95" s="221"/>
      <c r="B95" s="231"/>
      <c r="C95" s="233"/>
      <c r="D95" s="54" t="s">
        <v>428</v>
      </c>
      <c r="E95" s="77" t="s">
        <v>20</v>
      </c>
      <c r="F95" s="228" t="s">
        <v>417</v>
      </c>
      <c r="G95" s="228"/>
      <c r="H95" s="228" t="s">
        <v>417</v>
      </c>
      <c r="I95" s="228"/>
      <c r="J95" s="48" t="s">
        <v>417</v>
      </c>
      <c r="K95" s="63" t="s">
        <v>417</v>
      </c>
    </row>
    <row r="96" spans="1:11" ht="21" customHeight="1" x14ac:dyDescent="0.2">
      <c r="A96" s="221"/>
      <c r="B96" s="230" t="s">
        <v>3</v>
      </c>
      <c r="C96" s="222" t="s">
        <v>15</v>
      </c>
      <c r="D96" s="223"/>
      <c r="E96" s="79" t="s">
        <v>69</v>
      </c>
      <c r="F96" s="218" t="s">
        <v>70</v>
      </c>
      <c r="G96" s="218"/>
      <c r="H96" s="218" t="s">
        <v>71</v>
      </c>
      <c r="I96" s="218"/>
      <c r="J96" s="55" t="s">
        <v>72</v>
      </c>
      <c r="K96" s="70" t="s">
        <v>73</v>
      </c>
    </row>
    <row r="97" spans="1:11" ht="20" x14ac:dyDescent="0.2">
      <c r="A97" s="221"/>
      <c r="B97" s="221"/>
      <c r="C97" s="224" t="s">
        <v>12</v>
      </c>
      <c r="D97" s="225"/>
      <c r="E97" s="71" t="s">
        <v>20</v>
      </c>
      <c r="F97" s="220" t="s">
        <v>20</v>
      </c>
      <c r="G97" s="220"/>
      <c r="H97" s="220" t="s">
        <v>20</v>
      </c>
      <c r="I97" s="220"/>
      <c r="J97" s="6" t="s">
        <v>386</v>
      </c>
      <c r="K97" s="31" t="s">
        <v>530</v>
      </c>
    </row>
    <row r="98" spans="1:11" ht="20" customHeight="1" x14ac:dyDescent="0.2">
      <c r="A98" s="221"/>
      <c r="B98" s="221"/>
      <c r="C98" s="253" t="s">
        <v>374</v>
      </c>
      <c r="D98" s="204"/>
      <c r="E98" s="72">
        <v>6.9000000000000006E-2</v>
      </c>
      <c r="F98" s="256">
        <v>4.2000000000000003E-2</v>
      </c>
      <c r="G98" s="256"/>
      <c r="H98" s="255">
        <v>5.7000000000000002E-2</v>
      </c>
      <c r="I98" s="255"/>
      <c r="J98" s="61">
        <v>4.0000000000000001E-3</v>
      </c>
      <c r="K98" s="73">
        <v>1E-3</v>
      </c>
    </row>
    <row r="99" spans="1:11" ht="21" x14ac:dyDescent="0.2">
      <c r="A99" s="221"/>
      <c r="B99" s="221"/>
      <c r="C99" s="221" t="s">
        <v>13</v>
      </c>
      <c r="D99" s="52" t="s">
        <v>79</v>
      </c>
      <c r="E99" s="24" t="s">
        <v>240</v>
      </c>
      <c r="F99" s="13" t="s">
        <v>111</v>
      </c>
      <c r="G99" s="13" t="s">
        <v>244</v>
      </c>
      <c r="H99" s="13" t="s">
        <v>247</v>
      </c>
      <c r="I99" s="13" t="s">
        <v>250</v>
      </c>
      <c r="J99" s="13" t="s">
        <v>417</v>
      </c>
      <c r="K99" s="14" t="s">
        <v>417</v>
      </c>
    </row>
    <row r="100" spans="1:11" ht="21" x14ac:dyDescent="0.2">
      <c r="A100" s="221"/>
      <c r="B100" s="221"/>
      <c r="C100" s="221"/>
      <c r="D100" s="52" t="s">
        <v>437</v>
      </c>
      <c r="E100" s="24" t="s">
        <v>241</v>
      </c>
      <c r="F100" s="13" t="s">
        <v>227</v>
      </c>
      <c r="G100" s="13" t="s">
        <v>245</v>
      </c>
      <c r="H100" s="13" t="s">
        <v>248</v>
      </c>
      <c r="I100" s="13" t="s">
        <v>251</v>
      </c>
      <c r="J100" s="13" t="s">
        <v>417</v>
      </c>
      <c r="K100" s="14" t="s">
        <v>417</v>
      </c>
    </row>
    <row r="101" spans="1:11" ht="21" x14ac:dyDescent="0.2">
      <c r="A101" s="221"/>
      <c r="B101" s="221"/>
      <c r="C101" s="202"/>
      <c r="D101" s="38" t="s">
        <v>16</v>
      </c>
      <c r="E101" s="18" t="s">
        <v>242</v>
      </c>
      <c r="F101" s="8" t="s">
        <v>243</v>
      </c>
      <c r="G101" s="8" t="s">
        <v>246</v>
      </c>
      <c r="H101" s="8" t="s">
        <v>249</v>
      </c>
      <c r="I101" s="8" t="s">
        <v>252</v>
      </c>
      <c r="J101" s="8" t="s">
        <v>417</v>
      </c>
      <c r="K101" s="10" t="s">
        <v>417</v>
      </c>
    </row>
    <row r="102" spans="1:11" ht="42" x14ac:dyDescent="0.2">
      <c r="A102" s="221"/>
      <c r="B102" s="221"/>
      <c r="C102" s="226" t="s">
        <v>14</v>
      </c>
      <c r="D102" s="227"/>
      <c r="E102" s="62" t="s">
        <v>443</v>
      </c>
      <c r="F102" s="216" t="s">
        <v>403</v>
      </c>
      <c r="G102" s="216"/>
      <c r="H102" s="216" t="s">
        <v>410</v>
      </c>
      <c r="I102" s="216"/>
      <c r="J102" s="8" t="s">
        <v>417</v>
      </c>
      <c r="K102" s="10" t="s">
        <v>417</v>
      </c>
    </row>
    <row r="103" spans="1:11" ht="20" x14ac:dyDescent="0.2">
      <c r="A103" s="221"/>
      <c r="B103" s="221"/>
      <c r="C103" s="232" t="s">
        <v>503</v>
      </c>
      <c r="D103" s="53" t="s">
        <v>427</v>
      </c>
      <c r="E103" s="75" t="s">
        <v>531</v>
      </c>
      <c r="F103" s="228" t="s">
        <v>417</v>
      </c>
      <c r="G103" s="228"/>
      <c r="H103" s="228" t="s">
        <v>417</v>
      </c>
      <c r="I103" s="228"/>
      <c r="J103" s="8" t="s">
        <v>417</v>
      </c>
      <c r="K103" s="10" t="s">
        <v>417</v>
      </c>
    </row>
    <row r="104" spans="1:11" ht="20" x14ac:dyDescent="0.2">
      <c r="A104" s="202"/>
      <c r="B104" s="202"/>
      <c r="C104" s="233"/>
      <c r="D104" s="54" t="s">
        <v>428</v>
      </c>
      <c r="E104" s="77" t="s">
        <v>20</v>
      </c>
      <c r="F104" s="228" t="s">
        <v>417</v>
      </c>
      <c r="G104" s="228"/>
      <c r="H104" s="228" t="s">
        <v>417</v>
      </c>
      <c r="I104" s="228"/>
      <c r="J104" s="48" t="s">
        <v>417</v>
      </c>
      <c r="K104" s="63" t="s">
        <v>417</v>
      </c>
    </row>
    <row r="105" spans="1:11" ht="36" customHeight="1" x14ac:dyDescent="0.2">
      <c r="A105" s="214" t="s">
        <v>929</v>
      </c>
      <c r="B105" s="214"/>
      <c r="C105" s="214"/>
      <c r="D105" s="214"/>
      <c r="E105" s="214"/>
      <c r="F105" s="214"/>
      <c r="G105" s="214"/>
      <c r="H105" s="214"/>
      <c r="I105" s="214"/>
      <c r="J105" s="214"/>
      <c r="K105" s="214"/>
    </row>
  </sheetData>
  <mergeCells count="210">
    <mergeCell ref="F103:G103"/>
    <mergeCell ref="H103:I103"/>
    <mergeCell ref="F104:G104"/>
    <mergeCell ref="H104:I104"/>
    <mergeCell ref="F49:G49"/>
    <mergeCell ref="H49:I49"/>
    <mergeCell ref="F60:G60"/>
    <mergeCell ref="H60:I60"/>
    <mergeCell ref="F71:G71"/>
    <mergeCell ref="H71:I71"/>
    <mergeCell ref="F80:G80"/>
    <mergeCell ref="H80:I80"/>
    <mergeCell ref="F89:G89"/>
    <mergeCell ref="H89:I89"/>
    <mergeCell ref="F98:G98"/>
    <mergeCell ref="H98:I98"/>
    <mergeCell ref="F77:G77"/>
    <mergeCell ref="H77:I77"/>
    <mergeCell ref="F85:G85"/>
    <mergeCell ref="H85:I85"/>
    <mergeCell ref="F86:G86"/>
    <mergeCell ref="H86:I86"/>
    <mergeCell ref="F94:G94"/>
    <mergeCell ref="H94:I94"/>
    <mergeCell ref="F95:G95"/>
    <mergeCell ref="H95:I95"/>
    <mergeCell ref="F57:G57"/>
    <mergeCell ref="H57:I57"/>
    <mergeCell ref="F66:G66"/>
    <mergeCell ref="H66:I66"/>
    <mergeCell ref="F67:G67"/>
    <mergeCell ref="H67:I67"/>
    <mergeCell ref="F68:G68"/>
    <mergeCell ref="H68:I68"/>
    <mergeCell ref="F76:G76"/>
    <mergeCell ref="H76:I76"/>
    <mergeCell ref="F79:G79"/>
    <mergeCell ref="F44:G44"/>
    <mergeCell ref="H44:I44"/>
    <mergeCell ref="F45:G45"/>
    <mergeCell ref="H45:I45"/>
    <mergeCell ref="F46:G46"/>
    <mergeCell ref="H46:I46"/>
    <mergeCell ref="F55:G55"/>
    <mergeCell ref="H55:I55"/>
    <mergeCell ref="F56:G56"/>
    <mergeCell ref="H56:I56"/>
    <mergeCell ref="F7:G7"/>
    <mergeCell ref="H7:I7"/>
    <mergeCell ref="F16:G16"/>
    <mergeCell ref="H16:I16"/>
    <mergeCell ref="F27:G27"/>
    <mergeCell ref="H27:I27"/>
    <mergeCell ref="F38:G38"/>
    <mergeCell ref="H38:I38"/>
    <mergeCell ref="F12:G12"/>
    <mergeCell ref="F13:G13"/>
    <mergeCell ref="H12:I12"/>
    <mergeCell ref="H13:I13"/>
    <mergeCell ref="H24:I24"/>
    <mergeCell ref="H23:I23"/>
    <mergeCell ref="H22:I22"/>
    <mergeCell ref="F24:G24"/>
    <mergeCell ref="F23:G23"/>
    <mergeCell ref="F22:G22"/>
    <mergeCell ref="F33:G33"/>
    <mergeCell ref="H33:I33"/>
    <mergeCell ref="F34:G34"/>
    <mergeCell ref="H34:I34"/>
    <mergeCell ref="F35:G35"/>
    <mergeCell ref="H35:I35"/>
    <mergeCell ref="C96:D96"/>
    <mergeCell ref="C97:D97"/>
    <mergeCell ref="C99:C101"/>
    <mergeCell ref="C102:D102"/>
    <mergeCell ref="C65:D65"/>
    <mergeCell ref="C87:D87"/>
    <mergeCell ref="C85:C86"/>
    <mergeCell ref="C94:C95"/>
    <mergeCell ref="C7:D7"/>
    <mergeCell ref="C16:D16"/>
    <mergeCell ref="C27:D27"/>
    <mergeCell ref="C38:D38"/>
    <mergeCell ref="C49:D49"/>
    <mergeCell ref="C60:D60"/>
    <mergeCell ref="C71:D71"/>
    <mergeCell ref="C80:D80"/>
    <mergeCell ref="C89:D89"/>
    <mergeCell ref="C98:D98"/>
    <mergeCell ref="C11:D11"/>
    <mergeCell ref="C69:D69"/>
    <mergeCell ref="C70:D70"/>
    <mergeCell ref="C72:C74"/>
    <mergeCell ref="C75:D75"/>
    <mergeCell ref="C78:D78"/>
    <mergeCell ref="A25:B35"/>
    <mergeCell ref="A36:B46"/>
    <mergeCell ref="A47:B57"/>
    <mergeCell ref="A58:B68"/>
    <mergeCell ref="A69:A104"/>
    <mergeCell ref="B96:B104"/>
    <mergeCell ref="B87:B95"/>
    <mergeCell ref="B78:B86"/>
    <mergeCell ref="B69:B77"/>
    <mergeCell ref="C81:C83"/>
    <mergeCell ref="C84:D84"/>
    <mergeCell ref="C12:C13"/>
    <mergeCell ref="C33:C35"/>
    <mergeCell ref="C44:C46"/>
    <mergeCell ref="C55:C57"/>
    <mergeCell ref="C66:C68"/>
    <mergeCell ref="C76:C77"/>
    <mergeCell ref="C26:D26"/>
    <mergeCell ref="C25:D25"/>
    <mergeCell ref="C103:C104"/>
    <mergeCell ref="C22:C24"/>
    <mergeCell ref="E2:K2"/>
    <mergeCell ref="C5:D5"/>
    <mergeCell ref="C6:D6"/>
    <mergeCell ref="C8:C10"/>
    <mergeCell ref="F3:G3"/>
    <mergeCell ref="E3:E4"/>
    <mergeCell ref="F5:G5"/>
    <mergeCell ref="F6:G6"/>
    <mergeCell ref="J3:J4"/>
    <mergeCell ref="K3:K4"/>
    <mergeCell ref="H3:I3"/>
    <mergeCell ref="H5:I5"/>
    <mergeCell ref="H6:I6"/>
    <mergeCell ref="A2:D4"/>
    <mergeCell ref="A5:B13"/>
    <mergeCell ref="F32:G32"/>
    <mergeCell ref="H59:I59"/>
    <mergeCell ref="H15:I15"/>
    <mergeCell ref="C17:C20"/>
    <mergeCell ref="C14:D14"/>
    <mergeCell ref="C15:D15"/>
    <mergeCell ref="C79:D79"/>
    <mergeCell ref="H96:I96"/>
    <mergeCell ref="C21:D21"/>
    <mergeCell ref="A14:B24"/>
    <mergeCell ref="H88:I88"/>
    <mergeCell ref="H87:I87"/>
    <mergeCell ref="H79:I79"/>
    <mergeCell ref="F93:G93"/>
    <mergeCell ref="H93:I93"/>
    <mergeCell ref="H25:I25"/>
    <mergeCell ref="F26:G26"/>
    <mergeCell ref="F25:G25"/>
    <mergeCell ref="F78:G78"/>
    <mergeCell ref="C90:C92"/>
    <mergeCell ref="C93:D93"/>
    <mergeCell ref="C88:D88"/>
    <mergeCell ref="H14:I14"/>
    <mergeCell ref="F15:G15"/>
    <mergeCell ref="F14:G14"/>
    <mergeCell ref="F37:G37"/>
    <mergeCell ref="H37:I37"/>
    <mergeCell ref="H36:I36"/>
    <mergeCell ref="F36:G36"/>
    <mergeCell ref="H26:I26"/>
    <mergeCell ref="H32:I32"/>
    <mergeCell ref="H11:I11"/>
    <mergeCell ref="F11:G11"/>
    <mergeCell ref="C28:C31"/>
    <mergeCell ref="C39:C42"/>
    <mergeCell ref="C50:C53"/>
    <mergeCell ref="C61:C64"/>
    <mergeCell ref="C58:D58"/>
    <mergeCell ref="C59:D59"/>
    <mergeCell ref="C48:D48"/>
    <mergeCell ref="C54:D54"/>
    <mergeCell ref="C32:D32"/>
    <mergeCell ref="C36:D36"/>
    <mergeCell ref="C37:D37"/>
    <mergeCell ref="C43:D43"/>
    <mergeCell ref="C47:D47"/>
    <mergeCell ref="H58:I58"/>
    <mergeCell ref="F59:G59"/>
    <mergeCell ref="F58:G58"/>
    <mergeCell ref="H48:I48"/>
    <mergeCell ref="H47:I47"/>
    <mergeCell ref="F48:G48"/>
    <mergeCell ref="F47:G47"/>
    <mergeCell ref="H21:I21"/>
    <mergeCell ref="F21:G21"/>
    <mergeCell ref="A105:K105"/>
    <mergeCell ref="A1:K1"/>
    <mergeCell ref="F102:G102"/>
    <mergeCell ref="H102:I102"/>
    <mergeCell ref="F43:G43"/>
    <mergeCell ref="H43:I43"/>
    <mergeCell ref="F54:G54"/>
    <mergeCell ref="H54:I54"/>
    <mergeCell ref="F65:G65"/>
    <mergeCell ref="H65:I65"/>
    <mergeCell ref="F75:G75"/>
    <mergeCell ref="H75:I75"/>
    <mergeCell ref="F84:G84"/>
    <mergeCell ref="H84:I84"/>
    <mergeCell ref="H70:I70"/>
    <mergeCell ref="H69:I69"/>
    <mergeCell ref="F70:G70"/>
    <mergeCell ref="F69:G69"/>
    <mergeCell ref="H78:I78"/>
    <mergeCell ref="F97:G97"/>
    <mergeCell ref="F96:G96"/>
    <mergeCell ref="F88:G88"/>
    <mergeCell ref="F87:G87"/>
    <mergeCell ref="H97:I97"/>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E5A26-15F9-454E-931D-8ED4262D574D}">
  <dimension ref="A1:AO66"/>
  <sheetViews>
    <sheetView zoomScale="70" zoomScaleNormal="70" workbookViewId="0">
      <pane xSplit="4" ySplit="4" topLeftCell="E53" activePane="bottomRight" state="frozen"/>
      <selection pane="topRight" activeCell="E1" sqref="E1"/>
      <selection pane="bottomLeft" activeCell="A5" sqref="A5"/>
      <selection pane="bottomRight" activeCell="H35" sqref="H35"/>
    </sheetView>
  </sheetViews>
  <sheetFormatPr baseColWidth="10" defaultColWidth="11" defaultRowHeight="16" x14ac:dyDescent="0.2"/>
  <cols>
    <col min="1" max="1" width="22.33203125" customWidth="1"/>
    <col min="2" max="2" width="16.5" customWidth="1"/>
    <col min="3" max="3" width="23.83203125" customWidth="1"/>
    <col min="4" max="4" width="18.83203125" customWidth="1"/>
    <col min="5" max="7" width="19.6640625" customWidth="1"/>
    <col min="8" max="12" width="15.6640625" customWidth="1"/>
    <col min="13" max="13" width="31.1640625" customWidth="1"/>
    <col min="14" max="14" width="16.5" customWidth="1"/>
    <col min="15" max="16" width="14.5" customWidth="1"/>
    <col min="17" max="21" width="15.6640625" customWidth="1"/>
    <col min="22" max="22" width="29.33203125" customWidth="1"/>
    <col min="23" max="23" width="20.1640625" customWidth="1"/>
    <col min="24" max="25" width="16.33203125" customWidth="1"/>
    <col min="26" max="30" width="15.6640625" customWidth="1"/>
    <col min="31" max="31" width="30.5" customWidth="1"/>
    <col min="32" max="32" width="17.5" bestFit="1" customWidth="1"/>
    <col min="33" max="33" width="12.83203125" bestFit="1" customWidth="1"/>
    <col min="34" max="34" width="16.83203125" customWidth="1"/>
    <col min="35" max="37" width="16.33203125" customWidth="1"/>
    <col min="38" max="38" width="13.1640625" customWidth="1"/>
    <col min="39" max="39" width="12.83203125" customWidth="1"/>
    <col min="40" max="40" width="30.6640625" customWidth="1"/>
    <col min="41" max="41" width="33" customWidth="1"/>
  </cols>
  <sheetData>
    <row r="1" spans="1:40" ht="18" x14ac:dyDescent="0.2">
      <c r="A1" s="171" t="s">
        <v>501</v>
      </c>
      <c r="B1" s="171"/>
      <c r="C1" s="4"/>
      <c r="D1" s="4"/>
      <c r="E1" s="4"/>
      <c r="F1" s="4"/>
      <c r="G1" s="4"/>
      <c r="H1" s="4"/>
      <c r="I1" s="4"/>
      <c r="J1" s="4"/>
      <c r="K1" s="4"/>
      <c r="L1" s="4"/>
      <c r="M1" s="4"/>
      <c r="N1" s="4"/>
      <c r="O1" s="4"/>
      <c r="P1" s="4"/>
      <c r="Q1" s="4"/>
      <c r="R1" s="4"/>
      <c r="S1" s="4"/>
      <c r="T1" s="4"/>
      <c r="U1" s="4"/>
      <c r="V1" s="4"/>
      <c r="W1" s="4"/>
      <c r="X1" s="4"/>
      <c r="Y1" s="4"/>
      <c r="Z1" s="4"/>
      <c r="AA1" s="170"/>
      <c r="AB1" s="4"/>
      <c r="AC1" s="170"/>
      <c r="AD1" s="4"/>
      <c r="AE1" s="4"/>
      <c r="AF1" s="4"/>
      <c r="AG1" s="4"/>
      <c r="AH1" s="4"/>
      <c r="AI1" s="4"/>
      <c r="AJ1" s="4"/>
      <c r="AK1" s="4"/>
      <c r="AL1" s="4"/>
      <c r="AM1" s="4"/>
      <c r="AN1" s="4"/>
    </row>
    <row r="2" spans="1:40" ht="20" customHeight="1" x14ac:dyDescent="0.2">
      <c r="A2" s="325"/>
      <c r="B2" s="325"/>
      <c r="C2" s="325"/>
      <c r="D2" s="326"/>
      <c r="E2" s="316" t="s">
        <v>77</v>
      </c>
      <c r="F2" s="312"/>
      <c r="G2" s="312"/>
      <c r="H2" s="312"/>
      <c r="I2" s="312"/>
      <c r="J2" s="312"/>
      <c r="K2" s="312"/>
      <c r="L2" s="312"/>
      <c r="M2" s="317"/>
      <c r="N2" s="312" t="s">
        <v>547</v>
      </c>
      <c r="O2" s="312"/>
      <c r="P2" s="312"/>
      <c r="Q2" s="312"/>
      <c r="R2" s="312"/>
      <c r="S2" s="312"/>
      <c r="T2" s="312"/>
      <c r="U2" s="312"/>
      <c r="V2" s="313"/>
      <c r="W2" s="316" t="s">
        <v>436</v>
      </c>
      <c r="X2" s="312"/>
      <c r="Y2" s="312"/>
      <c r="Z2" s="312"/>
      <c r="AA2" s="312"/>
      <c r="AB2" s="312"/>
      <c r="AC2" s="312"/>
      <c r="AD2" s="312"/>
      <c r="AE2" s="312"/>
      <c r="AF2" s="316" t="s">
        <v>600</v>
      </c>
      <c r="AG2" s="312"/>
      <c r="AH2" s="312"/>
      <c r="AI2" s="312"/>
      <c r="AJ2" s="312"/>
      <c r="AK2" s="312"/>
      <c r="AL2" s="312"/>
      <c r="AM2" s="312"/>
      <c r="AN2" s="312"/>
    </row>
    <row r="3" spans="1:40" ht="21" customHeight="1" x14ac:dyDescent="0.2">
      <c r="A3" s="309"/>
      <c r="B3" s="309"/>
      <c r="C3" s="309"/>
      <c r="D3" s="323"/>
      <c r="E3" s="280" t="s">
        <v>15</v>
      </c>
      <c r="F3" s="320" t="s">
        <v>12</v>
      </c>
      <c r="G3" s="311" t="s">
        <v>374</v>
      </c>
      <c r="H3" s="311" t="s">
        <v>13</v>
      </c>
      <c r="I3" s="311"/>
      <c r="J3" s="311"/>
      <c r="K3" s="314" t="s">
        <v>503</v>
      </c>
      <c r="L3" s="314"/>
      <c r="M3" s="318" t="s">
        <v>14</v>
      </c>
      <c r="N3" s="276" t="s">
        <v>15</v>
      </c>
      <c r="O3" s="320" t="s">
        <v>12</v>
      </c>
      <c r="P3" s="311" t="s">
        <v>374</v>
      </c>
      <c r="Q3" s="311" t="s">
        <v>13</v>
      </c>
      <c r="R3" s="311"/>
      <c r="S3" s="311"/>
      <c r="T3" s="314" t="s">
        <v>503</v>
      </c>
      <c r="U3" s="314"/>
      <c r="V3" s="323" t="s">
        <v>14</v>
      </c>
      <c r="W3" s="280" t="s">
        <v>15</v>
      </c>
      <c r="X3" s="320" t="s">
        <v>12</v>
      </c>
      <c r="Y3" s="311" t="s">
        <v>374</v>
      </c>
      <c r="Z3" s="311" t="s">
        <v>13</v>
      </c>
      <c r="AA3" s="311"/>
      <c r="AB3" s="311"/>
      <c r="AC3" s="314" t="s">
        <v>503</v>
      </c>
      <c r="AD3" s="314"/>
      <c r="AE3" s="309" t="s">
        <v>14</v>
      </c>
      <c r="AF3" s="279" t="s">
        <v>15</v>
      </c>
      <c r="AG3" s="328" t="s">
        <v>12</v>
      </c>
      <c r="AH3" s="325" t="s">
        <v>374</v>
      </c>
      <c r="AI3" s="311" t="s">
        <v>13</v>
      </c>
      <c r="AJ3" s="311"/>
      <c r="AK3" s="311"/>
      <c r="AL3" s="314" t="s">
        <v>503</v>
      </c>
      <c r="AM3" s="314"/>
      <c r="AN3" s="326" t="s">
        <v>14</v>
      </c>
    </row>
    <row r="4" spans="1:40" ht="76" customHeight="1" x14ac:dyDescent="0.2">
      <c r="A4" s="315"/>
      <c r="B4" s="315"/>
      <c r="C4" s="315"/>
      <c r="D4" s="327"/>
      <c r="E4" s="322"/>
      <c r="F4" s="321"/>
      <c r="G4" s="309"/>
      <c r="H4" s="81" t="s">
        <v>74</v>
      </c>
      <c r="I4" s="139" t="s">
        <v>75</v>
      </c>
      <c r="J4" s="139" t="s">
        <v>76</v>
      </c>
      <c r="K4" s="5" t="s">
        <v>427</v>
      </c>
      <c r="L4" s="5" t="s">
        <v>428</v>
      </c>
      <c r="M4" s="319"/>
      <c r="N4" s="243"/>
      <c r="O4" s="321"/>
      <c r="P4" s="315"/>
      <c r="Q4" s="81" t="s">
        <v>74</v>
      </c>
      <c r="R4" s="139" t="s">
        <v>75</v>
      </c>
      <c r="S4" s="139" t="s">
        <v>76</v>
      </c>
      <c r="T4" s="5" t="s">
        <v>427</v>
      </c>
      <c r="U4" s="5" t="s">
        <v>428</v>
      </c>
      <c r="V4" s="324"/>
      <c r="W4" s="322"/>
      <c r="X4" s="321"/>
      <c r="Y4" s="315"/>
      <c r="Z4" s="81" t="s">
        <v>74</v>
      </c>
      <c r="AA4" s="139" t="s">
        <v>75</v>
      </c>
      <c r="AB4" s="139" t="s">
        <v>76</v>
      </c>
      <c r="AC4" s="5" t="s">
        <v>427</v>
      </c>
      <c r="AD4" s="5" t="s">
        <v>428</v>
      </c>
      <c r="AE4" s="310"/>
      <c r="AF4" s="322"/>
      <c r="AG4" s="329"/>
      <c r="AH4" s="315"/>
      <c r="AI4" s="81" t="s">
        <v>74</v>
      </c>
      <c r="AJ4" s="139" t="s">
        <v>75</v>
      </c>
      <c r="AK4" s="139" t="s">
        <v>76</v>
      </c>
      <c r="AL4" s="5" t="s">
        <v>427</v>
      </c>
      <c r="AM4" s="5" t="s">
        <v>428</v>
      </c>
      <c r="AN4" s="324"/>
    </row>
    <row r="5" spans="1:40" ht="63" x14ac:dyDescent="0.2">
      <c r="A5" s="232" t="s">
        <v>4</v>
      </c>
      <c r="B5" s="268"/>
      <c r="C5" s="199" t="s">
        <v>5</v>
      </c>
      <c r="D5" s="273"/>
      <c r="E5" s="173" t="s">
        <v>636</v>
      </c>
      <c r="F5" s="6" t="s">
        <v>533</v>
      </c>
      <c r="G5" s="20">
        <v>1E-3</v>
      </c>
      <c r="H5" s="7" t="s">
        <v>257</v>
      </c>
      <c r="I5" s="7" t="s">
        <v>258</v>
      </c>
      <c r="J5" s="7" t="s">
        <v>259</v>
      </c>
      <c r="K5" s="8" t="s">
        <v>417</v>
      </c>
      <c r="L5" s="8" t="s">
        <v>417</v>
      </c>
      <c r="M5" s="10" t="s">
        <v>417</v>
      </c>
      <c r="N5" s="8" t="s">
        <v>417</v>
      </c>
      <c r="O5" s="6" t="s">
        <v>417</v>
      </c>
      <c r="P5" s="6" t="s">
        <v>417</v>
      </c>
      <c r="Q5" s="8" t="s">
        <v>417</v>
      </c>
      <c r="R5" s="7" t="s">
        <v>417</v>
      </c>
      <c r="S5" s="7" t="s">
        <v>417</v>
      </c>
      <c r="T5" s="8" t="s">
        <v>417</v>
      </c>
      <c r="U5" s="8" t="s">
        <v>417</v>
      </c>
      <c r="V5" s="152" t="s">
        <v>417</v>
      </c>
      <c r="W5" s="145" t="s">
        <v>637</v>
      </c>
      <c r="X5" s="143" t="s">
        <v>20</v>
      </c>
      <c r="Y5" s="6">
        <v>3.2000000000000001E-2</v>
      </c>
      <c r="Z5" s="7" t="s">
        <v>323</v>
      </c>
      <c r="AA5" s="7" t="s">
        <v>324</v>
      </c>
      <c r="AB5" s="7" t="s">
        <v>325</v>
      </c>
      <c r="AC5" s="138" t="s">
        <v>20</v>
      </c>
      <c r="AD5" s="147" t="s">
        <v>534</v>
      </c>
      <c r="AE5" s="139" t="s">
        <v>406</v>
      </c>
      <c r="AF5" s="145" t="s">
        <v>638</v>
      </c>
      <c r="AG5" s="143" t="s">
        <v>20</v>
      </c>
      <c r="AH5" s="6">
        <v>3.2000000000000001E-2</v>
      </c>
      <c r="AI5" s="7" t="s">
        <v>551</v>
      </c>
      <c r="AJ5" s="7" t="s">
        <v>552</v>
      </c>
      <c r="AK5" s="7" t="s">
        <v>553</v>
      </c>
      <c r="AL5" s="138" t="s">
        <v>20</v>
      </c>
      <c r="AM5" s="143" t="s">
        <v>37</v>
      </c>
      <c r="AN5" s="60" t="s">
        <v>554</v>
      </c>
    </row>
    <row r="6" spans="1:40" ht="21" x14ac:dyDescent="0.2">
      <c r="A6" s="234"/>
      <c r="B6" s="269"/>
      <c r="C6" s="198" t="s">
        <v>6</v>
      </c>
      <c r="D6" s="301"/>
      <c r="E6" s="145" t="s">
        <v>639</v>
      </c>
      <c r="F6" s="138" t="s">
        <v>20</v>
      </c>
      <c r="G6" s="8">
        <v>0.33800000000000002</v>
      </c>
      <c r="H6" s="216" t="s">
        <v>417</v>
      </c>
      <c r="I6" s="216"/>
      <c r="J6" s="216"/>
      <c r="K6" s="8" t="s">
        <v>417</v>
      </c>
      <c r="L6" s="8" t="s">
        <v>417</v>
      </c>
      <c r="M6" s="9" t="s">
        <v>409</v>
      </c>
      <c r="N6" s="8" t="s">
        <v>417</v>
      </c>
      <c r="O6" s="8" t="s">
        <v>417</v>
      </c>
      <c r="P6" s="8" t="s">
        <v>417</v>
      </c>
      <c r="Q6" s="228" t="s">
        <v>417</v>
      </c>
      <c r="R6" s="228"/>
      <c r="S6" s="228"/>
      <c r="T6" s="8" t="s">
        <v>417</v>
      </c>
      <c r="U6" s="8" t="s">
        <v>417</v>
      </c>
      <c r="V6" s="152" t="s">
        <v>417</v>
      </c>
      <c r="W6" s="145" t="s">
        <v>640</v>
      </c>
      <c r="X6" s="6" t="s">
        <v>537</v>
      </c>
      <c r="Y6" s="6">
        <v>2E-3</v>
      </c>
      <c r="Z6" s="8" t="s">
        <v>417</v>
      </c>
      <c r="AA6" s="8" t="s">
        <v>417</v>
      </c>
      <c r="AB6" s="8" t="s">
        <v>417</v>
      </c>
      <c r="AC6" s="8" t="s">
        <v>417</v>
      </c>
      <c r="AD6" s="8" t="s">
        <v>417</v>
      </c>
      <c r="AE6" s="8" t="s">
        <v>417</v>
      </c>
      <c r="AF6" s="145" t="s">
        <v>641</v>
      </c>
      <c r="AG6" s="138" t="s">
        <v>28</v>
      </c>
      <c r="AH6" s="146">
        <v>0.02</v>
      </c>
      <c r="AI6" s="216" t="s">
        <v>417</v>
      </c>
      <c r="AJ6" s="216"/>
      <c r="AK6" s="216"/>
      <c r="AL6" s="8" t="s">
        <v>417</v>
      </c>
      <c r="AM6" s="8" t="s">
        <v>417</v>
      </c>
      <c r="AN6" s="9" t="s">
        <v>566</v>
      </c>
    </row>
    <row r="7" spans="1:40" ht="20" x14ac:dyDescent="0.2">
      <c r="A7" s="234"/>
      <c r="B7" s="269"/>
      <c r="C7" s="198" t="s">
        <v>496</v>
      </c>
      <c r="D7" s="301"/>
      <c r="E7" s="145" t="s">
        <v>642</v>
      </c>
      <c r="F7" s="138" t="s">
        <v>20</v>
      </c>
      <c r="G7" s="8">
        <v>2.8000000000000001E-2</v>
      </c>
      <c r="H7" s="216" t="s">
        <v>417</v>
      </c>
      <c r="I7" s="216"/>
      <c r="J7" s="216"/>
      <c r="K7" s="8" t="s">
        <v>417</v>
      </c>
      <c r="L7" s="8" t="s">
        <v>417</v>
      </c>
      <c r="M7" s="10" t="s">
        <v>410</v>
      </c>
      <c r="N7" s="8" t="s">
        <v>417</v>
      </c>
      <c r="O7" s="8" t="s">
        <v>417</v>
      </c>
      <c r="P7" s="8" t="s">
        <v>417</v>
      </c>
      <c r="Q7" s="228" t="s">
        <v>417</v>
      </c>
      <c r="R7" s="228"/>
      <c r="S7" s="228"/>
      <c r="T7" s="8" t="s">
        <v>417</v>
      </c>
      <c r="U7" s="8" t="s">
        <v>417</v>
      </c>
      <c r="V7" s="152" t="s">
        <v>417</v>
      </c>
      <c r="W7" s="145" t="s">
        <v>643</v>
      </c>
      <c r="X7" s="138" t="s">
        <v>20</v>
      </c>
      <c r="Y7" s="8">
        <v>9.0999999999999998E-2</v>
      </c>
      <c r="Z7" s="8" t="s">
        <v>417</v>
      </c>
      <c r="AA7" s="8" t="s">
        <v>417</v>
      </c>
      <c r="AB7" s="8" t="s">
        <v>417</v>
      </c>
      <c r="AC7" s="8" t="s">
        <v>417</v>
      </c>
      <c r="AD7" s="8" t="s">
        <v>417</v>
      </c>
      <c r="AE7" s="8" t="s">
        <v>412</v>
      </c>
      <c r="AF7" s="145" t="s">
        <v>644</v>
      </c>
      <c r="AG7" s="6" t="s">
        <v>526</v>
      </c>
      <c r="AH7" s="8">
        <v>8.9999999999999993E-3</v>
      </c>
      <c r="AI7" s="216" t="s">
        <v>417</v>
      </c>
      <c r="AJ7" s="216"/>
      <c r="AK7" s="216"/>
      <c r="AL7" s="8" t="s">
        <v>417</v>
      </c>
      <c r="AM7" s="8" t="s">
        <v>417</v>
      </c>
      <c r="AN7" s="10" t="s">
        <v>417</v>
      </c>
    </row>
    <row r="8" spans="1:40" ht="42" x14ac:dyDescent="0.2">
      <c r="A8" s="234"/>
      <c r="B8" s="269"/>
      <c r="C8" s="197" t="s">
        <v>7</v>
      </c>
      <c r="D8" s="142" t="s">
        <v>82</v>
      </c>
      <c r="E8" s="280" t="s">
        <v>645</v>
      </c>
      <c r="F8" s="284" t="s">
        <v>20</v>
      </c>
      <c r="G8" s="207">
        <v>1.7000000000000001E-2</v>
      </c>
      <c r="H8" s="13" t="s">
        <v>260</v>
      </c>
      <c r="I8" s="13" t="s">
        <v>261</v>
      </c>
      <c r="J8" s="13" t="s">
        <v>262</v>
      </c>
      <c r="K8" s="284" t="s">
        <v>431</v>
      </c>
      <c r="L8" s="284" t="s">
        <v>432</v>
      </c>
      <c r="M8" s="157" t="s">
        <v>384</v>
      </c>
      <c r="N8" s="276" t="s">
        <v>417</v>
      </c>
      <c r="O8" s="277" t="s">
        <v>417</v>
      </c>
      <c r="P8" s="260" t="s">
        <v>417</v>
      </c>
      <c r="Q8" s="13" t="s">
        <v>417</v>
      </c>
      <c r="R8" s="13" t="s">
        <v>417</v>
      </c>
      <c r="S8" s="13" t="s">
        <v>417</v>
      </c>
      <c r="T8" s="207" t="s">
        <v>417</v>
      </c>
      <c r="U8" s="207" t="s">
        <v>417</v>
      </c>
      <c r="V8" s="156" t="s">
        <v>417</v>
      </c>
      <c r="W8" s="280" t="s">
        <v>646</v>
      </c>
      <c r="X8" s="277" t="s">
        <v>338</v>
      </c>
      <c r="Y8" s="260">
        <v>1E-3</v>
      </c>
      <c r="Z8" s="13" t="s">
        <v>326</v>
      </c>
      <c r="AA8" s="13" t="s">
        <v>327</v>
      </c>
      <c r="AB8" s="13" t="s">
        <v>328</v>
      </c>
      <c r="AC8" s="207" t="s">
        <v>417</v>
      </c>
      <c r="AD8" s="207" t="s">
        <v>417</v>
      </c>
      <c r="AE8" s="13" t="s">
        <v>417</v>
      </c>
      <c r="AF8" s="280" t="s">
        <v>647</v>
      </c>
      <c r="AG8" s="277" t="s">
        <v>386</v>
      </c>
      <c r="AH8" s="260">
        <v>5.0000000000000001E-3</v>
      </c>
      <c r="AI8" s="13" t="s">
        <v>555</v>
      </c>
      <c r="AJ8" s="13" t="s">
        <v>557</v>
      </c>
      <c r="AK8" s="13" t="s">
        <v>559</v>
      </c>
      <c r="AL8" s="277" t="s">
        <v>417</v>
      </c>
      <c r="AM8" s="277" t="s">
        <v>417</v>
      </c>
      <c r="AN8" s="157" t="s">
        <v>417</v>
      </c>
    </row>
    <row r="9" spans="1:40" ht="20" x14ac:dyDescent="0.2">
      <c r="A9" s="234"/>
      <c r="B9" s="269"/>
      <c r="C9" s="198"/>
      <c r="D9" s="140" t="s">
        <v>83</v>
      </c>
      <c r="E9" s="285"/>
      <c r="F9" s="220"/>
      <c r="G9" s="216"/>
      <c r="H9" s="8" t="s">
        <v>263</v>
      </c>
      <c r="I9" s="8" t="s">
        <v>264</v>
      </c>
      <c r="J9" s="8" t="s">
        <v>265</v>
      </c>
      <c r="K9" s="220"/>
      <c r="L9" s="220"/>
      <c r="M9" s="10" t="s">
        <v>417</v>
      </c>
      <c r="N9" s="216"/>
      <c r="O9" s="219"/>
      <c r="P9" s="219"/>
      <c r="Q9" s="8" t="s">
        <v>417</v>
      </c>
      <c r="R9" s="8" t="s">
        <v>417</v>
      </c>
      <c r="S9" s="8" t="s">
        <v>417</v>
      </c>
      <c r="T9" s="216"/>
      <c r="U9" s="216"/>
      <c r="V9" s="152" t="s">
        <v>417</v>
      </c>
      <c r="W9" s="285"/>
      <c r="X9" s="219"/>
      <c r="Y9" s="219"/>
      <c r="Z9" s="8" t="s">
        <v>329</v>
      </c>
      <c r="AA9" s="8" t="s">
        <v>330</v>
      </c>
      <c r="AB9" s="8" t="s">
        <v>331</v>
      </c>
      <c r="AC9" s="216"/>
      <c r="AD9" s="216"/>
      <c r="AE9" s="8" t="s">
        <v>417</v>
      </c>
      <c r="AF9" s="285"/>
      <c r="AG9" s="216"/>
      <c r="AH9" s="219"/>
      <c r="AI9" s="8" t="s">
        <v>556</v>
      </c>
      <c r="AJ9" s="8" t="s">
        <v>558</v>
      </c>
      <c r="AK9" s="8" t="s">
        <v>560</v>
      </c>
      <c r="AL9" s="216"/>
      <c r="AM9" s="216"/>
      <c r="AN9" s="10" t="s">
        <v>417</v>
      </c>
    </row>
    <row r="10" spans="1:40" ht="20" x14ac:dyDescent="0.2">
      <c r="A10" s="234"/>
      <c r="B10" s="269"/>
      <c r="C10" s="197" t="s">
        <v>842</v>
      </c>
      <c r="D10" s="142" t="s">
        <v>85</v>
      </c>
      <c r="E10" s="279" t="s">
        <v>648</v>
      </c>
      <c r="F10" s="260" t="s">
        <v>538</v>
      </c>
      <c r="G10" s="260">
        <v>1E-3</v>
      </c>
      <c r="H10" s="13" t="s">
        <v>266</v>
      </c>
      <c r="I10" s="13" t="s">
        <v>267</v>
      </c>
      <c r="J10" s="13" t="s">
        <v>268</v>
      </c>
      <c r="K10" s="207" t="s">
        <v>417</v>
      </c>
      <c r="L10" s="207" t="s">
        <v>417</v>
      </c>
      <c r="M10" s="14" t="s">
        <v>417</v>
      </c>
      <c r="N10" s="276" t="s">
        <v>417</v>
      </c>
      <c r="O10" s="277" t="s">
        <v>417</v>
      </c>
      <c r="P10" s="260" t="s">
        <v>417</v>
      </c>
      <c r="Q10" s="13" t="s">
        <v>417</v>
      </c>
      <c r="R10" s="13" t="s">
        <v>417</v>
      </c>
      <c r="S10" s="13" t="s">
        <v>417</v>
      </c>
      <c r="T10" s="207" t="s">
        <v>417</v>
      </c>
      <c r="U10" s="207" t="s">
        <v>417</v>
      </c>
      <c r="V10" s="156" t="s">
        <v>417</v>
      </c>
      <c r="W10" s="276" t="s">
        <v>649</v>
      </c>
      <c r="X10" s="305" t="s">
        <v>539</v>
      </c>
      <c r="Y10" s="266">
        <v>1E-3</v>
      </c>
      <c r="Z10" s="13" t="s">
        <v>332</v>
      </c>
      <c r="AA10" s="13" t="s">
        <v>333</v>
      </c>
      <c r="AB10" s="13" t="s">
        <v>334</v>
      </c>
      <c r="AC10" s="207" t="s">
        <v>417</v>
      </c>
      <c r="AD10" s="207" t="s">
        <v>417</v>
      </c>
      <c r="AE10" s="13" t="s">
        <v>417</v>
      </c>
      <c r="AF10" s="279" t="s">
        <v>650</v>
      </c>
      <c r="AG10" s="265" t="s">
        <v>37</v>
      </c>
      <c r="AH10" s="260">
        <v>1.2E-2</v>
      </c>
      <c r="AI10" s="13" t="s">
        <v>561</v>
      </c>
      <c r="AJ10" s="13" t="s">
        <v>562</v>
      </c>
      <c r="AK10" s="13" t="s">
        <v>563</v>
      </c>
      <c r="AL10" s="283" t="s">
        <v>35</v>
      </c>
      <c r="AM10" s="260" t="s">
        <v>526</v>
      </c>
      <c r="AN10" s="14" t="s">
        <v>417</v>
      </c>
    </row>
    <row r="11" spans="1:40" ht="43" thickBot="1" x14ac:dyDescent="0.25">
      <c r="A11" s="300"/>
      <c r="B11" s="270"/>
      <c r="C11" s="271"/>
      <c r="D11" s="174" t="s">
        <v>84</v>
      </c>
      <c r="E11" s="308"/>
      <c r="F11" s="261"/>
      <c r="G11" s="261"/>
      <c r="H11" s="162" t="s">
        <v>269</v>
      </c>
      <c r="I11" s="162" t="s">
        <v>372</v>
      </c>
      <c r="J11" s="162" t="s">
        <v>270</v>
      </c>
      <c r="K11" s="258"/>
      <c r="L11" s="258"/>
      <c r="M11" s="169" t="s">
        <v>417</v>
      </c>
      <c r="N11" s="258"/>
      <c r="O11" s="261"/>
      <c r="P11" s="261"/>
      <c r="Q11" s="162" t="s">
        <v>417</v>
      </c>
      <c r="R11" s="162" t="s">
        <v>417</v>
      </c>
      <c r="S11" s="162" t="s">
        <v>417</v>
      </c>
      <c r="T11" s="258"/>
      <c r="U11" s="258"/>
      <c r="V11" s="169" t="s">
        <v>417</v>
      </c>
      <c r="W11" s="258"/>
      <c r="X11" s="306"/>
      <c r="Y11" s="307"/>
      <c r="Z11" s="162" t="s">
        <v>335</v>
      </c>
      <c r="AA11" s="162" t="s">
        <v>336</v>
      </c>
      <c r="AB11" s="162" t="s">
        <v>337</v>
      </c>
      <c r="AC11" s="258"/>
      <c r="AD11" s="258"/>
      <c r="AE11" s="162" t="s">
        <v>417</v>
      </c>
      <c r="AF11" s="308"/>
      <c r="AG11" s="296"/>
      <c r="AH11" s="261"/>
      <c r="AI11" s="162" t="s">
        <v>564</v>
      </c>
      <c r="AJ11" s="162" t="s">
        <v>565</v>
      </c>
      <c r="AK11" s="162" t="s">
        <v>550</v>
      </c>
      <c r="AL11" s="297"/>
      <c r="AM11" s="258"/>
      <c r="AN11" s="176" t="s">
        <v>384</v>
      </c>
    </row>
    <row r="12" spans="1:40" ht="64" thickTop="1" x14ac:dyDescent="0.2">
      <c r="A12" s="298" t="s">
        <v>80</v>
      </c>
      <c r="B12" s="299"/>
      <c r="C12" s="198" t="s">
        <v>8</v>
      </c>
      <c r="D12" s="301"/>
      <c r="E12" s="145" t="s">
        <v>651</v>
      </c>
      <c r="F12" s="138" t="s">
        <v>20</v>
      </c>
      <c r="G12" s="8">
        <v>5.2999999999999999E-2</v>
      </c>
      <c r="H12" s="8" t="s">
        <v>271</v>
      </c>
      <c r="I12" s="8" t="s">
        <v>272</v>
      </c>
      <c r="J12" s="8" t="s">
        <v>273</v>
      </c>
      <c r="K12" s="138" t="s">
        <v>20</v>
      </c>
      <c r="L12" s="138" t="s">
        <v>43</v>
      </c>
      <c r="M12" s="9" t="s">
        <v>384</v>
      </c>
      <c r="N12" s="8" t="s">
        <v>652</v>
      </c>
      <c r="O12" s="138" t="s">
        <v>28</v>
      </c>
      <c r="P12" s="8">
        <v>1.4999999999999999E-2</v>
      </c>
      <c r="Q12" s="8" t="s">
        <v>301</v>
      </c>
      <c r="R12" s="8" t="s">
        <v>302</v>
      </c>
      <c r="S12" s="8" t="s">
        <v>303</v>
      </c>
      <c r="T12" s="147" t="s">
        <v>530</v>
      </c>
      <c r="U12" s="138" t="s">
        <v>431</v>
      </c>
      <c r="V12" s="5" t="s">
        <v>405</v>
      </c>
      <c r="W12" s="18" t="s">
        <v>653</v>
      </c>
      <c r="X12" s="138" t="s">
        <v>20</v>
      </c>
      <c r="Y12" s="8">
        <v>9.2999999999999999E-2</v>
      </c>
      <c r="Z12" s="8" t="s">
        <v>339</v>
      </c>
      <c r="AA12" s="8" t="s">
        <v>340</v>
      </c>
      <c r="AB12" s="8" t="s">
        <v>341</v>
      </c>
      <c r="AC12" s="138" t="s">
        <v>20</v>
      </c>
      <c r="AD12" s="147" t="s">
        <v>535</v>
      </c>
      <c r="AE12" s="5" t="s">
        <v>383</v>
      </c>
      <c r="AF12" s="148" t="s">
        <v>654</v>
      </c>
      <c r="AG12" s="163" t="s">
        <v>20</v>
      </c>
      <c r="AH12" s="149">
        <v>4.2999999999999997E-2</v>
      </c>
      <c r="AI12" s="144" t="s">
        <v>568</v>
      </c>
      <c r="AJ12" s="144" t="s">
        <v>569</v>
      </c>
      <c r="AK12" s="144" t="s">
        <v>570</v>
      </c>
      <c r="AL12" s="177" t="s">
        <v>20</v>
      </c>
      <c r="AM12" s="149" t="s">
        <v>508</v>
      </c>
      <c r="AN12" s="151" t="s">
        <v>546</v>
      </c>
    </row>
    <row r="13" spans="1:40" ht="21" x14ac:dyDescent="0.2">
      <c r="A13" s="234"/>
      <c r="B13" s="269"/>
      <c r="C13" s="198" t="s">
        <v>496</v>
      </c>
      <c r="D13" s="301"/>
      <c r="E13" s="145" t="s">
        <v>655</v>
      </c>
      <c r="F13" s="138" t="s">
        <v>20</v>
      </c>
      <c r="G13" s="8">
        <v>5.0999999999999997E-2</v>
      </c>
      <c r="H13" s="228" t="s">
        <v>417</v>
      </c>
      <c r="I13" s="228"/>
      <c r="J13" s="228"/>
      <c r="K13" s="8" t="s">
        <v>417</v>
      </c>
      <c r="L13" s="8" t="s">
        <v>417</v>
      </c>
      <c r="M13" s="10" t="s">
        <v>410</v>
      </c>
      <c r="N13" s="8" t="s">
        <v>656</v>
      </c>
      <c r="O13" s="138" t="s">
        <v>20</v>
      </c>
      <c r="P13" s="8">
        <v>0.108</v>
      </c>
      <c r="Q13" s="228" t="s">
        <v>417</v>
      </c>
      <c r="R13" s="228"/>
      <c r="S13" s="228"/>
      <c r="T13" s="8" t="s">
        <v>417</v>
      </c>
      <c r="U13" s="8" t="s">
        <v>417</v>
      </c>
      <c r="V13" s="152" t="s">
        <v>410</v>
      </c>
      <c r="W13" s="145" t="s">
        <v>657</v>
      </c>
      <c r="X13" s="138" t="s">
        <v>20</v>
      </c>
      <c r="Y13" s="8">
        <v>7.3999999999999996E-2</v>
      </c>
      <c r="Z13" s="8" t="s">
        <v>417</v>
      </c>
      <c r="AA13" s="8" t="s">
        <v>417</v>
      </c>
      <c r="AB13" s="8" t="s">
        <v>417</v>
      </c>
      <c r="AC13" s="8" t="s">
        <v>417</v>
      </c>
      <c r="AD13" s="8" t="s">
        <v>417</v>
      </c>
      <c r="AE13" s="8" t="s">
        <v>412</v>
      </c>
      <c r="AF13" s="164" t="s">
        <v>658</v>
      </c>
      <c r="AG13" s="20" t="s">
        <v>508</v>
      </c>
      <c r="AH13" s="20">
        <v>1.6E-2</v>
      </c>
      <c r="AI13" s="228" t="s">
        <v>417</v>
      </c>
      <c r="AJ13" s="228"/>
      <c r="AK13" s="228"/>
      <c r="AL13" s="7" t="s">
        <v>417</v>
      </c>
      <c r="AM13" s="7" t="s">
        <v>417</v>
      </c>
      <c r="AN13" s="178" t="s">
        <v>417</v>
      </c>
    </row>
    <row r="14" spans="1:40" ht="21" x14ac:dyDescent="0.2">
      <c r="A14" s="234"/>
      <c r="B14" s="269"/>
      <c r="C14" s="197" t="s">
        <v>842</v>
      </c>
      <c r="D14" s="142" t="s">
        <v>85</v>
      </c>
      <c r="E14" s="280" t="s">
        <v>659</v>
      </c>
      <c r="F14" s="277" t="s">
        <v>540</v>
      </c>
      <c r="G14" s="260">
        <v>5.0000000000000001E-3</v>
      </c>
      <c r="H14" s="13" t="s">
        <v>274</v>
      </c>
      <c r="I14" s="13" t="s">
        <v>275</v>
      </c>
      <c r="J14" s="13" t="s">
        <v>276</v>
      </c>
      <c r="K14" s="207" t="s">
        <v>417</v>
      </c>
      <c r="L14" s="207" t="s">
        <v>417</v>
      </c>
      <c r="M14" s="14" t="s">
        <v>417</v>
      </c>
      <c r="N14" s="276" t="s">
        <v>660</v>
      </c>
      <c r="O14" s="277" t="s">
        <v>544</v>
      </c>
      <c r="P14" s="260">
        <v>4.0000000000000001E-3</v>
      </c>
      <c r="Q14" s="13" t="s">
        <v>304</v>
      </c>
      <c r="R14" s="13" t="s">
        <v>305</v>
      </c>
      <c r="S14" s="13" t="s">
        <v>306</v>
      </c>
      <c r="T14" s="13" t="s">
        <v>417</v>
      </c>
      <c r="U14" s="13" t="s">
        <v>417</v>
      </c>
      <c r="V14" s="156" t="s">
        <v>417</v>
      </c>
      <c r="W14" s="280" t="s">
        <v>661</v>
      </c>
      <c r="X14" s="276" t="s">
        <v>338</v>
      </c>
      <c r="Y14" s="207">
        <v>1E-3</v>
      </c>
      <c r="Z14" s="13" t="s">
        <v>342</v>
      </c>
      <c r="AA14" s="13" t="s">
        <v>343</v>
      </c>
      <c r="AB14" s="13" t="s">
        <v>344</v>
      </c>
      <c r="AC14" s="207" t="s">
        <v>417</v>
      </c>
      <c r="AD14" s="207" t="s">
        <v>417</v>
      </c>
      <c r="AE14" s="13" t="s">
        <v>417</v>
      </c>
      <c r="AF14" s="279" t="s">
        <v>662</v>
      </c>
      <c r="AG14" s="260" t="s">
        <v>567</v>
      </c>
      <c r="AH14" s="266">
        <v>0.01</v>
      </c>
      <c r="AI14" s="13" t="s">
        <v>571</v>
      </c>
      <c r="AJ14" s="13" t="s">
        <v>572</v>
      </c>
      <c r="AK14" s="13" t="s">
        <v>573</v>
      </c>
      <c r="AL14" s="207" t="s">
        <v>417</v>
      </c>
      <c r="AM14" s="207" t="s">
        <v>417</v>
      </c>
      <c r="AN14" s="172" t="s">
        <v>417</v>
      </c>
    </row>
    <row r="15" spans="1:40" ht="22" thickBot="1" x14ac:dyDescent="0.25">
      <c r="A15" s="300"/>
      <c r="B15" s="270"/>
      <c r="C15" s="302"/>
      <c r="D15" s="142" t="s">
        <v>84</v>
      </c>
      <c r="E15" s="288"/>
      <c r="F15" s="303"/>
      <c r="G15" s="303"/>
      <c r="H15" s="13" t="s">
        <v>277</v>
      </c>
      <c r="I15" s="13" t="s">
        <v>278</v>
      </c>
      <c r="J15" s="13" t="s">
        <v>279</v>
      </c>
      <c r="K15" s="291"/>
      <c r="L15" s="291"/>
      <c r="M15" s="179" t="s">
        <v>417</v>
      </c>
      <c r="N15" s="291"/>
      <c r="O15" s="291"/>
      <c r="P15" s="303"/>
      <c r="Q15" s="13" t="s">
        <v>307</v>
      </c>
      <c r="R15" s="13" t="s">
        <v>308</v>
      </c>
      <c r="S15" s="13" t="s">
        <v>309</v>
      </c>
      <c r="T15" s="13" t="s">
        <v>417</v>
      </c>
      <c r="U15" s="13" t="s">
        <v>417</v>
      </c>
      <c r="V15" s="180" t="s">
        <v>417</v>
      </c>
      <c r="W15" s="288"/>
      <c r="X15" s="291"/>
      <c r="Y15" s="291"/>
      <c r="Z15" s="13" t="s">
        <v>345</v>
      </c>
      <c r="AA15" s="13" t="s">
        <v>346</v>
      </c>
      <c r="AB15" s="13" t="s">
        <v>347</v>
      </c>
      <c r="AC15" s="291"/>
      <c r="AD15" s="291"/>
      <c r="AE15" s="13" t="s">
        <v>417</v>
      </c>
      <c r="AF15" s="288"/>
      <c r="AG15" s="303"/>
      <c r="AH15" s="290"/>
      <c r="AI15" s="13" t="s">
        <v>574</v>
      </c>
      <c r="AJ15" s="13" t="s">
        <v>575</v>
      </c>
      <c r="AK15" s="13" t="s">
        <v>576</v>
      </c>
      <c r="AL15" s="291"/>
      <c r="AM15" s="291"/>
      <c r="AN15" s="172" t="s">
        <v>417</v>
      </c>
    </row>
    <row r="16" spans="1:40" ht="21" thickTop="1" x14ac:dyDescent="0.2">
      <c r="A16" s="234" t="s">
        <v>11</v>
      </c>
      <c r="B16" s="292" t="s">
        <v>604</v>
      </c>
      <c r="C16" s="294" t="s">
        <v>5</v>
      </c>
      <c r="D16" s="295"/>
      <c r="E16" s="167" t="s">
        <v>663</v>
      </c>
      <c r="F16" s="165" t="s">
        <v>541</v>
      </c>
      <c r="G16" s="165">
        <v>1E-3</v>
      </c>
      <c r="H16" s="166" t="s">
        <v>280</v>
      </c>
      <c r="I16" s="166" t="s">
        <v>281</v>
      </c>
      <c r="J16" s="166" t="s">
        <v>282</v>
      </c>
      <c r="K16" s="166" t="s">
        <v>417</v>
      </c>
      <c r="L16" s="166" t="s">
        <v>417</v>
      </c>
      <c r="M16" s="181" t="s">
        <v>417</v>
      </c>
      <c r="N16" s="166" t="s">
        <v>664</v>
      </c>
      <c r="O16" s="165" t="s">
        <v>529</v>
      </c>
      <c r="P16" s="165">
        <v>1E-3</v>
      </c>
      <c r="Q16" s="166" t="s">
        <v>417</v>
      </c>
      <c r="R16" s="166" t="s">
        <v>310</v>
      </c>
      <c r="S16" s="166" t="s">
        <v>311</v>
      </c>
      <c r="T16" s="166" t="s">
        <v>417</v>
      </c>
      <c r="U16" s="166" t="s">
        <v>417</v>
      </c>
      <c r="V16" s="182" t="s">
        <v>417</v>
      </c>
      <c r="W16" s="166" t="s">
        <v>665</v>
      </c>
      <c r="X16" s="165" t="s">
        <v>348</v>
      </c>
      <c r="Y16" s="165">
        <v>2E-3</v>
      </c>
      <c r="Z16" s="166" t="s">
        <v>361</v>
      </c>
      <c r="AA16" s="166" t="s">
        <v>362</v>
      </c>
      <c r="AB16" s="166" t="s">
        <v>363</v>
      </c>
      <c r="AC16" s="166" t="s">
        <v>417</v>
      </c>
      <c r="AD16" s="166" t="s">
        <v>417</v>
      </c>
      <c r="AE16" s="166" t="s">
        <v>417</v>
      </c>
      <c r="AF16" s="167" t="s">
        <v>666</v>
      </c>
      <c r="AG16" s="165" t="s">
        <v>577</v>
      </c>
      <c r="AH16" s="165">
        <v>2E-3</v>
      </c>
      <c r="AI16" s="166" t="s">
        <v>579</v>
      </c>
      <c r="AJ16" s="166" t="s">
        <v>580</v>
      </c>
      <c r="AK16" s="166" t="s">
        <v>581</v>
      </c>
      <c r="AL16" s="166" t="s">
        <v>417</v>
      </c>
      <c r="AM16" s="166" t="s">
        <v>417</v>
      </c>
      <c r="AN16" s="182" t="s">
        <v>417</v>
      </c>
    </row>
    <row r="17" spans="1:41" ht="21" x14ac:dyDescent="0.2">
      <c r="A17" s="234"/>
      <c r="B17" s="292"/>
      <c r="C17" s="199" t="s">
        <v>9</v>
      </c>
      <c r="D17" s="273"/>
      <c r="E17" s="145" t="s">
        <v>667</v>
      </c>
      <c r="F17" s="138" t="s">
        <v>43</v>
      </c>
      <c r="G17" s="8">
        <v>0.10199999999999999</v>
      </c>
      <c r="H17" s="228" t="s">
        <v>417</v>
      </c>
      <c r="I17" s="228"/>
      <c r="J17" s="228"/>
      <c r="K17" s="8" t="s">
        <v>417</v>
      </c>
      <c r="L17" s="8" t="s">
        <v>417</v>
      </c>
      <c r="M17" s="10" t="s">
        <v>404</v>
      </c>
      <c r="N17" s="8" t="s">
        <v>668</v>
      </c>
      <c r="O17" s="138" t="s">
        <v>20</v>
      </c>
      <c r="P17" s="146">
        <v>0.161</v>
      </c>
      <c r="Q17" s="228" t="s">
        <v>417</v>
      </c>
      <c r="R17" s="228"/>
      <c r="S17" s="228"/>
      <c r="T17" s="8" t="s">
        <v>417</v>
      </c>
      <c r="U17" s="8" t="s">
        <v>417</v>
      </c>
      <c r="V17" s="152" t="s">
        <v>669</v>
      </c>
      <c r="W17" s="145" t="s">
        <v>670</v>
      </c>
      <c r="X17" s="138" t="s">
        <v>20</v>
      </c>
      <c r="Y17" s="153">
        <v>0.30499999999999999</v>
      </c>
      <c r="Z17" s="8" t="s">
        <v>417</v>
      </c>
      <c r="AA17" s="8" t="s">
        <v>417</v>
      </c>
      <c r="AB17" s="8" t="s">
        <v>417</v>
      </c>
      <c r="AC17" s="8" t="s">
        <v>417</v>
      </c>
      <c r="AD17" s="8" t="s">
        <v>417</v>
      </c>
      <c r="AE17" s="8" t="s">
        <v>671</v>
      </c>
      <c r="AF17" s="145" t="s">
        <v>672</v>
      </c>
      <c r="AG17" s="138" t="s">
        <v>20</v>
      </c>
      <c r="AH17" s="8">
        <v>0.378</v>
      </c>
      <c r="AI17" s="228" t="s">
        <v>417</v>
      </c>
      <c r="AJ17" s="228"/>
      <c r="AK17" s="228"/>
      <c r="AL17" s="8" t="s">
        <v>417</v>
      </c>
      <c r="AM17" s="8" t="s">
        <v>417</v>
      </c>
      <c r="AN17" s="154" t="s">
        <v>673</v>
      </c>
    </row>
    <row r="18" spans="1:41" ht="20" x14ac:dyDescent="0.2">
      <c r="A18" s="234"/>
      <c r="B18" s="292"/>
      <c r="C18" s="199" t="s">
        <v>496</v>
      </c>
      <c r="D18" s="273"/>
      <c r="E18" s="145" t="s">
        <v>674</v>
      </c>
      <c r="F18" s="6" t="s">
        <v>513</v>
      </c>
      <c r="G18" s="6">
        <v>1E-3</v>
      </c>
      <c r="H18" s="228" t="s">
        <v>417</v>
      </c>
      <c r="I18" s="228"/>
      <c r="J18" s="228"/>
      <c r="K18" s="8" t="s">
        <v>417</v>
      </c>
      <c r="L18" s="8" t="s">
        <v>417</v>
      </c>
      <c r="M18" s="10" t="s">
        <v>417</v>
      </c>
      <c r="N18" s="8" t="s">
        <v>675</v>
      </c>
      <c r="O18" s="168" t="s">
        <v>78</v>
      </c>
      <c r="P18" s="153">
        <v>4.2000000000000003E-2</v>
      </c>
      <c r="Q18" s="228" t="s">
        <v>417</v>
      </c>
      <c r="R18" s="228"/>
      <c r="S18" s="228"/>
      <c r="T18" s="8" t="s">
        <v>417</v>
      </c>
      <c r="U18" s="8" t="s">
        <v>417</v>
      </c>
      <c r="V18" s="152" t="s">
        <v>411</v>
      </c>
      <c r="W18" s="145" t="s">
        <v>676</v>
      </c>
      <c r="X18" s="168" t="s">
        <v>364</v>
      </c>
      <c r="Y18" s="153">
        <v>9.2999999999999999E-2</v>
      </c>
      <c r="Z18" s="8" t="s">
        <v>417</v>
      </c>
      <c r="AA18" s="8" t="s">
        <v>417</v>
      </c>
      <c r="AB18" s="8" t="s">
        <v>417</v>
      </c>
      <c r="AC18" s="8" t="s">
        <v>417</v>
      </c>
      <c r="AD18" s="8" t="s">
        <v>417</v>
      </c>
      <c r="AE18" s="8" t="s">
        <v>412</v>
      </c>
      <c r="AF18" s="145" t="s">
        <v>677</v>
      </c>
      <c r="AG18" s="143" t="s">
        <v>37</v>
      </c>
      <c r="AH18" s="153">
        <v>0.05</v>
      </c>
      <c r="AI18" s="228" t="s">
        <v>417</v>
      </c>
      <c r="AJ18" s="228"/>
      <c r="AK18" s="228"/>
      <c r="AL18" s="8" t="s">
        <v>417</v>
      </c>
      <c r="AM18" s="8" t="s">
        <v>417</v>
      </c>
      <c r="AN18" s="152" t="s">
        <v>411</v>
      </c>
    </row>
    <row r="19" spans="1:41" ht="20" x14ac:dyDescent="0.2">
      <c r="A19" s="234"/>
      <c r="B19" s="292"/>
      <c r="C19" s="197" t="s">
        <v>10</v>
      </c>
      <c r="D19" s="142" t="s">
        <v>253</v>
      </c>
      <c r="E19" s="280" t="s">
        <v>678</v>
      </c>
      <c r="F19" s="277" t="s">
        <v>542</v>
      </c>
      <c r="G19" s="260">
        <v>2.3E-2</v>
      </c>
      <c r="H19" s="13" t="s">
        <v>283</v>
      </c>
      <c r="I19" s="13" t="s">
        <v>284</v>
      </c>
      <c r="J19" s="13" t="s">
        <v>285</v>
      </c>
      <c r="K19" s="13" t="s">
        <v>417</v>
      </c>
      <c r="L19" s="13" t="s">
        <v>417</v>
      </c>
      <c r="M19" s="14" t="s">
        <v>417</v>
      </c>
      <c r="N19" s="276" t="s">
        <v>679</v>
      </c>
      <c r="O19" s="277" t="s">
        <v>348</v>
      </c>
      <c r="P19" s="260">
        <v>8.9999999999999993E-3</v>
      </c>
      <c r="Q19" s="13" t="s">
        <v>417</v>
      </c>
      <c r="R19" s="13" t="s">
        <v>312</v>
      </c>
      <c r="S19" s="13" t="s">
        <v>313</v>
      </c>
      <c r="T19" s="207" t="s">
        <v>417</v>
      </c>
      <c r="U19" s="207" t="s">
        <v>417</v>
      </c>
      <c r="V19" s="156" t="s">
        <v>417</v>
      </c>
      <c r="W19" s="280" t="s">
        <v>680</v>
      </c>
      <c r="X19" s="286" t="s">
        <v>20</v>
      </c>
      <c r="Y19" s="266">
        <v>0.104</v>
      </c>
      <c r="Z19" s="13" t="s">
        <v>349</v>
      </c>
      <c r="AA19" s="13" t="s">
        <v>350</v>
      </c>
      <c r="AB19" s="13" t="s">
        <v>351</v>
      </c>
      <c r="AC19" s="284" t="s">
        <v>20</v>
      </c>
      <c r="AD19" s="277" t="s">
        <v>536</v>
      </c>
      <c r="AE19" s="13" t="s">
        <v>417</v>
      </c>
      <c r="AF19" s="280" t="s">
        <v>681</v>
      </c>
      <c r="AG19" s="277" t="s">
        <v>578</v>
      </c>
      <c r="AH19" s="260">
        <v>4.3999999999999997E-2</v>
      </c>
      <c r="AI19" s="13" t="s">
        <v>582</v>
      </c>
      <c r="AJ19" s="13" t="s">
        <v>586</v>
      </c>
      <c r="AK19" s="13" t="s">
        <v>587</v>
      </c>
      <c r="AL19" s="207" t="s">
        <v>417</v>
      </c>
      <c r="AM19" s="207" t="s">
        <v>417</v>
      </c>
      <c r="AN19" s="156" t="s">
        <v>417</v>
      </c>
    </row>
    <row r="20" spans="1:41" ht="42" x14ac:dyDescent="0.2">
      <c r="A20" s="234"/>
      <c r="B20" s="292"/>
      <c r="C20" s="197"/>
      <c r="D20" s="142" t="s">
        <v>254</v>
      </c>
      <c r="E20" s="280"/>
      <c r="F20" s="277"/>
      <c r="G20" s="277"/>
      <c r="H20" s="13" t="s">
        <v>286</v>
      </c>
      <c r="I20" s="13" t="s">
        <v>287</v>
      </c>
      <c r="J20" s="13" t="s">
        <v>288</v>
      </c>
      <c r="K20" s="13" t="s">
        <v>417</v>
      </c>
      <c r="L20" s="13" t="s">
        <v>417</v>
      </c>
      <c r="M20" s="14" t="s">
        <v>417</v>
      </c>
      <c r="N20" s="276"/>
      <c r="O20" s="276"/>
      <c r="P20" s="277"/>
      <c r="Q20" s="13" t="s">
        <v>417</v>
      </c>
      <c r="R20" s="13" t="s">
        <v>371</v>
      </c>
      <c r="S20" s="13" t="s">
        <v>314</v>
      </c>
      <c r="T20" s="276"/>
      <c r="U20" s="276"/>
      <c r="V20" s="156" t="s">
        <v>417</v>
      </c>
      <c r="W20" s="280"/>
      <c r="X20" s="286"/>
      <c r="Y20" s="278"/>
      <c r="Z20" s="13" t="s">
        <v>352</v>
      </c>
      <c r="AA20" s="13" t="s">
        <v>353</v>
      </c>
      <c r="AB20" s="13" t="s">
        <v>354</v>
      </c>
      <c r="AC20" s="284"/>
      <c r="AD20" s="276"/>
      <c r="AE20" s="68" t="s">
        <v>407</v>
      </c>
      <c r="AF20" s="280"/>
      <c r="AG20" s="277"/>
      <c r="AH20" s="277"/>
      <c r="AI20" s="13" t="s">
        <v>583</v>
      </c>
      <c r="AJ20" s="13" t="s">
        <v>588</v>
      </c>
      <c r="AK20" s="13" t="s">
        <v>589</v>
      </c>
      <c r="AL20" s="276"/>
      <c r="AM20" s="276"/>
      <c r="AN20" s="156" t="s">
        <v>417</v>
      </c>
    </row>
    <row r="21" spans="1:41" ht="20" x14ac:dyDescent="0.2">
      <c r="A21" s="234"/>
      <c r="B21" s="292"/>
      <c r="C21" s="197"/>
      <c r="D21" s="142" t="s">
        <v>255</v>
      </c>
      <c r="E21" s="280"/>
      <c r="F21" s="277"/>
      <c r="G21" s="277"/>
      <c r="H21" s="13" t="s">
        <v>289</v>
      </c>
      <c r="I21" s="13" t="s">
        <v>290</v>
      </c>
      <c r="J21" s="13" t="s">
        <v>291</v>
      </c>
      <c r="K21" s="13" t="s">
        <v>417</v>
      </c>
      <c r="L21" s="13" t="s">
        <v>417</v>
      </c>
      <c r="M21" s="14" t="s">
        <v>417</v>
      </c>
      <c r="N21" s="276"/>
      <c r="O21" s="276"/>
      <c r="P21" s="277"/>
      <c r="Q21" s="13" t="s">
        <v>417</v>
      </c>
      <c r="R21" s="13" t="s">
        <v>315</v>
      </c>
      <c r="S21" s="13" t="s">
        <v>316</v>
      </c>
      <c r="T21" s="276"/>
      <c r="U21" s="276"/>
      <c r="V21" s="156" t="s">
        <v>417</v>
      </c>
      <c r="W21" s="280"/>
      <c r="X21" s="286"/>
      <c r="Y21" s="278"/>
      <c r="Z21" s="13" t="s">
        <v>355</v>
      </c>
      <c r="AA21" s="13" t="s">
        <v>356</v>
      </c>
      <c r="AB21" s="13" t="s">
        <v>357</v>
      </c>
      <c r="AC21" s="284"/>
      <c r="AD21" s="276"/>
      <c r="AE21" s="13" t="s">
        <v>417</v>
      </c>
      <c r="AF21" s="280"/>
      <c r="AG21" s="277"/>
      <c r="AH21" s="277"/>
      <c r="AI21" s="13" t="s">
        <v>584</v>
      </c>
      <c r="AJ21" s="13" t="s">
        <v>590</v>
      </c>
      <c r="AK21" s="13" t="s">
        <v>591</v>
      </c>
      <c r="AL21" s="276"/>
      <c r="AM21" s="276"/>
      <c r="AN21" s="156" t="s">
        <v>417</v>
      </c>
    </row>
    <row r="22" spans="1:41" ht="20" x14ac:dyDescent="0.2">
      <c r="A22" s="234"/>
      <c r="B22" s="292"/>
      <c r="C22" s="198"/>
      <c r="D22" s="140" t="s">
        <v>256</v>
      </c>
      <c r="E22" s="285"/>
      <c r="F22" s="219"/>
      <c r="G22" s="219"/>
      <c r="H22" s="8" t="s">
        <v>292</v>
      </c>
      <c r="I22" s="8" t="s">
        <v>293</v>
      </c>
      <c r="J22" s="8" t="s">
        <v>294</v>
      </c>
      <c r="K22" s="8" t="s">
        <v>417</v>
      </c>
      <c r="L22" s="8" t="s">
        <v>417</v>
      </c>
      <c r="M22" s="10" t="s">
        <v>417</v>
      </c>
      <c r="N22" s="216"/>
      <c r="O22" s="216"/>
      <c r="P22" s="219"/>
      <c r="Q22" s="8" t="s">
        <v>417</v>
      </c>
      <c r="R22" s="8" t="s">
        <v>317</v>
      </c>
      <c r="S22" s="8" t="s">
        <v>318</v>
      </c>
      <c r="T22" s="216"/>
      <c r="U22" s="216"/>
      <c r="V22" s="152" t="s">
        <v>417</v>
      </c>
      <c r="W22" s="285"/>
      <c r="X22" s="287"/>
      <c r="Y22" s="267"/>
      <c r="Z22" s="8" t="s">
        <v>358</v>
      </c>
      <c r="AA22" s="8" t="s">
        <v>359</v>
      </c>
      <c r="AB22" s="8" t="s">
        <v>360</v>
      </c>
      <c r="AC22" s="220"/>
      <c r="AD22" s="216"/>
      <c r="AE22" s="8" t="s">
        <v>417</v>
      </c>
      <c r="AF22" s="285"/>
      <c r="AG22" s="219"/>
      <c r="AH22" s="219"/>
      <c r="AI22" s="8" t="s">
        <v>585</v>
      </c>
      <c r="AJ22" s="8" t="s">
        <v>592</v>
      </c>
      <c r="AK22" s="8" t="s">
        <v>593</v>
      </c>
      <c r="AL22" s="216"/>
      <c r="AM22" s="216"/>
      <c r="AN22" s="152" t="s">
        <v>417</v>
      </c>
    </row>
    <row r="23" spans="1:41" ht="20" x14ac:dyDescent="0.2">
      <c r="A23" s="234"/>
      <c r="B23" s="292"/>
      <c r="C23" s="196" t="s">
        <v>842</v>
      </c>
      <c r="D23" s="141" t="s">
        <v>85</v>
      </c>
      <c r="E23" s="279" t="s">
        <v>682</v>
      </c>
      <c r="F23" s="260" t="s">
        <v>543</v>
      </c>
      <c r="G23" s="260">
        <v>1E-3</v>
      </c>
      <c r="H23" s="16" t="s">
        <v>295</v>
      </c>
      <c r="I23" s="16" t="s">
        <v>296</v>
      </c>
      <c r="J23" s="16" t="s">
        <v>297</v>
      </c>
      <c r="K23" s="207" t="s">
        <v>417</v>
      </c>
      <c r="L23" s="207" t="s">
        <v>417</v>
      </c>
      <c r="M23" s="17" t="s">
        <v>417</v>
      </c>
      <c r="N23" s="207" t="s">
        <v>683</v>
      </c>
      <c r="O23" s="260" t="s">
        <v>545</v>
      </c>
      <c r="P23" s="260">
        <v>4.0000000000000001E-3</v>
      </c>
      <c r="Q23" s="16" t="s">
        <v>417</v>
      </c>
      <c r="R23" s="16" t="s">
        <v>319</v>
      </c>
      <c r="S23" s="16" t="s">
        <v>320</v>
      </c>
      <c r="T23" s="16" t="s">
        <v>417</v>
      </c>
      <c r="U23" s="16" t="s">
        <v>417</v>
      </c>
      <c r="V23" s="183" t="s">
        <v>417</v>
      </c>
      <c r="W23" s="279" t="s">
        <v>684</v>
      </c>
      <c r="X23" s="265" t="s">
        <v>78</v>
      </c>
      <c r="Y23" s="260">
        <v>3.2000000000000001E-2</v>
      </c>
      <c r="Z23" s="16" t="s">
        <v>365</v>
      </c>
      <c r="AA23" s="16" t="s">
        <v>366</v>
      </c>
      <c r="AB23" s="16" t="s">
        <v>367</v>
      </c>
      <c r="AC23" s="262" t="s">
        <v>524</v>
      </c>
      <c r="AD23" s="283" t="s">
        <v>33</v>
      </c>
      <c r="AE23" s="16" t="s">
        <v>417</v>
      </c>
      <c r="AF23" s="279" t="s">
        <v>685</v>
      </c>
      <c r="AG23" s="260" t="s">
        <v>520</v>
      </c>
      <c r="AH23" s="260">
        <v>2.1999999999999999E-2</v>
      </c>
      <c r="AI23" s="16" t="s">
        <v>594</v>
      </c>
      <c r="AJ23" s="16" t="s">
        <v>595</v>
      </c>
      <c r="AK23" s="16" t="s">
        <v>596</v>
      </c>
      <c r="AL23" s="207" t="s">
        <v>417</v>
      </c>
      <c r="AM23" s="207" t="s">
        <v>417</v>
      </c>
      <c r="AN23" s="183" t="s">
        <v>417</v>
      </c>
    </row>
    <row r="24" spans="1:41" ht="22" customHeight="1" x14ac:dyDescent="0.2">
      <c r="A24" s="234"/>
      <c r="B24" s="293"/>
      <c r="C24" s="197"/>
      <c r="D24" s="142" t="s">
        <v>84</v>
      </c>
      <c r="E24" s="280"/>
      <c r="F24" s="277"/>
      <c r="G24" s="277"/>
      <c r="H24" s="13" t="s">
        <v>298</v>
      </c>
      <c r="I24" s="13" t="s">
        <v>299</v>
      </c>
      <c r="J24" s="13" t="s">
        <v>300</v>
      </c>
      <c r="K24" s="276"/>
      <c r="L24" s="276"/>
      <c r="M24" s="14" t="s">
        <v>417</v>
      </c>
      <c r="N24" s="276"/>
      <c r="O24" s="277"/>
      <c r="P24" s="277"/>
      <c r="Q24" s="13" t="s">
        <v>417</v>
      </c>
      <c r="R24" s="13" t="s">
        <v>321</v>
      </c>
      <c r="S24" s="13" t="s">
        <v>322</v>
      </c>
      <c r="T24" s="13" t="s">
        <v>417</v>
      </c>
      <c r="U24" s="13" t="s">
        <v>417</v>
      </c>
      <c r="V24" s="156" t="s">
        <v>417</v>
      </c>
      <c r="W24" s="280"/>
      <c r="X24" s="281"/>
      <c r="Y24" s="277"/>
      <c r="Z24" s="13" t="s">
        <v>368</v>
      </c>
      <c r="AA24" s="13" t="s">
        <v>369</v>
      </c>
      <c r="AB24" s="13" t="s">
        <v>370</v>
      </c>
      <c r="AC24" s="282"/>
      <c r="AD24" s="284"/>
      <c r="AE24" s="13" t="s">
        <v>408</v>
      </c>
      <c r="AF24" s="280"/>
      <c r="AG24" s="277"/>
      <c r="AH24" s="277"/>
      <c r="AI24" s="13" t="s">
        <v>597</v>
      </c>
      <c r="AJ24" s="13" t="s">
        <v>598</v>
      </c>
      <c r="AK24" s="13" t="s">
        <v>599</v>
      </c>
      <c r="AL24" s="276"/>
      <c r="AM24" s="276"/>
      <c r="AN24" s="156" t="s">
        <v>417</v>
      </c>
    </row>
    <row r="25" spans="1:41" ht="22" customHeight="1" x14ac:dyDescent="0.2">
      <c r="A25" s="234"/>
      <c r="B25" s="158" t="s">
        <v>253</v>
      </c>
      <c r="C25" s="199" t="s">
        <v>5</v>
      </c>
      <c r="D25" s="273"/>
      <c r="E25" s="7" t="s">
        <v>620</v>
      </c>
      <c r="F25" s="20" t="s">
        <v>688</v>
      </c>
      <c r="G25" s="20">
        <v>2E-3</v>
      </c>
      <c r="H25" s="7" t="s">
        <v>698</v>
      </c>
      <c r="I25" s="7" t="s">
        <v>699</v>
      </c>
      <c r="J25" s="7" t="s">
        <v>700</v>
      </c>
      <c r="K25" s="7" t="s">
        <v>417</v>
      </c>
      <c r="L25" s="7" t="s">
        <v>417</v>
      </c>
      <c r="M25" s="85" t="s">
        <v>417</v>
      </c>
      <c r="N25" s="84" t="s">
        <v>724</v>
      </c>
      <c r="O25" s="20" t="s">
        <v>725</v>
      </c>
      <c r="P25" s="20">
        <v>7.2999999999999995E-2</v>
      </c>
      <c r="Q25" s="7" t="s">
        <v>417</v>
      </c>
      <c r="R25" s="7" t="s">
        <v>735</v>
      </c>
      <c r="S25" s="7" t="s">
        <v>736</v>
      </c>
      <c r="T25" s="7" t="s">
        <v>417</v>
      </c>
      <c r="U25" s="7" t="s">
        <v>417</v>
      </c>
      <c r="V25" s="85" t="s">
        <v>417</v>
      </c>
      <c r="W25" s="84" t="s">
        <v>754</v>
      </c>
      <c r="X25" s="20" t="s">
        <v>753</v>
      </c>
      <c r="Y25" s="20">
        <v>1.0999999999999999E-2</v>
      </c>
      <c r="Z25" s="7" t="s">
        <v>763</v>
      </c>
      <c r="AA25" s="7" t="s">
        <v>764</v>
      </c>
      <c r="AB25" s="7" t="s">
        <v>765</v>
      </c>
      <c r="AC25" s="159" t="s">
        <v>417</v>
      </c>
      <c r="AD25" s="7" t="s">
        <v>417</v>
      </c>
      <c r="AE25" s="85" t="s">
        <v>417</v>
      </c>
      <c r="AF25" s="7" t="s">
        <v>791</v>
      </c>
      <c r="AG25" s="20" t="s">
        <v>792</v>
      </c>
      <c r="AH25" s="20">
        <v>4.5999999999999999E-2</v>
      </c>
      <c r="AI25" s="7" t="s">
        <v>800</v>
      </c>
      <c r="AJ25" s="7" t="s">
        <v>801</v>
      </c>
      <c r="AK25" s="7" t="s">
        <v>802</v>
      </c>
      <c r="AL25" s="7" t="s">
        <v>417</v>
      </c>
      <c r="AM25" s="7" t="s">
        <v>417</v>
      </c>
      <c r="AN25" s="85" t="s">
        <v>417</v>
      </c>
    </row>
    <row r="26" spans="1:41" ht="22" customHeight="1" x14ac:dyDescent="0.2">
      <c r="A26" s="234"/>
      <c r="B26" s="268" t="s">
        <v>254</v>
      </c>
      <c r="C26" s="198" t="s">
        <v>5</v>
      </c>
      <c r="D26" s="227"/>
      <c r="E26" s="8" t="s">
        <v>689</v>
      </c>
      <c r="F26" s="6" t="s">
        <v>690</v>
      </c>
      <c r="G26" s="6">
        <v>1.6E-2</v>
      </c>
      <c r="H26" s="8" t="s">
        <v>701</v>
      </c>
      <c r="I26" s="8" t="s">
        <v>702</v>
      </c>
      <c r="J26" s="8" t="s">
        <v>703</v>
      </c>
      <c r="K26" s="8" t="s">
        <v>417</v>
      </c>
      <c r="L26" s="8" t="s">
        <v>417</v>
      </c>
      <c r="M26" s="10" t="s">
        <v>417</v>
      </c>
      <c r="N26" s="18" t="s">
        <v>726</v>
      </c>
      <c r="O26" s="6" t="s">
        <v>729</v>
      </c>
      <c r="P26" s="6">
        <v>2E-3</v>
      </c>
      <c r="Q26" s="8" t="s">
        <v>417</v>
      </c>
      <c r="R26" s="8" t="s">
        <v>737</v>
      </c>
      <c r="S26" s="8" t="s">
        <v>738</v>
      </c>
      <c r="T26" s="8" t="s">
        <v>417</v>
      </c>
      <c r="U26" s="8" t="s">
        <v>417</v>
      </c>
      <c r="V26" s="10" t="s">
        <v>417</v>
      </c>
      <c r="W26" s="18" t="s">
        <v>755</v>
      </c>
      <c r="X26" s="143" t="s">
        <v>43</v>
      </c>
      <c r="Y26" s="6">
        <v>0.16200000000000001</v>
      </c>
      <c r="Z26" s="8" t="s">
        <v>766</v>
      </c>
      <c r="AA26" s="8" t="s">
        <v>767</v>
      </c>
      <c r="AB26" s="8" t="s">
        <v>768</v>
      </c>
      <c r="AC26" s="161" t="s">
        <v>28</v>
      </c>
      <c r="AD26" s="6" t="s">
        <v>506</v>
      </c>
      <c r="AE26" s="10" t="s">
        <v>775</v>
      </c>
      <c r="AF26" s="8" t="s">
        <v>793</v>
      </c>
      <c r="AG26" s="6" t="s">
        <v>762</v>
      </c>
      <c r="AH26" s="153">
        <v>0.06</v>
      </c>
      <c r="AI26" s="8" t="s">
        <v>803</v>
      </c>
      <c r="AJ26" s="8" t="s">
        <v>804</v>
      </c>
      <c r="AK26" s="8" t="s">
        <v>805</v>
      </c>
      <c r="AL26" s="8" t="s">
        <v>417</v>
      </c>
      <c r="AM26" s="8" t="s">
        <v>417</v>
      </c>
      <c r="AN26" s="10" t="s">
        <v>417</v>
      </c>
    </row>
    <row r="27" spans="1:41" ht="22" customHeight="1" x14ac:dyDescent="0.2">
      <c r="A27" s="234"/>
      <c r="B27" s="269"/>
      <c r="C27" s="198" t="s">
        <v>496</v>
      </c>
      <c r="D27" s="227"/>
      <c r="E27" s="8" t="s">
        <v>722</v>
      </c>
      <c r="F27" s="6" t="s">
        <v>540</v>
      </c>
      <c r="G27" s="6">
        <v>5.0999999999999997E-2</v>
      </c>
      <c r="H27" s="228" t="s">
        <v>417</v>
      </c>
      <c r="I27" s="228"/>
      <c r="J27" s="228"/>
      <c r="K27" s="8" t="s">
        <v>417</v>
      </c>
      <c r="L27" s="8" t="s">
        <v>417</v>
      </c>
      <c r="M27" s="10" t="s">
        <v>417</v>
      </c>
      <c r="N27" s="18" t="s">
        <v>751</v>
      </c>
      <c r="O27" s="6" t="s">
        <v>725</v>
      </c>
      <c r="P27" s="6">
        <v>8.3000000000000004E-2</v>
      </c>
      <c r="Q27" s="228" t="s">
        <v>417</v>
      </c>
      <c r="R27" s="228"/>
      <c r="S27" s="228"/>
      <c r="T27" s="8" t="s">
        <v>417</v>
      </c>
      <c r="U27" s="8" t="s">
        <v>417</v>
      </c>
      <c r="V27" s="10" t="s">
        <v>417</v>
      </c>
      <c r="W27" s="18" t="s">
        <v>788</v>
      </c>
      <c r="X27" s="143" t="s">
        <v>35</v>
      </c>
      <c r="Y27" s="6">
        <v>0.14699999999999999</v>
      </c>
      <c r="Z27" s="228" t="s">
        <v>417</v>
      </c>
      <c r="AA27" s="228"/>
      <c r="AB27" s="228"/>
      <c r="AC27" s="83" t="s">
        <v>417</v>
      </c>
      <c r="AD27" s="8" t="s">
        <v>417</v>
      </c>
      <c r="AE27" s="10" t="s">
        <v>425</v>
      </c>
      <c r="AF27" s="8" t="s">
        <v>824</v>
      </c>
      <c r="AG27" s="6" t="s">
        <v>825</v>
      </c>
      <c r="AH27" s="6">
        <v>7.0000000000000001E-3</v>
      </c>
      <c r="AI27" s="228" t="s">
        <v>417</v>
      </c>
      <c r="AJ27" s="228"/>
      <c r="AK27" s="228"/>
      <c r="AL27" s="8" t="s">
        <v>417</v>
      </c>
      <c r="AM27" s="8" t="s">
        <v>417</v>
      </c>
      <c r="AN27" s="10" t="s">
        <v>417</v>
      </c>
    </row>
    <row r="28" spans="1:41" ht="22" customHeight="1" x14ac:dyDescent="0.2">
      <c r="A28" s="234"/>
      <c r="B28" s="269"/>
      <c r="C28" s="197" t="s">
        <v>842</v>
      </c>
      <c r="D28" s="158" t="s">
        <v>85</v>
      </c>
      <c r="E28" s="206" t="s">
        <v>691</v>
      </c>
      <c r="F28" s="260" t="s">
        <v>692</v>
      </c>
      <c r="G28" s="260">
        <v>6.0000000000000001E-3</v>
      </c>
      <c r="H28" s="13" t="s">
        <v>713</v>
      </c>
      <c r="I28" s="13" t="s">
        <v>714</v>
      </c>
      <c r="J28" s="13" t="s">
        <v>715</v>
      </c>
      <c r="K28" s="207" t="s">
        <v>417</v>
      </c>
      <c r="L28" s="207" t="s">
        <v>417</v>
      </c>
      <c r="M28" s="14" t="s">
        <v>417</v>
      </c>
      <c r="N28" s="206" t="s">
        <v>728</v>
      </c>
      <c r="O28" s="260" t="s">
        <v>727</v>
      </c>
      <c r="P28" s="260">
        <v>2E-3</v>
      </c>
      <c r="Q28" s="13" t="s">
        <v>417</v>
      </c>
      <c r="R28" s="13" t="s">
        <v>743</v>
      </c>
      <c r="S28" s="13" t="s">
        <v>744</v>
      </c>
      <c r="T28" s="207" t="s">
        <v>417</v>
      </c>
      <c r="U28" s="207" t="s">
        <v>417</v>
      </c>
      <c r="V28" s="14" t="s">
        <v>417</v>
      </c>
      <c r="W28" s="206" t="s">
        <v>756</v>
      </c>
      <c r="X28" s="260" t="s">
        <v>690</v>
      </c>
      <c r="Y28" s="260">
        <v>0.03</v>
      </c>
      <c r="Z28" s="13" t="s">
        <v>776</v>
      </c>
      <c r="AA28" s="13" t="s">
        <v>777</v>
      </c>
      <c r="AB28" s="13" t="s">
        <v>778</v>
      </c>
      <c r="AC28" s="333" t="s">
        <v>417</v>
      </c>
      <c r="AD28" s="207" t="s">
        <v>417</v>
      </c>
      <c r="AE28" s="14" t="s">
        <v>417</v>
      </c>
      <c r="AF28" s="206" t="s">
        <v>794</v>
      </c>
      <c r="AG28" s="265" t="s">
        <v>55</v>
      </c>
      <c r="AH28" s="266">
        <v>0.18</v>
      </c>
      <c r="AI28" s="13" t="s">
        <v>812</v>
      </c>
      <c r="AJ28" s="13" t="s">
        <v>813</v>
      </c>
      <c r="AK28" s="13" t="s">
        <v>814</v>
      </c>
      <c r="AL28" s="283" t="s">
        <v>799</v>
      </c>
      <c r="AM28" s="260" t="s">
        <v>725</v>
      </c>
      <c r="AN28" s="14" t="s">
        <v>417</v>
      </c>
      <c r="AO28" s="13"/>
    </row>
    <row r="29" spans="1:41" ht="22" customHeight="1" x14ac:dyDescent="0.2">
      <c r="A29" s="234"/>
      <c r="B29" s="227"/>
      <c r="C29" s="198"/>
      <c r="D29" s="53" t="s">
        <v>84</v>
      </c>
      <c r="E29" s="264"/>
      <c r="F29" s="219"/>
      <c r="G29" s="219"/>
      <c r="H29" s="8" t="s">
        <v>710</v>
      </c>
      <c r="I29" s="8" t="s">
        <v>711</v>
      </c>
      <c r="J29" s="8" t="s">
        <v>712</v>
      </c>
      <c r="K29" s="216"/>
      <c r="L29" s="216"/>
      <c r="M29" s="10" t="s">
        <v>417</v>
      </c>
      <c r="N29" s="264"/>
      <c r="O29" s="219"/>
      <c r="P29" s="219"/>
      <c r="Q29" s="8" t="s">
        <v>417</v>
      </c>
      <c r="R29" s="8" t="s">
        <v>745</v>
      </c>
      <c r="S29" s="8" t="s">
        <v>746</v>
      </c>
      <c r="T29" s="216"/>
      <c r="U29" s="216"/>
      <c r="V29" s="10" t="s">
        <v>417</v>
      </c>
      <c r="W29" s="264"/>
      <c r="X29" s="219"/>
      <c r="Y29" s="219"/>
      <c r="Z29" s="8" t="s">
        <v>779</v>
      </c>
      <c r="AA29" s="8" t="s">
        <v>780</v>
      </c>
      <c r="AB29" s="8" t="s">
        <v>781</v>
      </c>
      <c r="AC29" s="332"/>
      <c r="AD29" s="216"/>
      <c r="AE29" s="10" t="s">
        <v>417</v>
      </c>
      <c r="AF29" s="264"/>
      <c r="AG29" s="217"/>
      <c r="AH29" s="267"/>
      <c r="AI29" s="8" t="s">
        <v>815</v>
      </c>
      <c r="AJ29" s="8" t="s">
        <v>816</v>
      </c>
      <c r="AK29" s="8" t="s">
        <v>817</v>
      </c>
      <c r="AL29" s="220"/>
      <c r="AM29" s="216"/>
      <c r="AN29" s="10" t="s">
        <v>845</v>
      </c>
      <c r="AO29" s="184"/>
    </row>
    <row r="30" spans="1:41" ht="22" customHeight="1" x14ac:dyDescent="0.2">
      <c r="A30" s="234"/>
      <c r="B30" s="158" t="s">
        <v>255</v>
      </c>
      <c r="C30" s="198" t="s">
        <v>5</v>
      </c>
      <c r="D30" s="227"/>
      <c r="E30" s="8" t="s">
        <v>693</v>
      </c>
      <c r="F30" s="6" t="s">
        <v>515</v>
      </c>
      <c r="G30" s="6">
        <v>2.5999999999999999E-2</v>
      </c>
      <c r="H30" s="8" t="s">
        <v>704</v>
      </c>
      <c r="I30" s="8" t="s">
        <v>705</v>
      </c>
      <c r="J30" s="8" t="s">
        <v>706</v>
      </c>
      <c r="K30" s="8" t="s">
        <v>417</v>
      </c>
      <c r="L30" s="8" t="s">
        <v>417</v>
      </c>
      <c r="M30" s="10" t="s">
        <v>417</v>
      </c>
      <c r="N30" s="18" t="s">
        <v>730</v>
      </c>
      <c r="O30" s="6" t="s">
        <v>505</v>
      </c>
      <c r="P30" s="6">
        <v>2E-3</v>
      </c>
      <c r="Q30" s="8" t="s">
        <v>417</v>
      </c>
      <c r="R30" s="8" t="s">
        <v>739</v>
      </c>
      <c r="S30" s="8" t="s">
        <v>740</v>
      </c>
      <c r="T30" s="8" t="s">
        <v>417</v>
      </c>
      <c r="U30" s="8" t="s">
        <v>417</v>
      </c>
      <c r="V30" s="10" t="s">
        <v>417</v>
      </c>
      <c r="W30" s="18" t="s">
        <v>757</v>
      </c>
      <c r="X30" s="143" t="s">
        <v>37</v>
      </c>
      <c r="Y30" s="6">
        <v>0.19500000000000001</v>
      </c>
      <c r="Z30" s="8" t="s">
        <v>769</v>
      </c>
      <c r="AA30" s="8" t="s">
        <v>770</v>
      </c>
      <c r="AB30" s="8" t="s">
        <v>771</v>
      </c>
      <c r="AC30" s="161" t="s">
        <v>78</v>
      </c>
      <c r="AD30" s="6" t="s">
        <v>761</v>
      </c>
      <c r="AE30" s="10" t="s">
        <v>417</v>
      </c>
      <c r="AF30" s="8" t="s">
        <v>795</v>
      </c>
      <c r="AG30" s="6" t="s">
        <v>506</v>
      </c>
      <c r="AH30" s="6">
        <v>6.3E-2</v>
      </c>
      <c r="AI30" s="8" t="s">
        <v>806</v>
      </c>
      <c r="AJ30" s="8" t="s">
        <v>807</v>
      </c>
      <c r="AK30" s="8" t="s">
        <v>808</v>
      </c>
      <c r="AL30" s="8" t="s">
        <v>417</v>
      </c>
      <c r="AM30" s="8" t="s">
        <v>417</v>
      </c>
      <c r="AN30" s="10" t="s">
        <v>417</v>
      </c>
    </row>
    <row r="31" spans="1:41" ht="22" customHeight="1" x14ac:dyDescent="0.2">
      <c r="A31" s="234"/>
      <c r="B31" s="268" t="s">
        <v>256</v>
      </c>
      <c r="C31" s="199" t="s">
        <v>5</v>
      </c>
      <c r="D31" s="200"/>
      <c r="E31" s="7" t="s">
        <v>694</v>
      </c>
      <c r="F31" s="20" t="s">
        <v>695</v>
      </c>
      <c r="G31" s="20">
        <v>3.5000000000000003E-2</v>
      </c>
      <c r="H31" s="7" t="s">
        <v>707</v>
      </c>
      <c r="I31" s="7" t="s">
        <v>708</v>
      </c>
      <c r="J31" s="7" t="s">
        <v>709</v>
      </c>
      <c r="K31" s="7" t="s">
        <v>417</v>
      </c>
      <c r="L31" s="7" t="s">
        <v>417</v>
      </c>
      <c r="M31" s="85" t="s">
        <v>417</v>
      </c>
      <c r="N31" s="84" t="s">
        <v>731</v>
      </c>
      <c r="O31" s="20" t="s">
        <v>732</v>
      </c>
      <c r="P31" s="20">
        <v>3.0000000000000001E-3</v>
      </c>
      <c r="Q31" s="7" t="s">
        <v>417</v>
      </c>
      <c r="R31" s="7" t="s">
        <v>741</v>
      </c>
      <c r="S31" s="7" t="s">
        <v>742</v>
      </c>
      <c r="T31" s="7" t="s">
        <v>417</v>
      </c>
      <c r="U31" s="7" t="s">
        <v>417</v>
      </c>
      <c r="V31" s="85" t="s">
        <v>417</v>
      </c>
      <c r="W31" s="84" t="s">
        <v>758</v>
      </c>
      <c r="X31" s="20" t="s">
        <v>534</v>
      </c>
      <c r="Y31" s="20">
        <v>1.7000000000000001E-2</v>
      </c>
      <c r="Z31" s="7" t="s">
        <v>772</v>
      </c>
      <c r="AA31" s="7" t="s">
        <v>773</v>
      </c>
      <c r="AB31" s="7" t="s">
        <v>774</v>
      </c>
      <c r="AC31" s="159" t="s">
        <v>417</v>
      </c>
      <c r="AD31" s="7" t="s">
        <v>417</v>
      </c>
      <c r="AE31" s="85" t="s">
        <v>417</v>
      </c>
      <c r="AF31" s="7" t="s">
        <v>796</v>
      </c>
      <c r="AG31" s="20" t="s">
        <v>797</v>
      </c>
      <c r="AH31" s="20">
        <v>2.7E-2</v>
      </c>
      <c r="AI31" s="7" t="s">
        <v>809</v>
      </c>
      <c r="AJ31" s="7" t="s">
        <v>810</v>
      </c>
      <c r="AK31" s="7" t="s">
        <v>811</v>
      </c>
      <c r="AL31" s="7" t="s">
        <v>417</v>
      </c>
      <c r="AM31" s="7" t="s">
        <v>417</v>
      </c>
      <c r="AN31" s="85" t="s">
        <v>417</v>
      </c>
    </row>
    <row r="32" spans="1:41" ht="22" customHeight="1" x14ac:dyDescent="0.2">
      <c r="A32" s="234"/>
      <c r="B32" s="269"/>
      <c r="C32" s="198" t="s">
        <v>496</v>
      </c>
      <c r="D32" s="227"/>
      <c r="E32" s="8" t="s">
        <v>723</v>
      </c>
      <c r="F32" s="6" t="s">
        <v>531</v>
      </c>
      <c r="G32" s="6">
        <v>2.1000000000000001E-2</v>
      </c>
      <c r="H32" s="228" t="s">
        <v>417</v>
      </c>
      <c r="I32" s="228"/>
      <c r="J32" s="228"/>
      <c r="K32" s="8" t="s">
        <v>417</v>
      </c>
      <c r="L32" s="8" t="s">
        <v>417</v>
      </c>
      <c r="M32" s="10" t="s">
        <v>417</v>
      </c>
      <c r="N32" s="18" t="s">
        <v>752</v>
      </c>
      <c r="O32" s="6" t="s">
        <v>520</v>
      </c>
      <c r="P32" s="6">
        <v>0.08</v>
      </c>
      <c r="Q32" s="228" t="s">
        <v>417</v>
      </c>
      <c r="R32" s="228"/>
      <c r="S32" s="228"/>
      <c r="T32" s="8" t="s">
        <v>417</v>
      </c>
      <c r="U32" s="8" t="s">
        <v>417</v>
      </c>
      <c r="V32" s="10" t="s">
        <v>417</v>
      </c>
      <c r="W32" s="18" t="s">
        <v>789</v>
      </c>
      <c r="X32" s="143" t="s">
        <v>431</v>
      </c>
      <c r="Y32" s="6">
        <v>0.26900000000000002</v>
      </c>
      <c r="Z32" s="228" t="s">
        <v>417</v>
      </c>
      <c r="AA32" s="228"/>
      <c r="AB32" s="228"/>
      <c r="AC32" s="83" t="s">
        <v>417</v>
      </c>
      <c r="AD32" s="8" t="s">
        <v>417</v>
      </c>
      <c r="AE32" s="10" t="s">
        <v>790</v>
      </c>
      <c r="AF32" s="8" t="s">
        <v>826</v>
      </c>
      <c r="AG32" s="143" t="s">
        <v>78</v>
      </c>
      <c r="AH32" s="6">
        <v>0.14799999999999999</v>
      </c>
      <c r="AI32" s="228" t="s">
        <v>417</v>
      </c>
      <c r="AJ32" s="228"/>
      <c r="AK32" s="228"/>
      <c r="AL32" s="8" t="s">
        <v>417</v>
      </c>
      <c r="AM32" s="8" t="s">
        <v>417</v>
      </c>
      <c r="AN32" s="10" t="s">
        <v>411</v>
      </c>
    </row>
    <row r="33" spans="1:40" ht="22" customHeight="1" x14ac:dyDescent="0.2">
      <c r="A33" s="234"/>
      <c r="B33" s="269"/>
      <c r="C33" s="197" t="s">
        <v>842</v>
      </c>
      <c r="D33" s="158" t="s">
        <v>85</v>
      </c>
      <c r="E33" s="206" t="s">
        <v>696</v>
      </c>
      <c r="F33" s="260" t="s">
        <v>697</v>
      </c>
      <c r="G33" s="260">
        <v>2E-3</v>
      </c>
      <c r="H33" s="13" t="s">
        <v>716</v>
      </c>
      <c r="I33" s="13" t="s">
        <v>717</v>
      </c>
      <c r="J33" s="13" t="s">
        <v>718</v>
      </c>
      <c r="K33" s="207" t="s">
        <v>417</v>
      </c>
      <c r="L33" s="207" t="s">
        <v>417</v>
      </c>
      <c r="M33" s="208" t="s">
        <v>417</v>
      </c>
      <c r="N33" s="206" t="s">
        <v>733</v>
      </c>
      <c r="O33" s="260" t="s">
        <v>734</v>
      </c>
      <c r="P33" s="260">
        <v>8.9999999999999993E-3</v>
      </c>
      <c r="Q33" s="13" t="s">
        <v>417</v>
      </c>
      <c r="R33" s="13" t="s">
        <v>747</v>
      </c>
      <c r="S33" s="13" t="s">
        <v>748</v>
      </c>
      <c r="T33" s="207" t="s">
        <v>417</v>
      </c>
      <c r="U33" s="207" t="s">
        <v>417</v>
      </c>
      <c r="V33" s="14" t="s">
        <v>417</v>
      </c>
      <c r="W33" s="206" t="s">
        <v>759</v>
      </c>
      <c r="X33" s="265" t="s">
        <v>760</v>
      </c>
      <c r="Y33" s="260">
        <v>0.105</v>
      </c>
      <c r="Z33" s="13" t="s">
        <v>782</v>
      </c>
      <c r="AA33" s="13" t="s">
        <v>783</v>
      </c>
      <c r="AB33" s="13" t="s">
        <v>784</v>
      </c>
      <c r="AC33" s="262" t="s">
        <v>762</v>
      </c>
      <c r="AD33" s="283" t="s">
        <v>33</v>
      </c>
      <c r="AE33" s="17" t="s">
        <v>417</v>
      </c>
      <c r="AF33" s="206" t="s">
        <v>798</v>
      </c>
      <c r="AG33" s="260" t="s">
        <v>543</v>
      </c>
      <c r="AH33" s="260">
        <v>3.0000000000000001E-3</v>
      </c>
      <c r="AI33" s="13" t="s">
        <v>818</v>
      </c>
      <c r="AJ33" s="13" t="s">
        <v>819</v>
      </c>
      <c r="AK33" s="13" t="s">
        <v>820</v>
      </c>
      <c r="AL33" s="207" t="s">
        <v>417</v>
      </c>
      <c r="AM33" s="207" t="s">
        <v>417</v>
      </c>
      <c r="AN33" s="14" t="s">
        <v>417</v>
      </c>
    </row>
    <row r="34" spans="1:40" ht="22" customHeight="1" x14ac:dyDescent="0.2">
      <c r="A34" s="226"/>
      <c r="B34" s="227"/>
      <c r="C34" s="198"/>
      <c r="D34" s="53" t="s">
        <v>84</v>
      </c>
      <c r="E34" s="264"/>
      <c r="F34" s="219"/>
      <c r="G34" s="219"/>
      <c r="H34" s="8" t="s">
        <v>719</v>
      </c>
      <c r="I34" s="8" t="s">
        <v>720</v>
      </c>
      <c r="J34" s="8" t="s">
        <v>721</v>
      </c>
      <c r="K34" s="216"/>
      <c r="L34" s="216"/>
      <c r="M34" s="331"/>
      <c r="N34" s="264"/>
      <c r="O34" s="219"/>
      <c r="P34" s="219"/>
      <c r="Q34" s="8" t="s">
        <v>417</v>
      </c>
      <c r="R34" s="8" t="s">
        <v>749</v>
      </c>
      <c r="S34" s="8" t="s">
        <v>750</v>
      </c>
      <c r="T34" s="216"/>
      <c r="U34" s="216"/>
      <c r="V34" s="10" t="s">
        <v>417</v>
      </c>
      <c r="W34" s="264"/>
      <c r="X34" s="217"/>
      <c r="Y34" s="219"/>
      <c r="Z34" s="8" t="s">
        <v>785</v>
      </c>
      <c r="AA34" s="8" t="s">
        <v>786</v>
      </c>
      <c r="AB34" s="8" t="s">
        <v>787</v>
      </c>
      <c r="AC34" s="332"/>
      <c r="AD34" s="220"/>
      <c r="AE34" s="10" t="s">
        <v>417</v>
      </c>
      <c r="AF34" s="264"/>
      <c r="AG34" s="219"/>
      <c r="AH34" s="219"/>
      <c r="AI34" s="8" t="s">
        <v>821</v>
      </c>
      <c r="AJ34" s="8" t="s">
        <v>822</v>
      </c>
      <c r="AK34" s="8" t="s">
        <v>823</v>
      </c>
      <c r="AL34" s="216"/>
      <c r="AM34" s="216"/>
      <c r="AN34" s="10" t="s">
        <v>417</v>
      </c>
    </row>
    <row r="35" spans="1:40" ht="20" x14ac:dyDescent="0.2">
      <c r="A35" s="188" t="s">
        <v>1280</v>
      </c>
      <c r="B35" s="187"/>
      <c r="C35" s="187"/>
      <c r="D35" s="187"/>
      <c r="E35" s="187"/>
      <c r="F35" s="187"/>
      <c r="G35" s="187"/>
      <c r="H35" s="187"/>
      <c r="I35" s="187"/>
      <c r="J35" s="187"/>
      <c r="K35" s="187"/>
      <c r="L35" s="187"/>
      <c r="M35" s="187"/>
      <c r="N35" s="187"/>
      <c r="O35" s="187"/>
      <c r="P35" s="187"/>
      <c r="Q35" s="187"/>
      <c r="R35" s="187"/>
      <c r="S35" s="187"/>
      <c r="T35" s="187"/>
      <c r="U35" s="187"/>
      <c r="V35" s="187"/>
      <c r="W35" s="187"/>
      <c r="X35" s="187"/>
      <c r="Y35" s="187"/>
      <c r="Z35" s="187"/>
      <c r="AA35" s="187"/>
      <c r="AB35" s="187"/>
      <c r="AC35" s="187"/>
      <c r="AD35" s="187"/>
      <c r="AE35" s="187"/>
      <c r="AF35" s="187"/>
      <c r="AG35" s="187"/>
      <c r="AH35" s="187"/>
      <c r="AI35" s="187"/>
      <c r="AJ35" s="187"/>
      <c r="AK35" s="187"/>
      <c r="AL35" s="187"/>
      <c r="AM35" s="187"/>
      <c r="AN35" s="189"/>
    </row>
    <row r="36" spans="1:40" ht="21" x14ac:dyDescent="0.2">
      <c r="A36" s="234" t="s">
        <v>4</v>
      </c>
      <c r="B36" s="269"/>
      <c r="C36" s="198" t="s">
        <v>5</v>
      </c>
      <c r="D36" s="301"/>
      <c r="E36" s="173" t="s">
        <v>935</v>
      </c>
      <c r="F36" s="6" t="s">
        <v>538</v>
      </c>
      <c r="G36" s="6">
        <v>1E-3</v>
      </c>
      <c r="H36" s="8" t="s">
        <v>936</v>
      </c>
      <c r="I36" s="8" t="s">
        <v>937</v>
      </c>
      <c r="J36" s="8" t="s">
        <v>938</v>
      </c>
      <c r="K36" s="8" t="s">
        <v>417</v>
      </c>
      <c r="L36" s="8" t="s">
        <v>417</v>
      </c>
      <c r="M36" s="10" t="s">
        <v>417</v>
      </c>
      <c r="N36" s="8" t="s">
        <v>417</v>
      </c>
      <c r="O36" s="6" t="s">
        <v>417</v>
      </c>
      <c r="P36" s="6" t="s">
        <v>417</v>
      </c>
      <c r="Q36" s="8" t="s">
        <v>417</v>
      </c>
      <c r="R36" s="8" t="s">
        <v>417</v>
      </c>
      <c r="S36" s="8" t="s">
        <v>417</v>
      </c>
      <c r="T36" s="8" t="s">
        <v>417</v>
      </c>
      <c r="U36" s="8" t="s">
        <v>417</v>
      </c>
      <c r="V36" s="152" t="s">
        <v>417</v>
      </c>
      <c r="W36" s="145" t="s">
        <v>939</v>
      </c>
      <c r="X36" s="143" t="s">
        <v>940</v>
      </c>
      <c r="Y36" s="6">
        <v>7.0000000000000001E-3</v>
      </c>
      <c r="Z36" s="8" t="s">
        <v>941</v>
      </c>
      <c r="AA36" s="8" t="s">
        <v>942</v>
      </c>
      <c r="AB36" s="8" t="s">
        <v>943</v>
      </c>
      <c r="AC36" s="8" t="s">
        <v>417</v>
      </c>
      <c r="AD36" s="147" t="s">
        <v>417</v>
      </c>
      <c r="AE36" s="5" t="s">
        <v>417</v>
      </c>
      <c r="AF36" s="145" t="s">
        <v>944</v>
      </c>
      <c r="AG36" s="6" t="s">
        <v>53</v>
      </c>
      <c r="AH36" s="6">
        <v>8.9999999999999993E-3</v>
      </c>
      <c r="AI36" s="8" t="s">
        <v>945</v>
      </c>
      <c r="AJ36" s="8" t="s">
        <v>946</v>
      </c>
      <c r="AK36" s="8" t="s">
        <v>947</v>
      </c>
      <c r="AL36" s="8" t="s">
        <v>417</v>
      </c>
      <c r="AM36" s="6" t="s">
        <v>417</v>
      </c>
      <c r="AN36" s="9" t="s">
        <v>417</v>
      </c>
    </row>
    <row r="37" spans="1:40" ht="21" x14ac:dyDescent="0.2">
      <c r="A37" s="234"/>
      <c r="B37" s="269"/>
      <c r="C37" s="198" t="s">
        <v>6</v>
      </c>
      <c r="D37" s="301"/>
      <c r="E37" s="145" t="s">
        <v>948</v>
      </c>
      <c r="F37" s="138" t="s">
        <v>20</v>
      </c>
      <c r="G37" s="8">
        <v>0.316</v>
      </c>
      <c r="H37" s="216" t="s">
        <v>417</v>
      </c>
      <c r="I37" s="216"/>
      <c r="J37" s="216"/>
      <c r="K37" s="8" t="s">
        <v>417</v>
      </c>
      <c r="L37" s="8" t="s">
        <v>417</v>
      </c>
      <c r="M37" s="9" t="s">
        <v>409</v>
      </c>
      <c r="N37" s="8" t="s">
        <v>417</v>
      </c>
      <c r="O37" s="8" t="s">
        <v>417</v>
      </c>
      <c r="P37" s="8" t="s">
        <v>417</v>
      </c>
      <c r="Q37" s="228" t="s">
        <v>417</v>
      </c>
      <c r="R37" s="228"/>
      <c r="S37" s="228"/>
      <c r="T37" s="8" t="s">
        <v>417</v>
      </c>
      <c r="U37" s="8" t="s">
        <v>417</v>
      </c>
      <c r="V37" s="152" t="s">
        <v>417</v>
      </c>
      <c r="W37" s="145" t="s">
        <v>949</v>
      </c>
      <c r="X37" s="6" t="s">
        <v>950</v>
      </c>
      <c r="Y37" s="153">
        <v>0</v>
      </c>
      <c r="Z37" s="8" t="s">
        <v>417</v>
      </c>
      <c r="AA37" s="8" t="s">
        <v>417</v>
      </c>
      <c r="AB37" s="8" t="s">
        <v>417</v>
      </c>
      <c r="AC37" s="8" t="s">
        <v>417</v>
      </c>
      <c r="AD37" s="8" t="s">
        <v>417</v>
      </c>
      <c r="AE37" s="8" t="s">
        <v>417</v>
      </c>
      <c r="AF37" s="145" t="s">
        <v>951</v>
      </c>
      <c r="AG37" s="138" t="s">
        <v>35</v>
      </c>
      <c r="AH37" s="146">
        <v>1.4E-2</v>
      </c>
      <c r="AI37" s="216" t="s">
        <v>417</v>
      </c>
      <c r="AJ37" s="216"/>
      <c r="AK37" s="216"/>
      <c r="AL37" s="8" t="s">
        <v>417</v>
      </c>
      <c r="AM37" s="8" t="s">
        <v>417</v>
      </c>
      <c r="AN37" s="9" t="s">
        <v>566</v>
      </c>
    </row>
    <row r="38" spans="1:40" ht="20" x14ac:dyDescent="0.2">
      <c r="A38" s="234"/>
      <c r="B38" s="269"/>
      <c r="C38" s="198" t="s">
        <v>496</v>
      </c>
      <c r="D38" s="301"/>
      <c r="E38" s="145" t="s">
        <v>952</v>
      </c>
      <c r="F38" s="138" t="s">
        <v>364</v>
      </c>
      <c r="G38" s="8">
        <v>2.5000000000000001E-2</v>
      </c>
      <c r="H38" s="216" t="s">
        <v>417</v>
      </c>
      <c r="I38" s="216"/>
      <c r="J38" s="216"/>
      <c r="K38" s="8" t="s">
        <v>417</v>
      </c>
      <c r="L38" s="8" t="s">
        <v>417</v>
      </c>
      <c r="M38" s="10" t="s">
        <v>426</v>
      </c>
      <c r="N38" s="8" t="s">
        <v>417</v>
      </c>
      <c r="O38" s="8" t="s">
        <v>417</v>
      </c>
      <c r="P38" s="8" t="s">
        <v>417</v>
      </c>
      <c r="Q38" s="228" t="s">
        <v>417</v>
      </c>
      <c r="R38" s="228"/>
      <c r="S38" s="228"/>
      <c r="T38" s="8" t="s">
        <v>417</v>
      </c>
      <c r="U38" s="8" t="s">
        <v>417</v>
      </c>
      <c r="V38" s="152" t="s">
        <v>417</v>
      </c>
      <c r="W38" s="145" t="s">
        <v>953</v>
      </c>
      <c r="X38" s="138" t="s">
        <v>20</v>
      </c>
      <c r="Y38" s="8">
        <v>8.8999999999999996E-2</v>
      </c>
      <c r="Z38" s="8" t="s">
        <v>417</v>
      </c>
      <c r="AA38" s="8" t="s">
        <v>417</v>
      </c>
      <c r="AB38" s="8" t="s">
        <v>417</v>
      </c>
      <c r="AC38" s="8" t="s">
        <v>417</v>
      </c>
      <c r="AD38" s="8" t="s">
        <v>417</v>
      </c>
      <c r="AE38" s="8" t="s">
        <v>412</v>
      </c>
      <c r="AF38" s="145" t="s">
        <v>954</v>
      </c>
      <c r="AG38" s="6" t="s">
        <v>567</v>
      </c>
      <c r="AH38" s="8">
        <v>8.0000000000000002E-3</v>
      </c>
      <c r="AI38" s="216" t="s">
        <v>417</v>
      </c>
      <c r="AJ38" s="216"/>
      <c r="AK38" s="216"/>
      <c r="AL38" s="8" t="s">
        <v>417</v>
      </c>
      <c r="AM38" s="8" t="s">
        <v>417</v>
      </c>
      <c r="AN38" s="10" t="s">
        <v>417</v>
      </c>
    </row>
    <row r="39" spans="1:40" ht="42" x14ac:dyDescent="0.2">
      <c r="A39" s="234"/>
      <c r="B39" s="269"/>
      <c r="C39" s="197" t="s">
        <v>7</v>
      </c>
      <c r="D39" s="155" t="s">
        <v>82</v>
      </c>
      <c r="E39" s="276" t="s">
        <v>955</v>
      </c>
      <c r="F39" s="284" t="s">
        <v>431</v>
      </c>
      <c r="G39" s="207">
        <v>1.4999999999999999E-2</v>
      </c>
      <c r="H39" s="13" t="s">
        <v>956</v>
      </c>
      <c r="I39" s="13" t="s">
        <v>957</v>
      </c>
      <c r="J39" s="13" t="s">
        <v>958</v>
      </c>
      <c r="K39" s="284" t="s">
        <v>55</v>
      </c>
      <c r="L39" s="284" t="s">
        <v>959</v>
      </c>
      <c r="M39" s="157" t="s">
        <v>960</v>
      </c>
      <c r="N39" s="276" t="s">
        <v>417</v>
      </c>
      <c r="O39" s="277" t="s">
        <v>417</v>
      </c>
      <c r="P39" s="260" t="s">
        <v>417</v>
      </c>
      <c r="Q39" s="13" t="s">
        <v>417</v>
      </c>
      <c r="R39" s="13" t="s">
        <v>417</v>
      </c>
      <c r="S39" s="13" t="s">
        <v>417</v>
      </c>
      <c r="T39" s="207" t="s">
        <v>417</v>
      </c>
      <c r="U39" s="207" t="s">
        <v>417</v>
      </c>
      <c r="V39" s="156" t="s">
        <v>417</v>
      </c>
      <c r="W39" s="280" t="s">
        <v>961</v>
      </c>
      <c r="X39" s="277" t="s">
        <v>729</v>
      </c>
      <c r="Y39" s="260">
        <v>1E-3</v>
      </c>
      <c r="Z39" s="13" t="s">
        <v>962</v>
      </c>
      <c r="AA39" s="13" t="s">
        <v>963</v>
      </c>
      <c r="AB39" s="13" t="s">
        <v>964</v>
      </c>
      <c r="AC39" s="207" t="s">
        <v>417</v>
      </c>
      <c r="AD39" s="207" t="s">
        <v>417</v>
      </c>
      <c r="AE39" s="13" t="s">
        <v>417</v>
      </c>
      <c r="AF39" s="280" t="s">
        <v>965</v>
      </c>
      <c r="AG39" s="277" t="s">
        <v>508</v>
      </c>
      <c r="AH39" s="260">
        <v>8.9999999999999993E-3</v>
      </c>
      <c r="AI39" s="13" t="s">
        <v>966</v>
      </c>
      <c r="AJ39" s="13" t="s">
        <v>967</v>
      </c>
      <c r="AK39" s="13" t="s">
        <v>968</v>
      </c>
      <c r="AL39" s="277" t="s">
        <v>417</v>
      </c>
      <c r="AM39" s="277" t="s">
        <v>417</v>
      </c>
      <c r="AN39" s="157" t="s">
        <v>417</v>
      </c>
    </row>
    <row r="40" spans="1:40" ht="20" x14ac:dyDescent="0.2">
      <c r="A40" s="234"/>
      <c r="B40" s="269"/>
      <c r="C40" s="198"/>
      <c r="D40" s="53" t="s">
        <v>83</v>
      </c>
      <c r="E40" s="216"/>
      <c r="F40" s="220"/>
      <c r="G40" s="216"/>
      <c r="H40" s="8" t="s">
        <v>969</v>
      </c>
      <c r="I40" s="8" t="s">
        <v>970</v>
      </c>
      <c r="J40" s="8" t="s">
        <v>971</v>
      </c>
      <c r="K40" s="220"/>
      <c r="L40" s="220"/>
      <c r="M40" s="10" t="s">
        <v>417</v>
      </c>
      <c r="N40" s="216"/>
      <c r="O40" s="219"/>
      <c r="P40" s="219"/>
      <c r="Q40" s="8" t="s">
        <v>417</v>
      </c>
      <c r="R40" s="8" t="s">
        <v>417</v>
      </c>
      <c r="S40" s="8" t="s">
        <v>417</v>
      </c>
      <c r="T40" s="216"/>
      <c r="U40" s="216"/>
      <c r="V40" s="152" t="s">
        <v>417</v>
      </c>
      <c r="W40" s="285"/>
      <c r="X40" s="219"/>
      <c r="Y40" s="219"/>
      <c r="Z40" s="8" t="s">
        <v>972</v>
      </c>
      <c r="AA40" s="8" t="s">
        <v>973</v>
      </c>
      <c r="AB40" s="8" t="s">
        <v>974</v>
      </c>
      <c r="AC40" s="216"/>
      <c r="AD40" s="216"/>
      <c r="AE40" s="8" t="s">
        <v>417</v>
      </c>
      <c r="AF40" s="285"/>
      <c r="AG40" s="216"/>
      <c r="AH40" s="219"/>
      <c r="AI40" s="8" t="s">
        <v>975</v>
      </c>
      <c r="AJ40" s="8" t="s">
        <v>976</v>
      </c>
      <c r="AK40" s="8" t="s">
        <v>977</v>
      </c>
      <c r="AL40" s="216"/>
      <c r="AM40" s="216"/>
      <c r="AN40" s="10" t="s">
        <v>417</v>
      </c>
    </row>
    <row r="41" spans="1:40" ht="20" x14ac:dyDescent="0.2">
      <c r="A41" s="234"/>
      <c r="B41" s="269"/>
      <c r="C41" s="196" t="s">
        <v>842</v>
      </c>
      <c r="D41" s="155" t="s">
        <v>85</v>
      </c>
      <c r="E41" s="207" t="s">
        <v>978</v>
      </c>
      <c r="F41" s="260" t="s">
        <v>534</v>
      </c>
      <c r="G41" s="260">
        <v>1E-3</v>
      </c>
      <c r="H41" s="13" t="s">
        <v>979</v>
      </c>
      <c r="I41" s="13" t="s">
        <v>980</v>
      </c>
      <c r="J41" s="13" t="s">
        <v>981</v>
      </c>
      <c r="K41" s="207" t="s">
        <v>417</v>
      </c>
      <c r="L41" s="207" t="s">
        <v>417</v>
      </c>
      <c r="M41" s="14" t="s">
        <v>417</v>
      </c>
      <c r="N41" s="276" t="s">
        <v>417</v>
      </c>
      <c r="O41" s="277" t="s">
        <v>417</v>
      </c>
      <c r="P41" s="260" t="s">
        <v>417</v>
      </c>
      <c r="Q41" s="13" t="s">
        <v>417</v>
      </c>
      <c r="R41" s="13" t="s">
        <v>417</v>
      </c>
      <c r="S41" s="13" t="s">
        <v>417</v>
      </c>
      <c r="T41" s="207" t="s">
        <v>417</v>
      </c>
      <c r="U41" s="207" t="s">
        <v>417</v>
      </c>
      <c r="V41" s="156" t="s">
        <v>417</v>
      </c>
      <c r="W41" s="276" t="s">
        <v>982</v>
      </c>
      <c r="X41" s="305" t="s">
        <v>518</v>
      </c>
      <c r="Y41" s="266">
        <v>1E-3</v>
      </c>
      <c r="Z41" s="13" t="s">
        <v>983</v>
      </c>
      <c r="AA41" s="13" t="s">
        <v>984</v>
      </c>
      <c r="AB41" s="13" t="s">
        <v>985</v>
      </c>
      <c r="AC41" s="207" t="s">
        <v>417</v>
      </c>
      <c r="AD41" s="207" t="s">
        <v>417</v>
      </c>
      <c r="AE41" s="13" t="s">
        <v>417</v>
      </c>
      <c r="AF41" s="279" t="s">
        <v>986</v>
      </c>
      <c r="AG41" s="265" t="s">
        <v>28</v>
      </c>
      <c r="AH41" s="260">
        <v>1.4E-2</v>
      </c>
      <c r="AI41" s="13" t="s">
        <v>987</v>
      </c>
      <c r="AJ41" s="13" t="s">
        <v>988</v>
      </c>
      <c r="AK41" s="13" t="s">
        <v>989</v>
      </c>
      <c r="AL41" s="283" t="s">
        <v>78</v>
      </c>
      <c r="AM41" s="265" t="s">
        <v>990</v>
      </c>
      <c r="AN41" s="14" t="s">
        <v>417</v>
      </c>
    </row>
    <row r="42" spans="1:40" ht="22" thickBot="1" x14ac:dyDescent="0.25">
      <c r="A42" s="300"/>
      <c r="B42" s="270"/>
      <c r="C42" s="271"/>
      <c r="D42" s="175" t="s">
        <v>84</v>
      </c>
      <c r="E42" s="258"/>
      <c r="F42" s="261"/>
      <c r="G42" s="261"/>
      <c r="H42" s="162" t="s">
        <v>991</v>
      </c>
      <c r="I42" s="162" t="s">
        <v>992</v>
      </c>
      <c r="J42" s="162" t="s">
        <v>993</v>
      </c>
      <c r="K42" s="258"/>
      <c r="L42" s="258"/>
      <c r="M42" s="169" t="s">
        <v>417</v>
      </c>
      <c r="N42" s="258"/>
      <c r="O42" s="261"/>
      <c r="P42" s="261"/>
      <c r="Q42" s="162" t="s">
        <v>417</v>
      </c>
      <c r="R42" s="162" t="s">
        <v>417</v>
      </c>
      <c r="S42" s="162" t="s">
        <v>417</v>
      </c>
      <c r="T42" s="258"/>
      <c r="U42" s="258"/>
      <c r="V42" s="169" t="s">
        <v>417</v>
      </c>
      <c r="W42" s="258"/>
      <c r="X42" s="306"/>
      <c r="Y42" s="307"/>
      <c r="Z42" s="162" t="s">
        <v>994</v>
      </c>
      <c r="AA42" s="162" t="s">
        <v>995</v>
      </c>
      <c r="AB42" s="162" t="s">
        <v>996</v>
      </c>
      <c r="AC42" s="258"/>
      <c r="AD42" s="258"/>
      <c r="AE42" s="162" t="s">
        <v>417</v>
      </c>
      <c r="AF42" s="308"/>
      <c r="AG42" s="296"/>
      <c r="AH42" s="261"/>
      <c r="AI42" s="162" t="s">
        <v>997</v>
      </c>
      <c r="AJ42" s="162" t="s">
        <v>998</v>
      </c>
      <c r="AK42" s="162" t="s">
        <v>999</v>
      </c>
      <c r="AL42" s="297"/>
      <c r="AM42" s="297"/>
      <c r="AN42" s="176" t="s">
        <v>1000</v>
      </c>
    </row>
    <row r="43" spans="1:40" ht="22" thickTop="1" x14ac:dyDescent="0.2">
      <c r="A43" s="298" t="s">
        <v>80</v>
      </c>
      <c r="B43" s="299"/>
      <c r="C43" s="198" t="s">
        <v>8</v>
      </c>
      <c r="D43" s="301"/>
      <c r="E43" s="145" t="s">
        <v>1001</v>
      </c>
      <c r="F43" s="8">
        <v>0.05</v>
      </c>
      <c r="G43" s="146">
        <v>0.01</v>
      </c>
      <c r="H43" s="8" t="s">
        <v>1002</v>
      </c>
      <c r="I43" s="8" t="s">
        <v>1003</v>
      </c>
      <c r="J43" s="8" t="s">
        <v>1004</v>
      </c>
      <c r="K43" s="8" t="s">
        <v>417</v>
      </c>
      <c r="L43" s="8" t="s">
        <v>417</v>
      </c>
      <c r="M43" s="9" t="s">
        <v>417</v>
      </c>
      <c r="N43" s="8" t="s">
        <v>1005</v>
      </c>
      <c r="O43" s="6" t="s">
        <v>792</v>
      </c>
      <c r="P43" s="8">
        <v>5.0000000000000001E-3</v>
      </c>
      <c r="Q43" s="8" t="s">
        <v>1006</v>
      </c>
      <c r="R43" s="8" t="s">
        <v>1007</v>
      </c>
      <c r="S43" s="8" t="s">
        <v>1008</v>
      </c>
      <c r="T43" s="147" t="s">
        <v>417</v>
      </c>
      <c r="U43" s="8" t="s">
        <v>417</v>
      </c>
      <c r="V43" s="5" t="s">
        <v>417</v>
      </c>
      <c r="W43" s="18" t="s">
        <v>1009</v>
      </c>
      <c r="X43" s="138" t="s">
        <v>1010</v>
      </c>
      <c r="Y43" s="146">
        <v>1.6E-2</v>
      </c>
      <c r="Z43" s="8" t="s">
        <v>1011</v>
      </c>
      <c r="AA43" s="8" t="s">
        <v>1012</v>
      </c>
      <c r="AB43" s="8" t="s">
        <v>1013</v>
      </c>
      <c r="AC43" s="138" t="s">
        <v>78</v>
      </c>
      <c r="AD43" s="147" t="s">
        <v>37</v>
      </c>
      <c r="AE43" s="5" t="s">
        <v>408</v>
      </c>
      <c r="AF43" s="148" t="s">
        <v>1014</v>
      </c>
      <c r="AG43" s="149" t="s">
        <v>516</v>
      </c>
      <c r="AH43" s="150">
        <v>0.01</v>
      </c>
      <c r="AI43" s="144" t="s">
        <v>1015</v>
      </c>
      <c r="AJ43" s="144" t="s">
        <v>1016</v>
      </c>
      <c r="AK43" s="144" t="s">
        <v>1017</v>
      </c>
      <c r="AL43" s="144" t="s">
        <v>417</v>
      </c>
      <c r="AM43" s="149" t="s">
        <v>417</v>
      </c>
      <c r="AN43" s="151" t="s">
        <v>417</v>
      </c>
    </row>
    <row r="44" spans="1:40" ht="21" x14ac:dyDescent="0.2">
      <c r="A44" s="234"/>
      <c r="B44" s="269"/>
      <c r="C44" s="198" t="s">
        <v>496</v>
      </c>
      <c r="D44" s="301"/>
      <c r="E44" s="145" t="s">
        <v>1018</v>
      </c>
      <c r="F44" s="138" t="s">
        <v>20</v>
      </c>
      <c r="G44" s="8">
        <v>4.5999999999999999E-2</v>
      </c>
      <c r="H44" s="228" t="s">
        <v>417</v>
      </c>
      <c r="I44" s="228"/>
      <c r="J44" s="228"/>
      <c r="K44" s="8" t="s">
        <v>417</v>
      </c>
      <c r="L44" s="8" t="s">
        <v>417</v>
      </c>
      <c r="M44" s="10" t="s">
        <v>410</v>
      </c>
      <c r="N44" s="8" t="s">
        <v>1019</v>
      </c>
      <c r="O44" s="138" t="s">
        <v>20</v>
      </c>
      <c r="P44" s="8">
        <v>9.5000000000000001E-2</v>
      </c>
      <c r="Q44" s="228" t="s">
        <v>417</v>
      </c>
      <c r="R44" s="228"/>
      <c r="S44" s="228"/>
      <c r="T44" s="8" t="s">
        <v>417</v>
      </c>
      <c r="U44" s="8" t="s">
        <v>417</v>
      </c>
      <c r="V44" s="152" t="s">
        <v>410</v>
      </c>
      <c r="W44" s="145" t="s">
        <v>1020</v>
      </c>
      <c r="X44" s="138" t="s">
        <v>20</v>
      </c>
      <c r="Y44" s="8">
        <v>6.6000000000000003E-2</v>
      </c>
      <c r="Z44" s="8" t="s">
        <v>417</v>
      </c>
      <c r="AA44" s="8" t="s">
        <v>417</v>
      </c>
      <c r="AB44" s="8" t="s">
        <v>417</v>
      </c>
      <c r="AC44" s="8" t="s">
        <v>417</v>
      </c>
      <c r="AD44" s="8" t="s">
        <v>417</v>
      </c>
      <c r="AE44" s="8" t="s">
        <v>412</v>
      </c>
      <c r="AF44" s="164" t="s">
        <v>1021</v>
      </c>
      <c r="AG44" s="20" t="s">
        <v>520</v>
      </c>
      <c r="AH44" s="20">
        <v>1.2999999999999999E-2</v>
      </c>
      <c r="AI44" s="228" t="s">
        <v>417</v>
      </c>
      <c r="AJ44" s="228"/>
      <c r="AK44" s="228"/>
      <c r="AL44" s="7" t="s">
        <v>417</v>
      </c>
      <c r="AM44" s="7" t="s">
        <v>417</v>
      </c>
      <c r="AN44" s="178" t="s">
        <v>417</v>
      </c>
    </row>
    <row r="45" spans="1:40" ht="21" x14ac:dyDescent="0.2">
      <c r="A45" s="234"/>
      <c r="B45" s="269"/>
      <c r="C45" s="196" t="s">
        <v>842</v>
      </c>
      <c r="D45" s="155" t="s">
        <v>85</v>
      </c>
      <c r="E45" s="276" t="s">
        <v>1022</v>
      </c>
      <c r="F45" s="277" t="s">
        <v>509</v>
      </c>
      <c r="G45" s="260">
        <v>5.0000000000000001E-3</v>
      </c>
      <c r="H45" s="13" t="s">
        <v>1023</v>
      </c>
      <c r="I45" s="13" t="s">
        <v>1024</v>
      </c>
      <c r="J45" s="13" t="s">
        <v>1025</v>
      </c>
      <c r="K45" s="207" t="s">
        <v>417</v>
      </c>
      <c r="L45" s="207" t="s">
        <v>417</v>
      </c>
      <c r="M45" s="14" t="s">
        <v>417</v>
      </c>
      <c r="N45" s="276" t="s">
        <v>1026</v>
      </c>
      <c r="O45" s="277" t="s">
        <v>506</v>
      </c>
      <c r="P45" s="260">
        <v>4.0000000000000001E-3</v>
      </c>
      <c r="Q45" s="13" t="s">
        <v>1027</v>
      </c>
      <c r="R45" s="13" t="s">
        <v>1028</v>
      </c>
      <c r="S45" s="13" t="s">
        <v>1029</v>
      </c>
      <c r="T45" s="13" t="s">
        <v>417</v>
      </c>
      <c r="U45" s="13" t="s">
        <v>417</v>
      </c>
      <c r="V45" s="156" t="s">
        <v>417</v>
      </c>
      <c r="W45" s="304" t="s">
        <v>1030</v>
      </c>
      <c r="X45" s="276">
        <v>0.62</v>
      </c>
      <c r="Y45" s="207">
        <v>2E-3</v>
      </c>
      <c r="Z45" s="13" t="s">
        <v>1031</v>
      </c>
      <c r="AA45" s="13" t="s">
        <v>1032</v>
      </c>
      <c r="AB45" s="13" t="s">
        <v>1033</v>
      </c>
      <c r="AC45" s="207" t="s">
        <v>417</v>
      </c>
      <c r="AD45" s="207" t="s">
        <v>417</v>
      </c>
      <c r="AE45" s="13" t="s">
        <v>417</v>
      </c>
      <c r="AF45" s="279" t="s">
        <v>1034</v>
      </c>
      <c r="AG45" s="265" t="s">
        <v>35</v>
      </c>
      <c r="AH45" s="266">
        <v>1.6E-2</v>
      </c>
      <c r="AI45" s="13" t="s">
        <v>1035</v>
      </c>
      <c r="AJ45" s="13" t="s">
        <v>1036</v>
      </c>
      <c r="AK45" s="13" t="s">
        <v>1037</v>
      </c>
      <c r="AL45" s="260" t="s">
        <v>1038</v>
      </c>
      <c r="AM45" s="260" t="s">
        <v>53</v>
      </c>
      <c r="AN45" s="172" t="s">
        <v>417</v>
      </c>
    </row>
    <row r="46" spans="1:40" ht="22" thickBot="1" x14ac:dyDescent="0.25">
      <c r="A46" s="300"/>
      <c r="B46" s="270"/>
      <c r="C46" s="302"/>
      <c r="D46" s="185" t="s">
        <v>84</v>
      </c>
      <c r="E46" s="291"/>
      <c r="F46" s="303"/>
      <c r="G46" s="303"/>
      <c r="H46" s="13" t="s">
        <v>1039</v>
      </c>
      <c r="I46" s="13" t="s">
        <v>1040</v>
      </c>
      <c r="J46" s="13" t="s">
        <v>1041</v>
      </c>
      <c r="K46" s="291"/>
      <c r="L46" s="291"/>
      <c r="M46" s="179" t="s">
        <v>417</v>
      </c>
      <c r="N46" s="291"/>
      <c r="O46" s="291"/>
      <c r="P46" s="303"/>
      <c r="Q46" s="13" t="s">
        <v>1042</v>
      </c>
      <c r="R46" s="13" t="s">
        <v>1043</v>
      </c>
      <c r="S46" s="13" t="s">
        <v>1044</v>
      </c>
      <c r="T46" s="13" t="s">
        <v>417</v>
      </c>
      <c r="U46" s="13" t="s">
        <v>417</v>
      </c>
      <c r="V46" s="180" t="s">
        <v>417</v>
      </c>
      <c r="W46" s="288"/>
      <c r="X46" s="291"/>
      <c r="Y46" s="291"/>
      <c r="Z46" s="13" t="s">
        <v>1045</v>
      </c>
      <c r="AA46" s="13" t="s">
        <v>1046</v>
      </c>
      <c r="AB46" s="13" t="s">
        <v>1047</v>
      </c>
      <c r="AC46" s="291"/>
      <c r="AD46" s="291"/>
      <c r="AE46" s="13" t="s">
        <v>417</v>
      </c>
      <c r="AF46" s="288"/>
      <c r="AG46" s="289"/>
      <c r="AH46" s="290"/>
      <c r="AI46" s="13" t="s">
        <v>1048</v>
      </c>
      <c r="AJ46" s="13" t="s">
        <v>1049</v>
      </c>
      <c r="AK46" s="13" t="s">
        <v>1050</v>
      </c>
      <c r="AL46" s="291"/>
      <c r="AM46" s="291"/>
      <c r="AN46" s="172" t="s">
        <v>417</v>
      </c>
    </row>
    <row r="47" spans="1:40" ht="21" thickTop="1" x14ac:dyDescent="0.2">
      <c r="A47" s="234" t="s">
        <v>11</v>
      </c>
      <c r="B47" s="292" t="s">
        <v>604</v>
      </c>
      <c r="C47" s="294" t="s">
        <v>5</v>
      </c>
      <c r="D47" s="295"/>
      <c r="E47" s="167" t="s">
        <v>1051</v>
      </c>
      <c r="F47" s="165" t="s">
        <v>1052</v>
      </c>
      <c r="G47" s="165">
        <v>3.0000000000000001E-3</v>
      </c>
      <c r="H47" s="166" t="s">
        <v>1053</v>
      </c>
      <c r="I47" s="166" t="s">
        <v>1054</v>
      </c>
      <c r="J47" s="166" t="s">
        <v>1055</v>
      </c>
      <c r="K47" s="166" t="s">
        <v>417</v>
      </c>
      <c r="L47" s="166" t="s">
        <v>417</v>
      </c>
      <c r="M47" s="181" t="s">
        <v>417</v>
      </c>
      <c r="N47" s="166" t="s">
        <v>1056</v>
      </c>
      <c r="O47" s="165" t="s">
        <v>338</v>
      </c>
      <c r="P47" s="165">
        <v>1E-3</v>
      </c>
      <c r="Q47" s="166" t="s">
        <v>417</v>
      </c>
      <c r="R47" s="166" t="s">
        <v>1057</v>
      </c>
      <c r="S47" s="166" t="s">
        <v>1058</v>
      </c>
      <c r="T47" s="166" t="s">
        <v>417</v>
      </c>
      <c r="U47" s="166" t="s">
        <v>417</v>
      </c>
      <c r="V47" s="182" t="s">
        <v>417</v>
      </c>
      <c r="W47" s="166" t="s">
        <v>1059</v>
      </c>
      <c r="X47" s="165" t="s">
        <v>797</v>
      </c>
      <c r="Y47" s="165">
        <v>8.0000000000000002E-3</v>
      </c>
      <c r="Z47" s="166" t="s">
        <v>1060</v>
      </c>
      <c r="AA47" s="166" t="s">
        <v>1061</v>
      </c>
      <c r="AB47" s="166" t="s">
        <v>1062</v>
      </c>
      <c r="AC47" s="166" t="s">
        <v>417</v>
      </c>
      <c r="AD47" s="166" t="s">
        <v>417</v>
      </c>
      <c r="AE47" s="166" t="s">
        <v>417</v>
      </c>
      <c r="AF47" s="167" t="s">
        <v>1063</v>
      </c>
      <c r="AG47" s="165" t="s">
        <v>1064</v>
      </c>
      <c r="AH47" s="165">
        <v>3.0000000000000001E-3</v>
      </c>
      <c r="AI47" s="166" t="s">
        <v>1065</v>
      </c>
      <c r="AJ47" s="166" t="s">
        <v>1066</v>
      </c>
      <c r="AK47" s="166" t="s">
        <v>1067</v>
      </c>
      <c r="AL47" s="166" t="s">
        <v>417</v>
      </c>
      <c r="AM47" s="166" t="s">
        <v>417</v>
      </c>
      <c r="AN47" s="182" t="s">
        <v>417</v>
      </c>
    </row>
    <row r="48" spans="1:40" ht="21" x14ac:dyDescent="0.2">
      <c r="A48" s="234"/>
      <c r="B48" s="292"/>
      <c r="C48" s="199" t="s">
        <v>9</v>
      </c>
      <c r="D48" s="273"/>
      <c r="E48" s="145" t="s">
        <v>1068</v>
      </c>
      <c r="F48" s="138" t="s">
        <v>37</v>
      </c>
      <c r="G48" s="8">
        <v>9.4E-2</v>
      </c>
      <c r="H48" s="228" t="s">
        <v>417</v>
      </c>
      <c r="I48" s="228"/>
      <c r="J48" s="228"/>
      <c r="K48" s="8" t="s">
        <v>417</v>
      </c>
      <c r="L48" s="8" t="s">
        <v>417</v>
      </c>
      <c r="M48" s="10" t="s">
        <v>404</v>
      </c>
      <c r="N48" s="8" t="s">
        <v>1069</v>
      </c>
      <c r="O48" s="138" t="s">
        <v>20</v>
      </c>
      <c r="P48" s="146">
        <v>0.152</v>
      </c>
      <c r="Q48" s="228" t="s">
        <v>417</v>
      </c>
      <c r="R48" s="228"/>
      <c r="S48" s="228"/>
      <c r="T48" s="8" t="s">
        <v>417</v>
      </c>
      <c r="U48" s="8" t="s">
        <v>417</v>
      </c>
      <c r="V48" s="152" t="s">
        <v>669</v>
      </c>
      <c r="W48" s="145" t="s">
        <v>1070</v>
      </c>
      <c r="X48" s="138" t="s">
        <v>20</v>
      </c>
      <c r="Y48" s="153">
        <v>0.29799999999999999</v>
      </c>
      <c r="Z48" s="8" t="s">
        <v>417</v>
      </c>
      <c r="AA48" s="8" t="s">
        <v>417</v>
      </c>
      <c r="AB48" s="8" t="s">
        <v>417</v>
      </c>
      <c r="AC48" s="8" t="s">
        <v>417</v>
      </c>
      <c r="AD48" s="8" t="s">
        <v>417</v>
      </c>
      <c r="AE48" s="8" t="s">
        <v>671</v>
      </c>
      <c r="AF48" s="145" t="s">
        <v>1071</v>
      </c>
      <c r="AG48" s="138" t="s">
        <v>20</v>
      </c>
      <c r="AH48" s="8">
        <v>0.371</v>
      </c>
      <c r="AI48" s="228" t="s">
        <v>417</v>
      </c>
      <c r="AJ48" s="228"/>
      <c r="AK48" s="228"/>
      <c r="AL48" s="8" t="s">
        <v>417</v>
      </c>
      <c r="AM48" s="8" t="s">
        <v>417</v>
      </c>
      <c r="AN48" s="154" t="s">
        <v>673</v>
      </c>
    </row>
    <row r="49" spans="1:40" ht="20" x14ac:dyDescent="0.2">
      <c r="A49" s="234"/>
      <c r="B49" s="292"/>
      <c r="C49" s="199" t="s">
        <v>496</v>
      </c>
      <c r="D49" s="273"/>
      <c r="E49" s="145" t="s">
        <v>1072</v>
      </c>
      <c r="F49" s="6" t="s">
        <v>530</v>
      </c>
      <c r="G49" s="6">
        <v>1E-3</v>
      </c>
      <c r="H49" s="228" t="s">
        <v>417</v>
      </c>
      <c r="I49" s="228"/>
      <c r="J49" s="228"/>
      <c r="K49" s="8" t="s">
        <v>417</v>
      </c>
      <c r="L49" s="8" t="s">
        <v>417</v>
      </c>
      <c r="M49" s="10" t="s">
        <v>417</v>
      </c>
      <c r="N49" s="8" t="s">
        <v>1073</v>
      </c>
      <c r="O49" s="168" t="s">
        <v>37</v>
      </c>
      <c r="P49" s="153">
        <v>5.3999999999999999E-2</v>
      </c>
      <c r="Q49" s="228" t="s">
        <v>417</v>
      </c>
      <c r="R49" s="228"/>
      <c r="S49" s="228"/>
      <c r="T49" s="8" t="s">
        <v>417</v>
      </c>
      <c r="U49" s="8" t="s">
        <v>417</v>
      </c>
      <c r="V49" s="152" t="s">
        <v>411</v>
      </c>
      <c r="W49" s="145" t="s">
        <v>1074</v>
      </c>
      <c r="X49" s="168" t="s">
        <v>364</v>
      </c>
      <c r="Y49" s="153">
        <v>0.11799999999999999</v>
      </c>
      <c r="Z49" s="8" t="s">
        <v>417</v>
      </c>
      <c r="AA49" s="8" t="s">
        <v>417</v>
      </c>
      <c r="AB49" s="8" t="s">
        <v>417</v>
      </c>
      <c r="AC49" s="8" t="s">
        <v>417</v>
      </c>
      <c r="AD49" s="8" t="s">
        <v>417</v>
      </c>
      <c r="AE49" s="8" t="s">
        <v>412</v>
      </c>
      <c r="AF49" s="145" t="s">
        <v>1075</v>
      </c>
      <c r="AG49" s="143" t="s">
        <v>78</v>
      </c>
      <c r="AH49" s="153">
        <v>4.8000000000000001E-2</v>
      </c>
      <c r="AI49" s="228" t="s">
        <v>417</v>
      </c>
      <c r="AJ49" s="228"/>
      <c r="AK49" s="228"/>
      <c r="AL49" s="8" t="s">
        <v>417</v>
      </c>
      <c r="AM49" s="8" t="s">
        <v>417</v>
      </c>
      <c r="AN49" s="152" t="s">
        <v>411</v>
      </c>
    </row>
    <row r="50" spans="1:40" ht="20" x14ac:dyDescent="0.2">
      <c r="A50" s="234"/>
      <c r="B50" s="292"/>
      <c r="C50" s="196" t="s">
        <v>10</v>
      </c>
      <c r="D50" s="155" t="s">
        <v>253</v>
      </c>
      <c r="E50" s="276" t="s">
        <v>1076</v>
      </c>
      <c r="F50" s="277" t="s">
        <v>1077</v>
      </c>
      <c r="G50" s="266">
        <v>0.02</v>
      </c>
      <c r="H50" s="13" t="s">
        <v>1078</v>
      </c>
      <c r="I50" s="13" t="s">
        <v>1079</v>
      </c>
      <c r="J50" s="13" t="s">
        <v>1080</v>
      </c>
      <c r="K50" s="13" t="s">
        <v>417</v>
      </c>
      <c r="L50" s="13" t="s">
        <v>417</v>
      </c>
      <c r="M50" s="14" t="s">
        <v>417</v>
      </c>
      <c r="N50" s="276" t="s">
        <v>1081</v>
      </c>
      <c r="O50" s="277" t="s">
        <v>515</v>
      </c>
      <c r="P50" s="260">
        <v>1.7000000000000001E-2</v>
      </c>
      <c r="Q50" s="13" t="s">
        <v>417</v>
      </c>
      <c r="R50" s="13" t="s">
        <v>1082</v>
      </c>
      <c r="S50" s="13" t="s">
        <v>1083</v>
      </c>
      <c r="T50" s="207" t="s">
        <v>417</v>
      </c>
      <c r="U50" s="207" t="s">
        <v>417</v>
      </c>
      <c r="V50" s="156" t="s">
        <v>417</v>
      </c>
      <c r="W50" s="280" t="s">
        <v>1084</v>
      </c>
      <c r="X50" s="286" t="s">
        <v>20</v>
      </c>
      <c r="Y50" s="266">
        <v>0.13300000000000001</v>
      </c>
      <c r="Z50" s="13" t="s">
        <v>1085</v>
      </c>
      <c r="AA50" s="13" t="s">
        <v>1086</v>
      </c>
      <c r="AB50" s="13" t="s">
        <v>1087</v>
      </c>
      <c r="AC50" s="284" t="s">
        <v>20</v>
      </c>
      <c r="AD50" s="277" t="s">
        <v>536</v>
      </c>
      <c r="AE50" s="13" t="s">
        <v>417</v>
      </c>
      <c r="AF50" s="280" t="s">
        <v>1088</v>
      </c>
      <c r="AG50" s="277" t="s">
        <v>544</v>
      </c>
      <c r="AH50" s="260">
        <v>3.6999999999999998E-2</v>
      </c>
      <c r="AI50" s="13" t="s">
        <v>1089</v>
      </c>
      <c r="AJ50" s="13" t="s">
        <v>1090</v>
      </c>
      <c r="AK50" s="13" t="s">
        <v>1091</v>
      </c>
      <c r="AL50" s="207" t="s">
        <v>417</v>
      </c>
      <c r="AM50" s="207" t="s">
        <v>417</v>
      </c>
      <c r="AN50" s="156" t="s">
        <v>417</v>
      </c>
    </row>
    <row r="51" spans="1:40" ht="42" x14ac:dyDescent="0.2">
      <c r="A51" s="234"/>
      <c r="B51" s="292"/>
      <c r="C51" s="197"/>
      <c r="D51" s="158" t="s">
        <v>254</v>
      </c>
      <c r="E51" s="276"/>
      <c r="F51" s="277"/>
      <c r="G51" s="278"/>
      <c r="H51" s="13" t="s">
        <v>1092</v>
      </c>
      <c r="I51" s="13" t="s">
        <v>1093</v>
      </c>
      <c r="J51" s="13" t="s">
        <v>1094</v>
      </c>
      <c r="K51" s="13" t="s">
        <v>417</v>
      </c>
      <c r="L51" s="13" t="s">
        <v>417</v>
      </c>
      <c r="M51" s="14" t="s">
        <v>417</v>
      </c>
      <c r="N51" s="276"/>
      <c r="O51" s="276"/>
      <c r="P51" s="277"/>
      <c r="Q51" s="13" t="s">
        <v>417</v>
      </c>
      <c r="R51" s="13" t="s">
        <v>1095</v>
      </c>
      <c r="S51" s="13" t="s">
        <v>1096</v>
      </c>
      <c r="T51" s="276"/>
      <c r="U51" s="276"/>
      <c r="V51" s="156" t="s">
        <v>417</v>
      </c>
      <c r="W51" s="280"/>
      <c r="X51" s="286"/>
      <c r="Y51" s="278"/>
      <c r="Z51" s="13" t="s">
        <v>1097</v>
      </c>
      <c r="AA51" s="13" t="s">
        <v>1098</v>
      </c>
      <c r="AB51" s="13" t="s">
        <v>1099</v>
      </c>
      <c r="AC51" s="284"/>
      <c r="AD51" s="276"/>
      <c r="AE51" s="68" t="s">
        <v>1281</v>
      </c>
      <c r="AF51" s="280"/>
      <c r="AG51" s="277"/>
      <c r="AH51" s="277"/>
      <c r="AI51" s="13" t="s">
        <v>1100</v>
      </c>
      <c r="AJ51" s="13" t="s">
        <v>1101</v>
      </c>
      <c r="AK51" s="13" t="s">
        <v>1102</v>
      </c>
      <c r="AL51" s="276"/>
      <c r="AM51" s="276"/>
      <c r="AN51" s="156" t="s">
        <v>417</v>
      </c>
    </row>
    <row r="52" spans="1:40" ht="20" x14ac:dyDescent="0.2">
      <c r="A52" s="234"/>
      <c r="B52" s="292"/>
      <c r="C52" s="197"/>
      <c r="D52" s="158" t="s">
        <v>255</v>
      </c>
      <c r="E52" s="276"/>
      <c r="F52" s="277"/>
      <c r="G52" s="278"/>
      <c r="H52" s="13" t="s">
        <v>1103</v>
      </c>
      <c r="I52" s="13" t="s">
        <v>1104</v>
      </c>
      <c r="J52" s="13" t="s">
        <v>1105</v>
      </c>
      <c r="K52" s="13" t="s">
        <v>417</v>
      </c>
      <c r="L52" s="13" t="s">
        <v>417</v>
      </c>
      <c r="M52" s="14" t="s">
        <v>417</v>
      </c>
      <c r="N52" s="276"/>
      <c r="O52" s="276"/>
      <c r="P52" s="277"/>
      <c r="Q52" s="13" t="s">
        <v>417</v>
      </c>
      <c r="R52" s="13" t="s">
        <v>1106</v>
      </c>
      <c r="S52" s="13" t="s">
        <v>1107</v>
      </c>
      <c r="T52" s="276"/>
      <c r="U52" s="276"/>
      <c r="V52" s="156" t="s">
        <v>417</v>
      </c>
      <c r="W52" s="280"/>
      <c r="X52" s="286"/>
      <c r="Y52" s="278"/>
      <c r="Z52" s="13" t="s">
        <v>1108</v>
      </c>
      <c r="AA52" s="13" t="s">
        <v>1109</v>
      </c>
      <c r="AB52" s="13" t="s">
        <v>1110</v>
      </c>
      <c r="AC52" s="284"/>
      <c r="AD52" s="276"/>
      <c r="AE52" s="13" t="s">
        <v>417</v>
      </c>
      <c r="AF52" s="280"/>
      <c r="AG52" s="277"/>
      <c r="AH52" s="277"/>
      <c r="AI52" s="13" t="s">
        <v>1111</v>
      </c>
      <c r="AJ52" s="13" t="s">
        <v>1112</v>
      </c>
      <c r="AK52" s="13" t="s">
        <v>1113</v>
      </c>
      <c r="AL52" s="276"/>
      <c r="AM52" s="276"/>
      <c r="AN52" s="156" t="s">
        <v>417</v>
      </c>
    </row>
    <row r="53" spans="1:40" ht="20" x14ac:dyDescent="0.2">
      <c r="A53" s="234"/>
      <c r="B53" s="292"/>
      <c r="C53" s="198"/>
      <c r="D53" s="53" t="s">
        <v>256</v>
      </c>
      <c r="E53" s="216"/>
      <c r="F53" s="219"/>
      <c r="G53" s="267"/>
      <c r="H53" s="8" t="s">
        <v>1114</v>
      </c>
      <c r="I53" s="8" t="s">
        <v>1115</v>
      </c>
      <c r="J53" s="8" t="s">
        <v>1116</v>
      </c>
      <c r="K53" s="8" t="s">
        <v>417</v>
      </c>
      <c r="L53" s="8" t="s">
        <v>417</v>
      </c>
      <c r="M53" s="10" t="s">
        <v>417</v>
      </c>
      <c r="N53" s="216"/>
      <c r="O53" s="216"/>
      <c r="P53" s="219"/>
      <c r="Q53" s="8" t="s">
        <v>417</v>
      </c>
      <c r="R53" s="8" t="s">
        <v>1117</v>
      </c>
      <c r="S53" s="8" t="s">
        <v>1118</v>
      </c>
      <c r="T53" s="216"/>
      <c r="U53" s="216"/>
      <c r="V53" s="152" t="s">
        <v>417</v>
      </c>
      <c r="W53" s="285"/>
      <c r="X53" s="287"/>
      <c r="Y53" s="267"/>
      <c r="Z53" s="8" t="s">
        <v>1119</v>
      </c>
      <c r="AA53" s="8" t="s">
        <v>1120</v>
      </c>
      <c r="AB53" s="8" t="s">
        <v>1121</v>
      </c>
      <c r="AC53" s="220"/>
      <c r="AD53" s="216"/>
      <c r="AE53" s="8" t="s">
        <v>417</v>
      </c>
      <c r="AF53" s="285"/>
      <c r="AG53" s="219"/>
      <c r="AH53" s="219"/>
      <c r="AI53" s="8" t="s">
        <v>1122</v>
      </c>
      <c r="AJ53" s="8" t="s">
        <v>1123</v>
      </c>
      <c r="AK53" s="8" t="s">
        <v>1124</v>
      </c>
      <c r="AL53" s="216"/>
      <c r="AM53" s="216"/>
      <c r="AN53" s="152" t="s">
        <v>417</v>
      </c>
    </row>
    <row r="54" spans="1:40" ht="20" x14ac:dyDescent="0.2">
      <c r="A54" s="234"/>
      <c r="B54" s="292"/>
      <c r="C54" s="196" t="s">
        <v>842</v>
      </c>
      <c r="D54" s="155" t="s">
        <v>85</v>
      </c>
      <c r="E54" s="207" t="s">
        <v>1125</v>
      </c>
      <c r="F54" s="260" t="s">
        <v>1126</v>
      </c>
      <c r="G54" s="266">
        <v>0</v>
      </c>
      <c r="H54" s="16" t="s">
        <v>1127</v>
      </c>
      <c r="I54" s="16" t="s">
        <v>1128</v>
      </c>
      <c r="J54" s="16" t="s">
        <v>1129</v>
      </c>
      <c r="K54" s="207" t="s">
        <v>417</v>
      </c>
      <c r="L54" s="207" t="s">
        <v>417</v>
      </c>
      <c r="M54" s="17" t="s">
        <v>417</v>
      </c>
      <c r="N54" s="207" t="s">
        <v>1130</v>
      </c>
      <c r="O54" s="260" t="s">
        <v>1131</v>
      </c>
      <c r="P54" s="260">
        <v>5.0000000000000001E-3</v>
      </c>
      <c r="Q54" s="16" t="s">
        <v>417</v>
      </c>
      <c r="R54" s="16" t="s">
        <v>1132</v>
      </c>
      <c r="S54" s="16" t="s">
        <v>1133</v>
      </c>
      <c r="T54" s="16" t="s">
        <v>417</v>
      </c>
      <c r="U54" s="16" t="s">
        <v>417</v>
      </c>
      <c r="V54" s="183" t="s">
        <v>417</v>
      </c>
      <c r="W54" s="279" t="s">
        <v>1134</v>
      </c>
      <c r="X54" s="265" t="s">
        <v>37</v>
      </c>
      <c r="Y54" s="266">
        <v>0.04</v>
      </c>
      <c r="Z54" s="16" t="s">
        <v>1135</v>
      </c>
      <c r="AA54" s="16" t="s">
        <v>1136</v>
      </c>
      <c r="AB54" s="16" t="s">
        <v>1137</v>
      </c>
      <c r="AC54" s="262" t="s">
        <v>517</v>
      </c>
      <c r="AD54" s="283" t="s">
        <v>66</v>
      </c>
      <c r="AE54" s="16" t="s">
        <v>417</v>
      </c>
      <c r="AF54" s="279" t="s">
        <v>1138</v>
      </c>
      <c r="AG54" s="260" t="s">
        <v>725</v>
      </c>
      <c r="AH54" s="260">
        <v>2.1000000000000001E-2</v>
      </c>
      <c r="AI54" s="16" t="s">
        <v>1139</v>
      </c>
      <c r="AJ54" s="16" t="s">
        <v>1140</v>
      </c>
      <c r="AK54" s="16" t="s">
        <v>1141</v>
      </c>
      <c r="AL54" s="207" t="s">
        <v>417</v>
      </c>
      <c r="AM54" s="207" t="s">
        <v>417</v>
      </c>
      <c r="AN54" s="183" t="s">
        <v>417</v>
      </c>
    </row>
    <row r="55" spans="1:40" ht="20" x14ac:dyDescent="0.2">
      <c r="A55" s="234"/>
      <c r="B55" s="293"/>
      <c r="C55" s="198"/>
      <c r="D55" s="53" t="s">
        <v>84</v>
      </c>
      <c r="E55" s="276"/>
      <c r="F55" s="277"/>
      <c r="G55" s="278"/>
      <c r="H55" s="13" t="s">
        <v>1142</v>
      </c>
      <c r="I55" s="13" t="s">
        <v>1143</v>
      </c>
      <c r="J55" s="13" t="s">
        <v>1144</v>
      </c>
      <c r="K55" s="276"/>
      <c r="L55" s="276"/>
      <c r="M55" s="14" t="s">
        <v>417</v>
      </c>
      <c r="N55" s="276"/>
      <c r="O55" s="277"/>
      <c r="P55" s="277"/>
      <c r="Q55" s="13" t="s">
        <v>417</v>
      </c>
      <c r="R55" s="13" t="s">
        <v>1145</v>
      </c>
      <c r="S55" s="13" t="s">
        <v>1146</v>
      </c>
      <c r="T55" s="13" t="s">
        <v>417</v>
      </c>
      <c r="U55" s="13" t="s">
        <v>417</v>
      </c>
      <c r="V55" s="156" t="s">
        <v>417</v>
      </c>
      <c r="W55" s="280"/>
      <c r="X55" s="281"/>
      <c r="Y55" s="278"/>
      <c r="Z55" s="13" t="s">
        <v>1147</v>
      </c>
      <c r="AA55" s="13" t="s">
        <v>1148</v>
      </c>
      <c r="AB55" s="13" t="s">
        <v>1149</v>
      </c>
      <c r="AC55" s="282"/>
      <c r="AD55" s="284"/>
      <c r="AE55" s="13" t="s">
        <v>408</v>
      </c>
      <c r="AF55" s="280"/>
      <c r="AG55" s="277"/>
      <c r="AH55" s="277"/>
      <c r="AI55" s="13" t="s">
        <v>1150</v>
      </c>
      <c r="AJ55" s="13" t="s">
        <v>1151</v>
      </c>
      <c r="AK55" s="13" t="s">
        <v>1152</v>
      </c>
      <c r="AL55" s="276"/>
      <c r="AM55" s="276"/>
      <c r="AN55" s="156" t="s">
        <v>417</v>
      </c>
    </row>
    <row r="56" spans="1:40" ht="20" x14ac:dyDescent="0.2">
      <c r="A56" s="234"/>
      <c r="B56" s="158" t="s">
        <v>253</v>
      </c>
      <c r="C56" s="199" t="s">
        <v>5</v>
      </c>
      <c r="D56" s="273"/>
      <c r="E56" s="7" t="s">
        <v>1153</v>
      </c>
      <c r="F56" s="20" t="s">
        <v>338</v>
      </c>
      <c r="G56" s="20">
        <v>1.0999999999999999E-2</v>
      </c>
      <c r="H56" s="7" t="s">
        <v>1154</v>
      </c>
      <c r="I56" s="7" t="s">
        <v>1155</v>
      </c>
      <c r="J56" s="7" t="s">
        <v>1156</v>
      </c>
      <c r="K56" s="7" t="s">
        <v>417</v>
      </c>
      <c r="L56" s="7" t="s">
        <v>417</v>
      </c>
      <c r="M56" s="85" t="s">
        <v>417</v>
      </c>
      <c r="N56" s="84" t="s">
        <v>1157</v>
      </c>
      <c r="O56" s="20" t="s">
        <v>690</v>
      </c>
      <c r="P56" s="20">
        <v>2.7E-2</v>
      </c>
      <c r="Q56" s="7" t="s">
        <v>417</v>
      </c>
      <c r="R56" s="7" t="s">
        <v>1158</v>
      </c>
      <c r="S56" s="7" t="s">
        <v>1159</v>
      </c>
      <c r="T56" s="7" t="s">
        <v>417</v>
      </c>
      <c r="U56" s="7" t="s">
        <v>417</v>
      </c>
      <c r="V56" s="85" t="s">
        <v>417</v>
      </c>
      <c r="W56" s="84" t="s">
        <v>1160</v>
      </c>
      <c r="X56" s="20" t="s">
        <v>950</v>
      </c>
      <c r="Y56" s="20">
        <v>8.0000000000000002E-3</v>
      </c>
      <c r="Z56" s="7" t="s">
        <v>1161</v>
      </c>
      <c r="AA56" s="7" t="s">
        <v>1162</v>
      </c>
      <c r="AB56" s="7" t="s">
        <v>1163</v>
      </c>
      <c r="AC56" s="159" t="s">
        <v>417</v>
      </c>
      <c r="AD56" s="7" t="s">
        <v>417</v>
      </c>
      <c r="AE56" s="85" t="s">
        <v>417</v>
      </c>
      <c r="AF56" s="7" t="s">
        <v>1164</v>
      </c>
      <c r="AG56" s="20" t="s">
        <v>1165</v>
      </c>
      <c r="AH56" s="160">
        <v>0</v>
      </c>
      <c r="AI56" s="7" t="s">
        <v>1166</v>
      </c>
      <c r="AJ56" s="7" t="s">
        <v>1167</v>
      </c>
      <c r="AK56" s="7" t="s">
        <v>1168</v>
      </c>
      <c r="AL56" s="7" t="s">
        <v>417</v>
      </c>
      <c r="AM56" s="7" t="s">
        <v>417</v>
      </c>
      <c r="AN56" s="85" t="s">
        <v>417</v>
      </c>
    </row>
    <row r="57" spans="1:40" ht="20" x14ac:dyDescent="0.2">
      <c r="A57" s="234"/>
      <c r="B57" s="268" t="s">
        <v>254</v>
      </c>
      <c r="C57" s="198" t="s">
        <v>5</v>
      </c>
      <c r="D57" s="227"/>
      <c r="E57" s="8" t="s">
        <v>1169</v>
      </c>
      <c r="F57" s="6" t="s">
        <v>525</v>
      </c>
      <c r="G57" s="6">
        <v>1E-3</v>
      </c>
      <c r="H57" s="8" t="s">
        <v>1170</v>
      </c>
      <c r="I57" s="8" t="s">
        <v>1171</v>
      </c>
      <c r="J57" s="8" t="s">
        <v>1172</v>
      </c>
      <c r="K57" s="8" t="s">
        <v>417</v>
      </c>
      <c r="L57" s="8" t="s">
        <v>417</v>
      </c>
      <c r="M57" s="10" t="s">
        <v>417</v>
      </c>
      <c r="N57" s="18" t="s">
        <v>1173</v>
      </c>
      <c r="O57" s="6" t="s">
        <v>515</v>
      </c>
      <c r="P57" s="6">
        <v>1.2E-2</v>
      </c>
      <c r="Q57" s="8" t="s">
        <v>417</v>
      </c>
      <c r="R57" s="8" t="s">
        <v>1174</v>
      </c>
      <c r="S57" s="8" t="s">
        <v>1175</v>
      </c>
      <c r="T57" s="8" t="s">
        <v>417</v>
      </c>
      <c r="U57" s="8" t="s">
        <v>417</v>
      </c>
      <c r="V57" s="10" t="s">
        <v>417</v>
      </c>
      <c r="W57" s="18" t="s">
        <v>1176</v>
      </c>
      <c r="X57" s="143" t="s">
        <v>1177</v>
      </c>
      <c r="Y57" s="6">
        <v>0.217</v>
      </c>
      <c r="Z57" s="8" t="s">
        <v>1178</v>
      </c>
      <c r="AA57" s="8" t="s">
        <v>1179</v>
      </c>
      <c r="AB57" s="8" t="s">
        <v>1180</v>
      </c>
      <c r="AC57" s="161" t="s">
        <v>33</v>
      </c>
      <c r="AD57" s="6" t="s">
        <v>545</v>
      </c>
      <c r="AE57" s="10" t="s">
        <v>775</v>
      </c>
      <c r="AF57" s="8" t="s">
        <v>1181</v>
      </c>
      <c r="AG57" s="6" t="s">
        <v>1182</v>
      </c>
      <c r="AH57" s="153">
        <v>4.8000000000000001E-2</v>
      </c>
      <c r="AI57" s="8" t="s">
        <v>1183</v>
      </c>
      <c r="AJ57" s="8" t="s">
        <v>1184</v>
      </c>
      <c r="AK57" s="8" t="s">
        <v>1185</v>
      </c>
      <c r="AL57" s="8" t="s">
        <v>417</v>
      </c>
      <c r="AM57" s="8" t="s">
        <v>417</v>
      </c>
      <c r="AN57" s="10" t="s">
        <v>417</v>
      </c>
    </row>
    <row r="58" spans="1:40" ht="20" x14ac:dyDescent="0.2">
      <c r="A58" s="234"/>
      <c r="B58" s="269"/>
      <c r="C58" s="198" t="s">
        <v>496</v>
      </c>
      <c r="D58" s="227"/>
      <c r="E58" s="8" t="s">
        <v>1186</v>
      </c>
      <c r="F58" s="6" t="s">
        <v>1187</v>
      </c>
      <c r="G58" s="6">
        <v>5.5E-2</v>
      </c>
      <c r="H58" s="228" t="s">
        <v>417</v>
      </c>
      <c r="I58" s="228"/>
      <c r="J58" s="228"/>
      <c r="K58" s="8" t="s">
        <v>417</v>
      </c>
      <c r="L58" s="8" t="s">
        <v>417</v>
      </c>
      <c r="M58" s="10" t="s">
        <v>417</v>
      </c>
      <c r="N58" s="18" t="s">
        <v>1188</v>
      </c>
      <c r="O58" s="6" t="s">
        <v>526</v>
      </c>
      <c r="P58" s="6">
        <v>0.13500000000000001</v>
      </c>
      <c r="Q58" s="228" t="s">
        <v>417</v>
      </c>
      <c r="R58" s="228"/>
      <c r="S58" s="228"/>
      <c r="T58" s="8" t="s">
        <v>417</v>
      </c>
      <c r="U58" s="8" t="s">
        <v>417</v>
      </c>
      <c r="V58" s="10" t="s">
        <v>417</v>
      </c>
      <c r="W58" s="18" t="s">
        <v>788</v>
      </c>
      <c r="X58" s="143" t="s">
        <v>35</v>
      </c>
      <c r="Y58" s="6">
        <v>0.14699999999999999</v>
      </c>
      <c r="Z58" s="228" t="s">
        <v>417</v>
      </c>
      <c r="AA58" s="228"/>
      <c r="AB58" s="228"/>
      <c r="AC58" s="83" t="s">
        <v>417</v>
      </c>
      <c r="AD58" s="8" t="s">
        <v>417</v>
      </c>
      <c r="AE58" s="10" t="s">
        <v>425</v>
      </c>
      <c r="AF58" s="8" t="s">
        <v>1189</v>
      </c>
      <c r="AG58" s="6" t="s">
        <v>338</v>
      </c>
      <c r="AH58" s="6">
        <v>5.0000000000000001E-3</v>
      </c>
      <c r="AI58" s="228" t="s">
        <v>417</v>
      </c>
      <c r="AJ58" s="228"/>
      <c r="AK58" s="228"/>
      <c r="AL58" s="8" t="s">
        <v>417</v>
      </c>
      <c r="AM58" s="8" t="s">
        <v>417</v>
      </c>
      <c r="AN58" s="10" t="s">
        <v>417</v>
      </c>
    </row>
    <row r="59" spans="1:40" ht="20" x14ac:dyDescent="0.2">
      <c r="A59" s="234"/>
      <c r="B59" s="269"/>
      <c r="C59" s="197" t="s">
        <v>842</v>
      </c>
      <c r="D59" s="158" t="s">
        <v>85</v>
      </c>
      <c r="E59" s="206" t="s">
        <v>1190</v>
      </c>
      <c r="F59" s="260" t="s">
        <v>525</v>
      </c>
      <c r="G59" s="260">
        <v>1E-3</v>
      </c>
      <c r="H59" s="13" t="s">
        <v>1191</v>
      </c>
      <c r="I59" s="13" t="s">
        <v>1192</v>
      </c>
      <c r="J59" s="13" t="s">
        <v>1193</v>
      </c>
      <c r="K59" s="207" t="s">
        <v>417</v>
      </c>
      <c r="L59" s="207" t="s">
        <v>417</v>
      </c>
      <c r="M59" s="14" t="s">
        <v>417</v>
      </c>
      <c r="N59" s="206" t="s">
        <v>1194</v>
      </c>
      <c r="O59" s="260" t="s">
        <v>526</v>
      </c>
      <c r="P59" s="260" t="s">
        <v>1195</v>
      </c>
      <c r="Q59" s="13" t="s">
        <v>417</v>
      </c>
      <c r="R59" s="13" t="s">
        <v>1196</v>
      </c>
      <c r="S59" s="13" t="s">
        <v>1197</v>
      </c>
      <c r="T59" s="207" t="s">
        <v>417</v>
      </c>
      <c r="U59" s="207" t="s">
        <v>417</v>
      </c>
      <c r="V59" s="14" t="s">
        <v>417</v>
      </c>
      <c r="W59" s="206" t="s">
        <v>1198</v>
      </c>
      <c r="X59" s="265" t="s">
        <v>78</v>
      </c>
      <c r="Y59" s="260">
        <v>0.161</v>
      </c>
      <c r="Z59" s="13" t="s">
        <v>1199</v>
      </c>
      <c r="AA59" s="13" t="s">
        <v>1200</v>
      </c>
      <c r="AB59" s="13" t="s">
        <v>1201</v>
      </c>
      <c r="AC59" s="274" t="s">
        <v>78</v>
      </c>
      <c r="AD59" s="260" t="s">
        <v>578</v>
      </c>
      <c r="AE59" s="14" t="s">
        <v>417</v>
      </c>
      <c r="AF59" s="206" t="s">
        <v>1202</v>
      </c>
      <c r="AG59" s="265" t="s">
        <v>37</v>
      </c>
      <c r="AH59" s="266">
        <v>0.183</v>
      </c>
      <c r="AI59" s="13" t="s">
        <v>1203</v>
      </c>
      <c r="AJ59" s="13" t="s">
        <v>1204</v>
      </c>
      <c r="AK59" s="13" t="s">
        <v>1205</v>
      </c>
      <c r="AL59" s="265" t="s">
        <v>78</v>
      </c>
      <c r="AM59" s="260" t="s">
        <v>517</v>
      </c>
      <c r="AN59" s="14" t="s">
        <v>417</v>
      </c>
    </row>
    <row r="60" spans="1:40" ht="42" x14ac:dyDescent="0.2">
      <c r="A60" s="234"/>
      <c r="B60" s="227"/>
      <c r="C60" s="198"/>
      <c r="D60" s="53" t="s">
        <v>84</v>
      </c>
      <c r="E60" s="264"/>
      <c r="F60" s="219"/>
      <c r="G60" s="219"/>
      <c r="H60" s="8" t="s">
        <v>1206</v>
      </c>
      <c r="I60" s="8" t="s">
        <v>1207</v>
      </c>
      <c r="J60" s="8" t="s">
        <v>1208</v>
      </c>
      <c r="K60" s="216"/>
      <c r="L60" s="216"/>
      <c r="M60" s="10" t="s">
        <v>417</v>
      </c>
      <c r="N60" s="264"/>
      <c r="O60" s="219"/>
      <c r="P60" s="219"/>
      <c r="Q60" s="8" t="s">
        <v>417</v>
      </c>
      <c r="R60" s="8" t="s">
        <v>1209</v>
      </c>
      <c r="S60" s="8" t="s">
        <v>1210</v>
      </c>
      <c r="T60" s="216"/>
      <c r="U60" s="216"/>
      <c r="V60" s="10" t="s">
        <v>417</v>
      </c>
      <c r="W60" s="264"/>
      <c r="X60" s="217"/>
      <c r="Y60" s="219"/>
      <c r="Z60" s="8" t="s">
        <v>1211</v>
      </c>
      <c r="AA60" s="8" t="s">
        <v>1212</v>
      </c>
      <c r="AB60" s="8" t="s">
        <v>1213</v>
      </c>
      <c r="AC60" s="275"/>
      <c r="AD60" s="216"/>
      <c r="AE60" s="9" t="s">
        <v>407</v>
      </c>
      <c r="AF60" s="264"/>
      <c r="AG60" s="217"/>
      <c r="AH60" s="267"/>
      <c r="AI60" s="8" t="s">
        <v>1214</v>
      </c>
      <c r="AJ60" s="8" t="s">
        <v>1215</v>
      </c>
      <c r="AK60" s="8" t="s">
        <v>1216</v>
      </c>
      <c r="AL60" s="220"/>
      <c r="AM60" s="216"/>
      <c r="AN60" s="10" t="s">
        <v>417</v>
      </c>
    </row>
    <row r="61" spans="1:40" ht="20" x14ac:dyDescent="0.2">
      <c r="A61" s="234"/>
      <c r="B61" s="158" t="s">
        <v>255</v>
      </c>
      <c r="C61" s="198" t="s">
        <v>5</v>
      </c>
      <c r="D61" s="227"/>
      <c r="E61" s="8" t="s">
        <v>1217</v>
      </c>
      <c r="F61" s="6" t="s">
        <v>517</v>
      </c>
      <c r="G61" s="6">
        <v>0.14799999999999999</v>
      </c>
      <c r="H61" s="8" t="s">
        <v>1218</v>
      </c>
      <c r="I61" s="8" t="s">
        <v>1219</v>
      </c>
      <c r="J61" s="8" t="s">
        <v>1220</v>
      </c>
      <c r="K61" s="8" t="s">
        <v>417</v>
      </c>
      <c r="L61" s="8" t="s">
        <v>417</v>
      </c>
      <c r="M61" s="10" t="s">
        <v>417</v>
      </c>
      <c r="N61" s="18" t="s">
        <v>1221</v>
      </c>
      <c r="O61" s="6" t="s">
        <v>753</v>
      </c>
      <c r="P61" s="6">
        <v>1.4999999999999999E-2</v>
      </c>
      <c r="Q61" s="8" t="s">
        <v>417</v>
      </c>
      <c r="R61" s="8" t="s">
        <v>1222</v>
      </c>
      <c r="S61" s="8" t="s">
        <v>1223</v>
      </c>
      <c r="T61" s="8" t="s">
        <v>417</v>
      </c>
      <c r="U61" s="8" t="s">
        <v>417</v>
      </c>
      <c r="V61" s="10" t="s">
        <v>417</v>
      </c>
      <c r="W61" s="18" t="s">
        <v>1224</v>
      </c>
      <c r="X61" s="143" t="s">
        <v>78</v>
      </c>
      <c r="Y61" s="6">
        <v>0.27600000000000002</v>
      </c>
      <c r="Z61" s="8" t="s">
        <v>1225</v>
      </c>
      <c r="AA61" s="8" t="s">
        <v>1226</v>
      </c>
      <c r="AB61" s="8" t="s">
        <v>1227</v>
      </c>
      <c r="AC61" s="161" t="s">
        <v>78</v>
      </c>
      <c r="AD61" s="6" t="s">
        <v>761</v>
      </c>
      <c r="AE61" s="10" t="s">
        <v>417</v>
      </c>
      <c r="AF61" s="8" t="s">
        <v>1228</v>
      </c>
      <c r="AG61" s="6" t="s">
        <v>1131</v>
      </c>
      <c r="AH61" s="6">
        <v>8.7999999999999995E-2</v>
      </c>
      <c r="AI61" s="8" t="s">
        <v>1229</v>
      </c>
      <c r="AJ61" s="8" t="s">
        <v>1230</v>
      </c>
      <c r="AK61" s="8" t="s">
        <v>1231</v>
      </c>
      <c r="AL61" s="8" t="s">
        <v>417</v>
      </c>
      <c r="AM61" s="8" t="s">
        <v>417</v>
      </c>
      <c r="AN61" s="10" t="s">
        <v>417</v>
      </c>
    </row>
    <row r="62" spans="1:40" ht="20" x14ac:dyDescent="0.2">
      <c r="A62" s="234"/>
      <c r="B62" s="268" t="s">
        <v>256</v>
      </c>
      <c r="C62" s="199" t="s">
        <v>5</v>
      </c>
      <c r="D62" s="200"/>
      <c r="E62" s="7" t="s">
        <v>1232</v>
      </c>
      <c r="F62" s="20" t="s">
        <v>567</v>
      </c>
      <c r="G62" s="20">
        <v>7.8E-2</v>
      </c>
      <c r="H62" s="7" t="s">
        <v>1233</v>
      </c>
      <c r="I62" s="7" t="s">
        <v>1234</v>
      </c>
      <c r="J62" s="7" t="s">
        <v>1235</v>
      </c>
      <c r="K62" s="7" t="s">
        <v>417</v>
      </c>
      <c r="L62" s="7" t="s">
        <v>417</v>
      </c>
      <c r="M62" s="85" t="s">
        <v>417</v>
      </c>
      <c r="N62" s="84" t="s">
        <v>1236</v>
      </c>
      <c r="O62" s="20" t="s">
        <v>1237</v>
      </c>
      <c r="P62" s="20">
        <v>1.7999999999999999E-2</v>
      </c>
      <c r="Q62" s="7" t="s">
        <v>417</v>
      </c>
      <c r="R62" s="7" t="s">
        <v>1238</v>
      </c>
      <c r="S62" s="7" t="s">
        <v>1239</v>
      </c>
      <c r="T62" s="7" t="s">
        <v>417</v>
      </c>
      <c r="U62" s="7" t="s">
        <v>417</v>
      </c>
      <c r="V62" s="85" t="s">
        <v>417</v>
      </c>
      <c r="W62" s="84" t="s">
        <v>1240</v>
      </c>
      <c r="X62" s="20" t="s">
        <v>1241</v>
      </c>
      <c r="Y62" s="20">
        <v>1.6E-2</v>
      </c>
      <c r="Z62" s="7" t="s">
        <v>1242</v>
      </c>
      <c r="AA62" s="7" t="s">
        <v>1243</v>
      </c>
      <c r="AB62" s="7" t="s">
        <v>1244</v>
      </c>
      <c r="AC62" s="159" t="s">
        <v>417</v>
      </c>
      <c r="AD62" s="7" t="s">
        <v>417</v>
      </c>
      <c r="AE62" s="85" t="s">
        <v>417</v>
      </c>
      <c r="AF62" s="7" t="s">
        <v>1245</v>
      </c>
      <c r="AG62" s="20" t="s">
        <v>386</v>
      </c>
      <c r="AH62" s="20">
        <v>7.2999999999999995E-2</v>
      </c>
      <c r="AI62" s="7" t="s">
        <v>1246</v>
      </c>
      <c r="AJ62" s="7" t="s">
        <v>1247</v>
      </c>
      <c r="AK62" s="7" t="s">
        <v>1248</v>
      </c>
      <c r="AL62" s="7" t="s">
        <v>417</v>
      </c>
      <c r="AM62" s="7" t="s">
        <v>417</v>
      </c>
      <c r="AN62" s="85" t="s">
        <v>417</v>
      </c>
    </row>
    <row r="63" spans="1:40" ht="20" x14ac:dyDescent="0.2">
      <c r="A63" s="234"/>
      <c r="B63" s="269"/>
      <c r="C63" s="198" t="s">
        <v>496</v>
      </c>
      <c r="D63" s="227"/>
      <c r="E63" s="8" t="s">
        <v>1249</v>
      </c>
      <c r="F63" s="6" t="s">
        <v>1187</v>
      </c>
      <c r="G63" s="6">
        <v>4.4999999999999998E-2</v>
      </c>
      <c r="H63" s="228" t="s">
        <v>417</v>
      </c>
      <c r="I63" s="228"/>
      <c r="J63" s="228"/>
      <c r="K63" s="8" t="s">
        <v>417</v>
      </c>
      <c r="L63" s="8" t="s">
        <v>417</v>
      </c>
      <c r="M63" s="10" t="s">
        <v>417</v>
      </c>
      <c r="N63" s="18" t="s">
        <v>1250</v>
      </c>
      <c r="O63" s="6" t="s">
        <v>521</v>
      </c>
      <c r="P63" s="6">
        <v>6.8000000000000005E-2</v>
      </c>
      <c r="Q63" s="228" t="s">
        <v>417</v>
      </c>
      <c r="R63" s="228"/>
      <c r="S63" s="228"/>
      <c r="T63" s="8" t="s">
        <v>417</v>
      </c>
      <c r="U63" s="8" t="s">
        <v>417</v>
      </c>
      <c r="V63" s="10" t="s">
        <v>417</v>
      </c>
      <c r="W63" s="18" t="s">
        <v>789</v>
      </c>
      <c r="X63" s="143" t="s">
        <v>431</v>
      </c>
      <c r="Y63" s="6">
        <v>0.26900000000000002</v>
      </c>
      <c r="Z63" s="228" t="s">
        <v>417</v>
      </c>
      <c r="AA63" s="228"/>
      <c r="AB63" s="228"/>
      <c r="AC63" s="83" t="s">
        <v>417</v>
      </c>
      <c r="AD63" s="8" t="s">
        <v>417</v>
      </c>
      <c r="AE63" s="10" t="s">
        <v>790</v>
      </c>
      <c r="AF63" s="8" t="s">
        <v>1251</v>
      </c>
      <c r="AG63" s="6" t="s">
        <v>1252</v>
      </c>
      <c r="AH63" s="6">
        <v>5.3999999999999999E-2</v>
      </c>
      <c r="AI63" s="228" t="s">
        <v>417</v>
      </c>
      <c r="AJ63" s="228"/>
      <c r="AK63" s="228"/>
      <c r="AL63" s="8" t="s">
        <v>417</v>
      </c>
      <c r="AM63" s="8" t="s">
        <v>417</v>
      </c>
      <c r="AN63" s="10" t="s">
        <v>417</v>
      </c>
    </row>
    <row r="64" spans="1:40" ht="20" x14ac:dyDescent="0.2">
      <c r="A64" s="234"/>
      <c r="B64" s="269"/>
      <c r="C64" s="197" t="s">
        <v>842</v>
      </c>
      <c r="D64" s="158" t="s">
        <v>85</v>
      </c>
      <c r="E64" s="206" t="s">
        <v>1253</v>
      </c>
      <c r="F64" s="260" t="s">
        <v>525</v>
      </c>
      <c r="G64" s="260">
        <v>1E-3</v>
      </c>
      <c r="H64" s="13" t="s">
        <v>1254</v>
      </c>
      <c r="I64" s="13" t="s">
        <v>1255</v>
      </c>
      <c r="J64" s="13" t="s">
        <v>1256</v>
      </c>
      <c r="K64" s="207" t="s">
        <v>417</v>
      </c>
      <c r="L64" s="207" t="s">
        <v>417</v>
      </c>
      <c r="M64" s="208" t="s">
        <v>417</v>
      </c>
      <c r="N64" s="206" t="s">
        <v>1257</v>
      </c>
      <c r="O64" s="260" t="s">
        <v>1077</v>
      </c>
      <c r="P64" s="260">
        <v>8.9999999999999993E-3</v>
      </c>
      <c r="Q64" s="13" t="s">
        <v>417</v>
      </c>
      <c r="R64" s="13" t="s">
        <v>1258</v>
      </c>
      <c r="S64" s="13" t="s">
        <v>1259</v>
      </c>
      <c r="T64" s="207" t="s">
        <v>417</v>
      </c>
      <c r="U64" s="207" t="s">
        <v>417</v>
      </c>
      <c r="V64" s="14" t="s">
        <v>417</v>
      </c>
      <c r="W64" s="206" t="s">
        <v>1260</v>
      </c>
      <c r="X64" s="260" t="s">
        <v>1261</v>
      </c>
      <c r="Y64" s="260">
        <v>9.5000000000000001E-2</v>
      </c>
      <c r="Z64" s="13" t="s">
        <v>1262</v>
      </c>
      <c r="AA64" s="13" t="s">
        <v>1263</v>
      </c>
      <c r="AB64" s="13" t="s">
        <v>1264</v>
      </c>
      <c r="AC64" s="262" t="s">
        <v>417</v>
      </c>
      <c r="AD64" s="207" t="s">
        <v>417</v>
      </c>
      <c r="AE64" s="17" t="s">
        <v>417</v>
      </c>
      <c r="AF64" s="206" t="s">
        <v>1265</v>
      </c>
      <c r="AG64" s="260" t="s">
        <v>545</v>
      </c>
      <c r="AH64" s="260">
        <v>2.9000000000000001E-2</v>
      </c>
      <c r="AI64" s="13" t="s">
        <v>1266</v>
      </c>
      <c r="AJ64" s="13" t="s">
        <v>1267</v>
      </c>
      <c r="AK64" s="13" t="s">
        <v>1268</v>
      </c>
      <c r="AL64" s="207" t="s">
        <v>417</v>
      </c>
      <c r="AM64" s="207" t="s">
        <v>417</v>
      </c>
      <c r="AN64" s="14" t="s">
        <v>417</v>
      </c>
    </row>
    <row r="65" spans="1:40" ht="21" thickBot="1" x14ac:dyDescent="0.25">
      <c r="A65" s="234"/>
      <c r="B65" s="270"/>
      <c r="C65" s="271"/>
      <c r="D65" s="175" t="s">
        <v>84</v>
      </c>
      <c r="E65" s="259"/>
      <c r="F65" s="261"/>
      <c r="G65" s="261"/>
      <c r="H65" s="162" t="s">
        <v>1269</v>
      </c>
      <c r="I65" s="162" t="s">
        <v>1270</v>
      </c>
      <c r="J65" s="162" t="s">
        <v>1271</v>
      </c>
      <c r="K65" s="258"/>
      <c r="L65" s="258"/>
      <c r="M65" s="272"/>
      <c r="N65" s="259"/>
      <c r="O65" s="261"/>
      <c r="P65" s="261"/>
      <c r="Q65" s="162" t="s">
        <v>417</v>
      </c>
      <c r="R65" s="162" t="s">
        <v>1272</v>
      </c>
      <c r="S65" s="162" t="s">
        <v>1273</v>
      </c>
      <c r="T65" s="258"/>
      <c r="U65" s="258"/>
      <c r="V65" s="169" t="s">
        <v>417</v>
      </c>
      <c r="W65" s="259"/>
      <c r="X65" s="261"/>
      <c r="Y65" s="261"/>
      <c r="Z65" s="162" t="s">
        <v>1274</v>
      </c>
      <c r="AA65" s="162" t="s">
        <v>1275</v>
      </c>
      <c r="AB65" s="162" t="s">
        <v>1276</v>
      </c>
      <c r="AC65" s="263"/>
      <c r="AD65" s="258"/>
      <c r="AE65" s="169" t="s">
        <v>417</v>
      </c>
      <c r="AF65" s="259"/>
      <c r="AG65" s="261"/>
      <c r="AH65" s="261"/>
      <c r="AI65" s="162" t="s">
        <v>1277</v>
      </c>
      <c r="AJ65" s="162" t="s">
        <v>1278</v>
      </c>
      <c r="AK65" s="162" t="s">
        <v>1279</v>
      </c>
      <c r="AL65" s="258"/>
      <c r="AM65" s="258"/>
      <c r="AN65" s="169" t="s">
        <v>417</v>
      </c>
    </row>
    <row r="66" spans="1:40" ht="19" thickTop="1" x14ac:dyDescent="0.2">
      <c r="A66" s="330" t="s">
        <v>930</v>
      </c>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row>
  </sheetData>
  <mergeCells count="400">
    <mergeCell ref="AI27:AK27"/>
    <mergeCell ref="AM33:AM34"/>
    <mergeCell ref="AL33:AL34"/>
    <mergeCell ref="AM28:AM29"/>
    <mergeCell ref="AL28:AL29"/>
    <mergeCell ref="AH33:AH34"/>
    <mergeCell ref="AG33:AG34"/>
    <mergeCell ref="AF33:AF34"/>
    <mergeCell ref="AH28:AH29"/>
    <mergeCell ref="AG28:AG29"/>
    <mergeCell ref="Z27:AB27"/>
    <mergeCell ref="AD33:AD34"/>
    <mergeCell ref="AC33:AC34"/>
    <mergeCell ref="Y33:Y34"/>
    <mergeCell ref="X33:X34"/>
    <mergeCell ref="W33:W34"/>
    <mergeCell ref="AD28:AD29"/>
    <mergeCell ref="AC28:AC29"/>
    <mergeCell ref="Y28:Y29"/>
    <mergeCell ref="X28:X29"/>
    <mergeCell ref="W28:W29"/>
    <mergeCell ref="H17:J17"/>
    <mergeCell ref="H18:J18"/>
    <mergeCell ref="H13:J13"/>
    <mergeCell ref="H27:J27"/>
    <mergeCell ref="H32:J32"/>
    <mergeCell ref="Q6:S6"/>
    <mergeCell ref="Q7:S7"/>
    <mergeCell ref="Q13:S13"/>
    <mergeCell ref="Q17:S17"/>
    <mergeCell ref="Q18:S18"/>
    <mergeCell ref="P28:P29"/>
    <mergeCell ref="O28:O29"/>
    <mergeCell ref="N28:N29"/>
    <mergeCell ref="Q32:S32"/>
    <mergeCell ref="Q27:S27"/>
    <mergeCell ref="O23:O24"/>
    <mergeCell ref="N23:N24"/>
    <mergeCell ref="H6:J6"/>
    <mergeCell ref="H7:J7"/>
    <mergeCell ref="K8:K9"/>
    <mergeCell ref="P23:P24"/>
    <mergeCell ref="A66:AN66"/>
    <mergeCell ref="E28:E29"/>
    <mergeCell ref="F28:F29"/>
    <mergeCell ref="G28:G29"/>
    <mergeCell ref="K28:K29"/>
    <mergeCell ref="L28:L29"/>
    <mergeCell ref="E33:E34"/>
    <mergeCell ref="F33:F34"/>
    <mergeCell ref="G33:G34"/>
    <mergeCell ref="K33:K34"/>
    <mergeCell ref="L33:L34"/>
    <mergeCell ref="M33:M34"/>
    <mergeCell ref="P33:P34"/>
    <mergeCell ref="O33:O34"/>
    <mergeCell ref="N33:N34"/>
    <mergeCell ref="U33:U34"/>
    <mergeCell ref="T33:T34"/>
    <mergeCell ref="U28:U29"/>
    <mergeCell ref="T28:T29"/>
    <mergeCell ref="Z32:AB32"/>
    <mergeCell ref="AF28:AF29"/>
    <mergeCell ref="AI32:AK32"/>
    <mergeCell ref="C32:D32"/>
    <mergeCell ref="C33:C34"/>
    <mergeCell ref="B26:B29"/>
    <mergeCell ref="B31:B34"/>
    <mergeCell ref="A16:A34"/>
    <mergeCell ref="A12:B15"/>
    <mergeCell ref="A5:B11"/>
    <mergeCell ref="C27:D27"/>
    <mergeCell ref="C28:C29"/>
    <mergeCell ref="C30:D30"/>
    <mergeCell ref="C31:D31"/>
    <mergeCell ref="C23:C24"/>
    <mergeCell ref="C19:C22"/>
    <mergeCell ref="C10:C11"/>
    <mergeCell ref="C16:D16"/>
    <mergeCell ref="C12:D12"/>
    <mergeCell ref="AF2:AN2"/>
    <mergeCell ref="C25:D25"/>
    <mergeCell ref="B16:B24"/>
    <mergeCell ref="C26:D26"/>
    <mergeCell ref="AF3:AF4"/>
    <mergeCell ref="AG3:AG4"/>
    <mergeCell ref="AH3:AH4"/>
    <mergeCell ref="AI3:AK3"/>
    <mergeCell ref="AL3:AM3"/>
    <mergeCell ref="AN3:AN4"/>
    <mergeCell ref="AI7:AK7"/>
    <mergeCell ref="AF8:AF9"/>
    <mergeCell ref="AG8:AG9"/>
    <mergeCell ref="AH8:AH9"/>
    <mergeCell ref="AL8:AL9"/>
    <mergeCell ref="AM8:AM9"/>
    <mergeCell ref="AF10:AF11"/>
    <mergeCell ref="AG10:AG11"/>
    <mergeCell ref="AH10:AH11"/>
    <mergeCell ref="AL10:AL11"/>
    <mergeCell ref="AM10:AM11"/>
    <mergeCell ref="AI18:AK18"/>
    <mergeCell ref="AF19:AF22"/>
    <mergeCell ref="AG19:AG22"/>
    <mergeCell ref="AH19:AH22"/>
    <mergeCell ref="AL19:AL22"/>
    <mergeCell ref="AM19:AM22"/>
    <mergeCell ref="AF23:AF24"/>
    <mergeCell ref="AG23:AG24"/>
    <mergeCell ref="AH23:AH24"/>
    <mergeCell ref="AL23:AL24"/>
    <mergeCell ref="AM23:AM24"/>
    <mergeCell ref="AI17:AK17"/>
    <mergeCell ref="AI13:AK13"/>
    <mergeCell ref="AF14:AF15"/>
    <mergeCell ref="AG14:AG15"/>
    <mergeCell ref="AH14:AH15"/>
    <mergeCell ref="AL14:AL15"/>
    <mergeCell ref="AM14:AM15"/>
    <mergeCell ref="AI6:AK6"/>
    <mergeCell ref="Y8:Y9"/>
    <mergeCell ref="Y10:Y11"/>
    <mergeCell ref="AC14:AC15"/>
    <mergeCell ref="AD14:AD15"/>
    <mergeCell ref="AC8:AC9"/>
    <mergeCell ref="AD8:AD9"/>
    <mergeCell ref="AC10:AC11"/>
    <mergeCell ref="AD10:AD11"/>
    <mergeCell ref="Y14:Y15"/>
    <mergeCell ref="H3:J3"/>
    <mergeCell ref="L8:L9"/>
    <mergeCell ref="A2:D4"/>
    <mergeCell ref="C8:C9"/>
    <mergeCell ref="F3:F4"/>
    <mergeCell ref="E3:E4"/>
    <mergeCell ref="E8:E9"/>
    <mergeCell ref="C7:D7"/>
    <mergeCell ref="C6:D6"/>
    <mergeCell ref="K3:L3"/>
    <mergeCell ref="C5:D5"/>
    <mergeCell ref="E10:E11"/>
    <mergeCell ref="L14:L15"/>
    <mergeCell ref="G3:G4"/>
    <mergeCell ref="G8:G9"/>
    <mergeCell ref="G10:G11"/>
    <mergeCell ref="G14:G15"/>
    <mergeCell ref="F8:F9"/>
    <mergeCell ref="W8:W9"/>
    <mergeCell ref="E2:M2"/>
    <mergeCell ref="M3:M4"/>
    <mergeCell ref="W2:AE2"/>
    <mergeCell ref="X3:X4"/>
    <mergeCell ref="W3:W4"/>
    <mergeCell ref="O3:O4"/>
    <mergeCell ref="E14:E15"/>
    <mergeCell ref="X8:X9"/>
    <mergeCell ref="O14:O15"/>
    <mergeCell ref="N8:N9"/>
    <mergeCell ref="N10:N11"/>
    <mergeCell ref="F10:F11"/>
    <mergeCell ref="K10:K11"/>
    <mergeCell ref="L10:L11"/>
    <mergeCell ref="K14:K15"/>
    <mergeCell ref="V3:V4"/>
    <mergeCell ref="T19:T22"/>
    <mergeCell ref="U19:U22"/>
    <mergeCell ref="P8:P9"/>
    <mergeCell ref="P10:P11"/>
    <mergeCell ref="P14:P15"/>
    <mergeCell ref="P19:P22"/>
    <mergeCell ref="O8:O9"/>
    <mergeCell ref="X10:X11"/>
    <mergeCell ref="W10:W11"/>
    <mergeCell ref="T10:T11"/>
    <mergeCell ref="U10:U11"/>
    <mergeCell ref="T8:T9"/>
    <mergeCell ref="U8:U9"/>
    <mergeCell ref="O10:O11"/>
    <mergeCell ref="O19:O22"/>
    <mergeCell ref="W19:W22"/>
    <mergeCell ref="X14:X15"/>
    <mergeCell ref="W14:W15"/>
    <mergeCell ref="AE3:AE4"/>
    <mergeCell ref="Q3:S3"/>
    <mergeCell ref="N2:V2"/>
    <mergeCell ref="N3:N4"/>
    <mergeCell ref="T3:U3"/>
    <mergeCell ref="AC3:AD3"/>
    <mergeCell ref="Z3:AB3"/>
    <mergeCell ref="P3:P4"/>
    <mergeCell ref="Y3:Y4"/>
    <mergeCell ref="E23:E24"/>
    <mergeCell ref="E19:E22"/>
    <mergeCell ref="C14:C15"/>
    <mergeCell ref="C13:D13"/>
    <mergeCell ref="C17:D17"/>
    <mergeCell ref="G19:G22"/>
    <mergeCell ref="G23:G24"/>
    <mergeCell ref="L23:L24"/>
    <mergeCell ref="AD19:AD22"/>
    <mergeCell ref="AC19:AC22"/>
    <mergeCell ref="AD23:AD24"/>
    <mergeCell ref="AC23:AC24"/>
    <mergeCell ref="C18:D18"/>
    <mergeCell ref="Y19:Y22"/>
    <mergeCell ref="Y23:Y24"/>
    <mergeCell ref="K23:K24"/>
    <mergeCell ref="F23:F24"/>
    <mergeCell ref="F19:F22"/>
    <mergeCell ref="X23:X24"/>
    <mergeCell ref="N19:N22"/>
    <mergeCell ref="N14:N15"/>
    <mergeCell ref="F14:F15"/>
    <mergeCell ref="W23:W24"/>
    <mergeCell ref="X19:X22"/>
    <mergeCell ref="A36:B42"/>
    <mergeCell ref="C36:D36"/>
    <mergeCell ref="C37:D37"/>
    <mergeCell ref="H37:J37"/>
    <mergeCell ref="Q37:S37"/>
    <mergeCell ref="AI37:AK37"/>
    <mergeCell ref="C38:D38"/>
    <mergeCell ref="H38:J38"/>
    <mergeCell ref="Q38:S38"/>
    <mergeCell ref="AI38:AK38"/>
    <mergeCell ref="C39:C40"/>
    <mergeCell ref="E39:E40"/>
    <mergeCell ref="F39:F40"/>
    <mergeCell ref="G39:G40"/>
    <mergeCell ref="K39:K40"/>
    <mergeCell ref="L39:L40"/>
    <mergeCell ref="N39:N40"/>
    <mergeCell ref="O39:O40"/>
    <mergeCell ref="P39:P40"/>
    <mergeCell ref="T39:T40"/>
    <mergeCell ref="U39:U40"/>
    <mergeCell ref="W39:W40"/>
    <mergeCell ref="X39:X40"/>
    <mergeCell ref="Y39:Y40"/>
    <mergeCell ref="AC39:AC40"/>
    <mergeCell ref="AD39:AD40"/>
    <mergeCell ref="AF39:AF40"/>
    <mergeCell ref="AG39:AG40"/>
    <mergeCell ref="AH39:AH40"/>
    <mergeCell ref="AL39:AL40"/>
    <mergeCell ref="AM39:AM40"/>
    <mergeCell ref="C41:C42"/>
    <mergeCell ref="E41:E42"/>
    <mergeCell ref="F41:F42"/>
    <mergeCell ref="G41:G42"/>
    <mergeCell ref="K41:K42"/>
    <mergeCell ref="L41:L42"/>
    <mergeCell ref="N41:N42"/>
    <mergeCell ref="O41:O42"/>
    <mergeCell ref="P41:P42"/>
    <mergeCell ref="T41:T42"/>
    <mergeCell ref="U41:U42"/>
    <mergeCell ref="W41:W42"/>
    <mergeCell ref="X41:X42"/>
    <mergeCell ref="Y41:Y42"/>
    <mergeCell ref="AC41:AC42"/>
    <mergeCell ref="AD41:AD42"/>
    <mergeCell ref="AF41:AF42"/>
    <mergeCell ref="AG41:AG42"/>
    <mergeCell ref="AH41:AH42"/>
    <mergeCell ref="AL41:AL42"/>
    <mergeCell ref="AM41:AM42"/>
    <mergeCell ref="A43:B46"/>
    <mergeCell ref="C43:D43"/>
    <mergeCell ref="C44:D44"/>
    <mergeCell ref="H44:J44"/>
    <mergeCell ref="Q44:S44"/>
    <mergeCell ref="AI44:AK44"/>
    <mergeCell ref="C45:C46"/>
    <mergeCell ref="E45:E46"/>
    <mergeCell ref="F45:F46"/>
    <mergeCell ref="G45:G46"/>
    <mergeCell ref="K45:K46"/>
    <mergeCell ref="L45:L46"/>
    <mergeCell ref="N45:N46"/>
    <mergeCell ref="O45:O46"/>
    <mergeCell ref="P45:P46"/>
    <mergeCell ref="W45:W46"/>
    <mergeCell ref="X45:X46"/>
    <mergeCell ref="Y45:Y46"/>
    <mergeCell ref="AC45:AC46"/>
    <mergeCell ref="AD45:AD46"/>
    <mergeCell ref="AL45:AL46"/>
    <mergeCell ref="AM45:AM46"/>
    <mergeCell ref="A47:A65"/>
    <mergeCell ref="B47:B55"/>
    <mergeCell ref="C47:D47"/>
    <mergeCell ref="C48:D48"/>
    <mergeCell ref="H48:J48"/>
    <mergeCell ref="Q48:S48"/>
    <mergeCell ref="AI48:AK48"/>
    <mergeCell ref="C49:D49"/>
    <mergeCell ref="H49:J49"/>
    <mergeCell ref="Q49:S49"/>
    <mergeCell ref="AI49:AK49"/>
    <mergeCell ref="C50:C53"/>
    <mergeCell ref="E50:E53"/>
    <mergeCell ref="F50:F53"/>
    <mergeCell ref="G50:G53"/>
    <mergeCell ref="N50:N53"/>
    <mergeCell ref="O50:O53"/>
    <mergeCell ref="P50:P53"/>
    <mergeCell ref="T50:T53"/>
    <mergeCell ref="Y50:Y53"/>
    <mergeCell ref="AC50:AC53"/>
    <mergeCell ref="AD50:AD53"/>
    <mergeCell ref="AF50:AF53"/>
    <mergeCell ref="AG50:AG53"/>
    <mergeCell ref="AH50:AH53"/>
    <mergeCell ref="AF45:AF46"/>
    <mergeCell ref="AG45:AG46"/>
    <mergeCell ref="AH45:AH46"/>
    <mergeCell ref="AL50:AL53"/>
    <mergeCell ref="AM50:AM53"/>
    <mergeCell ref="C54:C55"/>
    <mergeCell ref="E54:E55"/>
    <mergeCell ref="F54:F55"/>
    <mergeCell ref="G54:G55"/>
    <mergeCell ref="K54:K55"/>
    <mergeCell ref="L54:L55"/>
    <mergeCell ref="N54:N55"/>
    <mergeCell ref="O54:O55"/>
    <mergeCell ref="P54:P55"/>
    <mergeCell ref="W54:W55"/>
    <mergeCell ref="X54:X55"/>
    <mergeCell ref="Y54:Y55"/>
    <mergeCell ref="AC54:AC55"/>
    <mergeCell ref="AD54:AD55"/>
    <mergeCell ref="AF54:AF55"/>
    <mergeCell ref="AG54:AG55"/>
    <mergeCell ref="AH54:AH55"/>
    <mergeCell ref="AL54:AL55"/>
    <mergeCell ref="AM54:AM55"/>
    <mergeCell ref="U50:U53"/>
    <mergeCell ref="W50:W53"/>
    <mergeCell ref="X50:X53"/>
    <mergeCell ref="C56:D56"/>
    <mergeCell ref="B57:B60"/>
    <mergeCell ref="C57:D57"/>
    <mergeCell ref="C58:D58"/>
    <mergeCell ref="H58:J58"/>
    <mergeCell ref="Q58:S58"/>
    <mergeCell ref="Z58:AB58"/>
    <mergeCell ref="AI58:AK58"/>
    <mergeCell ref="C59:C60"/>
    <mergeCell ref="E59:E60"/>
    <mergeCell ref="F59:F60"/>
    <mergeCell ref="G59:G60"/>
    <mergeCell ref="K59:K60"/>
    <mergeCell ref="L59:L60"/>
    <mergeCell ref="N59:N60"/>
    <mergeCell ref="O59:O60"/>
    <mergeCell ref="P59:P60"/>
    <mergeCell ref="T59:T60"/>
    <mergeCell ref="U59:U60"/>
    <mergeCell ref="W59:W60"/>
    <mergeCell ref="X59:X60"/>
    <mergeCell ref="Y59:Y60"/>
    <mergeCell ref="AC59:AC60"/>
    <mergeCell ref="AD59:AD60"/>
    <mergeCell ref="AF59:AF60"/>
    <mergeCell ref="AG59:AG60"/>
    <mergeCell ref="AH59:AH60"/>
    <mergeCell ref="AL59:AL60"/>
    <mergeCell ref="AM59:AM60"/>
    <mergeCell ref="C61:D61"/>
    <mergeCell ref="B62:B65"/>
    <mergeCell ref="C62:D62"/>
    <mergeCell ref="C63:D63"/>
    <mergeCell ref="H63:J63"/>
    <mergeCell ref="Q63:S63"/>
    <mergeCell ref="Z63:AB63"/>
    <mergeCell ref="AI63:AK63"/>
    <mergeCell ref="C64:C65"/>
    <mergeCell ref="E64:E65"/>
    <mergeCell ref="F64:F65"/>
    <mergeCell ref="G64:G65"/>
    <mergeCell ref="K64:K65"/>
    <mergeCell ref="L64:L65"/>
    <mergeCell ref="M64:M65"/>
    <mergeCell ref="N64:N65"/>
    <mergeCell ref="O64:O65"/>
    <mergeCell ref="P64:P65"/>
    <mergeCell ref="T64:T65"/>
    <mergeCell ref="AL64:AL65"/>
    <mergeCell ref="AM64:AM65"/>
    <mergeCell ref="U64:U65"/>
    <mergeCell ref="W64:W65"/>
    <mergeCell ref="X64:X65"/>
    <mergeCell ref="Y64:Y65"/>
    <mergeCell ref="AC64:AC65"/>
    <mergeCell ref="AD64:AD65"/>
    <mergeCell ref="AF64:AF65"/>
    <mergeCell ref="AG64:AG65"/>
    <mergeCell ref="AH64:AH6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7281AE-3FFC-3C4D-9198-6FA668DDD1AC}">
  <dimension ref="A1:L47"/>
  <sheetViews>
    <sheetView topLeftCell="A17" zoomScale="70" zoomScaleNormal="70" workbookViewId="0">
      <selection activeCell="C52" sqref="C52"/>
    </sheetView>
  </sheetViews>
  <sheetFormatPr baseColWidth="10" defaultColWidth="11" defaultRowHeight="16" x14ac:dyDescent="0.2"/>
  <cols>
    <col min="1" max="1" width="70.6640625" customWidth="1"/>
    <col min="2" max="2" width="21.83203125" customWidth="1"/>
    <col min="3" max="3" width="34.1640625" customWidth="1"/>
    <col min="4" max="4" width="21.33203125" style="120" customWidth="1"/>
    <col min="5" max="5" width="16.33203125" style="120" customWidth="1"/>
    <col min="6" max="6" width="13.6640625" style="120" customWidth="1"/>
    <col min="7" max="11" width="18.6640625" style="120" customWidth="1"/>
    <col min="12" max="12" width="32.83203125" style="120" customWidth="1"/>
  </cols>
  <sheetData>
    <row r="1" spans="1:12" ht="20" x14ac:dyDescent="0.2">
      <c r="A1" s="96" t="s">
        <v>601</v>
      </c>
      <c r="B1" s="43"/>
      <c r="C1" s="43"/>
      <c r="D1" s="13"/>
      <c r="E1" s="13"/>
      <c r="F1" s="13"/>
      <c r="G1" s="13"/>
      <c r="H1" s="13"/>
      <c r="I1" s="13"/>
      <c r="J1" s="13"/>
      <c r="K1" s="13"/>
      <c r="L1" s="13"/>
    </row>
    <row r="2" spans="1:12" ht="21" customHeight="1" x14ac:dyDescent="0.2">
      <c r="A2" s="206" t="s">
        <v>841</v>
      </c>
      <c r="B2" s="361" t="s">
        <v>373</v>
      </c>
      <c r="C2" s="361"/>
      <c r="D2" s="361" t="s">
        <v>15</v>
      </c>
      <c r="E2" s="364" t="s">
        <v>12</v>
      </c>
      <c r="F2" s="362" t="s">
        <v>374</v>
      </c>
      <c r="G2" s="362" t="s">
        <v>13</v>
      </c>
      <c r="H2" s="362"/>
      <c r="I2" s="362"/>
      <c r="J2" s="346" t="s">
        <v>503</v>
      </c>
      <c r="K2" s="347"/>
      <c r="L2" s="361" t="s">
        <v>382</v>
      </c>
    </row>
    <row r="3" spans="1:12" ht="63" x14ac:dyDescent="0.2">
      <c r="A3" s="363"/>
      <c r="B3" s="361"/>
      <c r="C3" s="361"/>
      <c r="D3" s="361"/>
      <c r="E3" s="361"/>
      <c r="F3" s="362"/>
      <c r="G3" s="97" t="s">
        <v>74</v>
      </c>
      <c r="H3" s="125" t="s">
        <v>75</v>
      </c>
      <c r="I3" s="125" t="s">
        <v>76</v>
      </c>
      <c r="J3" s="98" t="s">
        <v>427</v>
      </c>
      <c r="K3" s="98" t="s">
        <v>428</v>
      </c>
      <c r="L3" s="361"/>
    </row>
    <row r="4" spans="1:12" ht="21" customHeight="1" x14ac:dyDescent="0.2">
      <c r="A4" s="353" t="s">
        <v>897</v>
      </c>
      <c r="B4" s="203" t="s">
        <v>375</v>
      </c>
      <c r="C4" s="204"/>
      <c r="D4" s="124" t="s">
        <v>893</v>
      </c>
      <c r="E4" s="90" t="s">
        <v>20</v>
      </c>
      <c r="F4" s="128">
        <v>0.40300000000000002</v>
      </c>
      <c r="G4" s="346" t="s">
        <v>417</v>
      </c>
      <c r="H4" s="228"/>
      <c r="I4" s="347"/>
      <c r="J4" s="85" t="s">
        <v>417</v>
      </c>
      <c r="K4" s="85" t="s">
        <v>417</v>
      </c>
      <c r="L4" s="125" t="s">
        <v>387</v>
      </c>
    </row>
    <row r="5" spans="1:12" ht="21" customHeight="1" x14ac:dyDescent="0.2">
      <c r="A5" s="353"/>
      <c r="B5" s="203" t="s">
        <v>378</v>
      </c>
      <c r="C5" s="204"/>
      <c r="D5" s="124" t="s">
        <v>879</v>
      </c>
      <c r="E5" s="90" t="s">
        <v>20</v>
      </c>
      <c r="F5" s="124">
        <v>0.124</v>
      </c>
      <c r="G5" s="346" t="s">
        <v>417</v>
      </c>
      <c r="H5" s="228"/>
      <c r="I5" s="347"/>
      <c r="J5" s="99" t="s">
        <v>20</v>
      </c>
      <c r="K5" s="99" t="s">
        <v>20</v>
      </c>
      <c r="L5" s="125" t="s">
        <v>417</v>
      </c>
    </row>
    <row r="6" spans="1:12" ht="42" x14ac:dyDescent="0.2">
      <c r="A6" s="353"/>
      <c r="B6" s="349" t="s">
        <v>603</v>
      </c>
      <c r="C6" s="100" t="s">
        <v>876</v>
      </c>
      <c r="D6" s="124" t="s">
        <v>889</v>
      </c>
      <c r="E6" s="90" t="s">
        <v>20</v>
      </c>
      <c r="F6" s="124">
        <v>0.218</v>
      </c>
      <c r="G6" s="124" t="s">
        <v>880</v>
      </c>
      <c r="H6" s="124" t="s">
        <v>883</v>
      </c>
      <c r="I6" s="124" t="s">
        <v>886</v>
      </c>
      <c r="J6" s="350" t="s">
        <v>417</v>
      </c>
      <c r="K6" s="350" t="s">
        <v>417</v>
      </c>
      <c r="L6" s="125" t="s">
        <v>384</v>
      </c>
    </row>
    <row r="7" spans="1:12" ht="21" x14ac:dyDescent="0.2">
      <c r="A7" s="353"/>
      <c r="B7" s="349"/>
      <c r="C7" s="101" t="s">
        <v>877</v>
      </c>
      <c r="D7" s="124" t="s">
        <v>890</v>
      </c>
      <c r="E7" s="102" t="s">
        <v>892</v>
      </c>
      <c r="F7" s="103">
        <v>0.01</v>
      </c>
      <c r="G7" s="124" t="s">
        <v>881</v>
      </c>
      <c r="H7" s="124" t="s">
        <v>884</v>
      </c>
      <c r="I7" s="124" t="s">
        <v>887</v>
      </c>
      <c r="J7" s="356"/>
      <c r="K7" s="356"/>
      <c r="L7" s="124" t="s">
        <v>417</v>
      </c>
    </row>
    <row r="8" spans="1:12" ht="43" thickBot="1" x14ac:dyDescent="0.25">
      <c r="A8" s="354"/>
      <c r="B8" s="355"/>
      <c r="C8" s="104" t="s">
        <v>878</v>
      </c>
      <c r="D8" s="127" t="s">
        <v>891</v>
      </c>
      <c r="E8" s="137" t="s">
        <v>20</v>
      </c>
      <c r="F8" s="127">
        <v>0.105</v>
      </c>
      <c r="G8" s="105" t="s">
        <v>882</v>
      </c>
      <c r="H8" s="105" t="s">
        <v>885</v>
      </c>
      <c r="I8" s="105" t="s">
        <v>888</v>
      </c>
      <c r="J8" s="357"/>
      <c r="K8" s="357"/>
      <c r="L8" s="106" t="s">
        <v>385</v>
      </c>
    </row>
    <row r="9" spans="1:12" ht="22" thickTop="1" x14ac:dyDescent="0.2">
      <c r="A9" s="352" t="s">
        <v>898</v>
      </c>
      <c r="B9" s="358" t="s">
        <v>377</v>
      </c>
      <c r="C9" s="359"/>
      <c r="D9" s="86" t="s">
        <v>875</v>
      </c>
      <c r="E9" s="107" t="s">
        <v>20</v>
      </c>
      <c r="F9" s="13">
        <v>0.33800000000000002</v>
      </c>
      <c r="G9" s="343" t="s">
        <v>417</v>
      </c>
      <c r="H9" s="344"/>
      <c r="I9" s="345"/>
      <c r="J9" s="123" t="s">
        <v>417</v>
      </c>
      <c r="K9" s="123" t="s">
        <v>417</v>
      </c>
      <c r="L9" s="108" t="s">
        <v>398</v>
      </c>
    </row>
    <row r="10" spans="1:12" ht="20" x14ac:dyDescent="0.2">
      <c r="A10" s="340"/>
      <c r="B10" s="198" t="s">
        <v>376</v>
      </c>
      <c r="C10" s="227"/>
      <c r="D10" s="126" t="s">
        <v>862</v>
      </c>
      <c r="E10" s="109" t="s">
        <v>20</v>
      </c>
      <c r="F10" s="124">
        <v>5.0999999999999997E-2</v>
      </c>
      <c r="G10" s="346" t="s">
        <v>417</v>
      </c>
      <c r="H10" s="228"/>
      <c r="I10" s="347"/>
      <c r="J10" s="110" t="s">
        <v>20</v>
      </c>
      <c r="K10" s="110" t="s">
        <v>28</v>
      </c>
      <c r="L10" s="128" t="s">
        <v>417</v>
      </c>
    </row>
    <row r="11" spans="1:12" ht="42" x14ac:dyDescent="0.2">
      <c r="A11" s="353"/>
      <c r="B11" s="349" t="s">
        <v>381</v>
      </c>
      <c r="C11" s="100" t="s">
        <v>863</v>
      </c>
      <c r="D11" s="124" t="s">
        <v>871</v>
      </c>
      <c r="E11" s="111" t="s">
        <v>20</v>
      </c>
      <c r="F11" s="124">
        <v>4.7E-2</v>
      </c>
      <c r="G11" s="124" t="s">
        <v>865</v>
      </c>
      <c r="H11" s="124" t="s">
        <v>866</v>
      </c>
      <c r="I11" s="124" t="s">
        <v>867</v>
      </c>
      <c r="J11" s="360" t="s">
        <v>417</v>
      </c>
      <c r="K11" s="360" t="s">
        <v>417</v>
      </c>
      <c r="L11" s="125" t="s">
        <v>874</v>
      </c>
    </row>
    <row r="12" spans="1:12" ht="64" thickBot="1" x14ac:dyDescent="0.25">
      <c r="A12" s="354"/>
      <c r="B12" s="355"/>
      <c r="C12" s="112" t="s">
        <v>864</v>
      </c>
      <c r="D12" s="127" t="s">
        <v>872</v>
      </c>
      <c r="E12" s="113" t="s">
        <v>20</v>
      </c>
      <c r="F12" s="105">
        <v>0.16900000000000001</v>
      </c>
      <c r="G12" s="105" t="s">
        <v>868</v>
      </c>
      <c r="H12" s="105" t="s">
        <v>869</v>
      </c>
      <c r="I12" s="105" t="s">
        <v>870</v>
      </c>
      <c r="J12" s="335"/>
      <c r="K12" s="335"/>
      <c r="L12" s="106" t="s">
        <v>873</v>
      </c>
    </row>
    <row r="13" spans="1:12" ht="22" thickTop="1" x14ac:dyDescent="0.2">
      <c r="A13" s="352" t="s">
        <v>933</v>
      </c>
      <c r="B13" s="341" t="s">
        <v>379</v>
      </c>
      <c r="C13" s="342"/>
      <c r="D13" s="86" t="s">
        <v>686</v>
      </c>
      <c r="E13" s="107" t="s">
        <v>20</v>
      </c>
      <c r="F13" s="86">
        <v>0.33700000000000002</v>
      </c>
      <c r="G13" s="343" t="s">
        <v>417</v>
      </c>
      <c r="H13" s="344"/>
      <c r="I13" s="345"/>
      <c r="J13" s="123" t="s">
        <v>417</v>
      </c>
      <c r="K13" s="123" t="s">
        <v>417</v>
      </c>
      <c r="L13" s="108" t="s">
        <v>399</v>
      </c>
    </row>
    <row r="14" spans="1:12" ht="21" x14ac:dyDescent="0.2">
      <c r="A14" s="340"/>
      <c r="B14" s="203" t="s">
        <v>602</v>
      </c>
      <c r="C14" s="204"/>
      <c r="D14" s="126" t="s">
        <v>687</v>
      </c>
      <c r="E14" s="90" t="s">
        <v>20</v>
      </c>
      <c r="F14" s="126">
        <v>6.2E-2</v>
      </c>
      <c r="G14" s="346" t="s">
        <v>417</v>
      </c>
      <c r="H14" s="228"/>
      <c r="I14" s="347"/>
      <c r="J14" s="90" t="s">
        <v>20</v>
      </c>
      <c r="K14" s="110" t="s">
        <v>20</v>
      </c>
      <c r="L14" s="114" t="s">
        <v>417</v>
      </c>
    </row>
    <row r="15" spans="1:12" ht="42" x14ac:dyDescent="0.2">
      <c r="A15" s="353"/>
      <c r="B15" s="349" t="s">
        <v>381</v>
      </c>
      <c r="C15" s="101" t="s">
        <v>549</v>
      </c>
      <c r="D15" s="124" t="s">
        <v>390</v>
      </c>
      <c r="E15" s="90" t="s">
        <v>20</v>
      </c>
      <c r="F15" s="124">
        <v>6.4000000000000001E-2</v>
      </c>
      <c r="G15" s="124" t="s">
        <v>392</v>
      </c>
      <c r="H15" s="124" t="s">
        <v>393</v>
      </c>
      <c r="I15" s="124" t="s">
        <v>227</v>
      </c>
      <c r="J15" s="334" t="s">
        <v>417</v>
      </c>
      <c r="K15" s="336" t="s">
        <v>417</v>
      </c>
      <c r="L15" s="93" t="s">
        <v>397</v>
      </c>
    </row>
    <row r="16" spans="1:12" ht="43" thickBot="1" x14ac:dyDescent="0.25">
      <c r="A16" s="354"/>
      <c r="B16" s="355"/>
      <c r="C16" s="115" t="s">
        <v>389</v>
      </c>
      <c r="D16" s="105" t="s">
        <v>391</v>
      </c>
      <c r="E16" s="116" t="s">
        <v>20</v>
      </c>
      <c r="F16" s="117">
        <v>7.2999999999999995E-2</v>
      </c>
      <c r="G16" s="117" t="s">
        <v>394</v>
      </c>
      <c r="H16" s="117" t="s">
        <v>395</v>
      </c>
      <c r="I16" s="117" t="s">
        <v>396</v>
      </c>
      <c r="J16" s="335"/>
      <c r="K16" s="337"/>
      <c r="L16" s="118" t="s">
        <v>385</v>
      </c>
    </row>
    <row r="17" spans="1:12" ht="43" customHeight="1" thickTop="1" x14ac:dyDescent="0.2">
      <c r="A17" s="338" t="s">
        <v>934</v>
      </c>
      <c r="B17" s="341" t="s">
        <v>379</v>
      </c>
      <c r="C17" s="342"/>
      <c r="D17" s="123" t="s">
        <v>846</v>
      </c>
      <c r="E17" s="94" t="s">
        <v>20</v>
      </c>
      <c r="F17" s="95">
        <v>7.5999999999999998E-2</v>
      </c>
      <c r="G17" s="343" t="s">
        <v>417</v>
      </c>
      <c r="H17" s="344"/>
      <c r="I17" s="345"/>
      <c r="J17" s="86" t="s">
        <v>417</v>
      </c>
      <c r="K17" s="87" t="s">
        <v>417</v>
      </c>
      <c r="L17" s="88" t="s">
        <v>847</v>
      </c>
    </row>
    <row r="18" spans="1:12" ht="21" x14ac:dyDescent="0.2">
      <c r="A18" s="339"/>
      <c r="B18" s="193" t="s">
        <v>380</v>
      </c>
      <c r="C18" s="205"/>
      <c r="D18" s="10" t="s">
        <v>829</v>
      </c>
      <c r="E18" s="31" t="s">
        <v>533</v>
      </c>
      <c r="F18" s="85">
        <v>2E-3</v>
      </c>
      <c r="G18" s="346" t="s">
        <v>417</v>
      </c>
      <c r="H18" s="228"/>
      <c r="I18" s="347"/>
      <c r="J18" s="10" t="s">
        <v>417</v>
      </c>
      <c r="K18" s="10" t="s">
        <v>417</v>
      </c>
      <c r="L18" s="89" t="s">
        <v>417</v>
      </c>
    </row>
    <row r="19" spans="1:12" ht="21" x14ac:dyDescent="0.2">
      <c r="A19" s="339"/>
      <c r="B19" s="348" t="s">
        <v>381</v>
      </c>
      <c r="C19" s="91" t="s">
        <v>827</v>
      </c>
      <c r="D19" s="124" t="s">
        <v>836</v>
      </c>
      <c r="E19" s="90" t="s">
        <v>37</v>
      </c>
      <c r="F19" s="124">
        <v>4.1000000000000002E-2</v>
      </c>
      <c r="G19" s="10" t="s">
        <v>830</v>
      </c>
      <c r="H19" s="10" t="s">
        <v>831</v>
      </c>
      <c r="I19" s="10" t="s">
        <v>832</v>
      </c>
      <c r="J19" s="350" t="s">
        <v>417</v>
      </c>
      <c r="K19" s="350" t="s">
        <v>417</v>
      </c>
      <c r="L19" s="89" t="s">
        <v>845</v>
      </c>
    </row>
    <row r="20" spans="1:12" ht="22" thickBot="1" x14ac:dyDescent="0.25">
      <c r="A20" s="339"/>
      <c r="B20" s="349"/>
      <c r="C20" s="91" t="s">
        <v>828</v>
      </c>
      <c r="D20" s="128" t="s">
        <v>837</v>
      </c>
      <c r="E20" s="92" t="s">
        <v>509</v>
      </c>
      <c r="F20" s="128">
        <v>1.2999999999999999E-2</v>
      </c>
      <c r="G20" s="10" t="s">
        <v>833</v>
      </c>
      <c r="H20" s="10" t="s">
        <v>834</v>
      </c>
      <c r="I20" s="10" t="s">
        <v>835</v>
      </c>
      <c r="J20" s="351"/>
      <c r="K20" s="351"/>
      <c r="L20" s="93" t="s">
        <v>417</v>
      </c>
    </row>
    <row r="21" spans="1:12" ht="43" thickTop="1" x14ac:dyDescent="0.2">
      <c r="A21" s="339"/>
      <c r="B21" s="193" t="s">
        <v>895</v>
      </c>
      <c r="C21" s="205"/>
      <c r="D21" s="10" t="s">
        <v>860</v>
      </c>
      <c r="E21" s="110" t="s">
        <v>20</v>
      </c>
      <c r="F21" s="10">
        <v>0.44600000000000001</v>
      </c>
      <c r="G21" s="343" t="s">
        <v>417</v>
      </c>
      <c r="H21" s="344"/>
      <c r="I21" s="345"/>
      <c r="J21" s="10" t="s">
        <v>417</v>
      </c>
      <c r="K21" s="10" t="s">
        <v>417</v>
      </c>
      <c r="L21" s="9" t="s">
        <v>861</v>
      </c>
    </row>
    <row r="22" spans="1:12" ht="21" x14ac:dyDescent="0.2">
      <c r="A22" s="339"/>
      <c r="B22" s="193" t="s">
        <v>896</v>
      </c>
      <c r="C22" s="205"/>
      <c r="D22" s="10" t="s">
        <v>852</v>
      </c>
      <c r="E22" s="31" t="s">
        <v>516</v>
      </c>
      <c r="F22" s="119">
        <v>0.01</v>
      </c>
      <c r="G22" s="346" t="s">
        <v>417</v>
      </c>
      <c r="H22" s="228"/>
      <c r="I22" s="347"/>
      <c r="J22" s="10" t="s">
        <v>417</v>
      </c>
      <c r="K22" s="31" t="s">
        <v>417</v>
      </c>
      <c r="L22" s="9" t="s">
        <v>417</v>
      </c>
    </row>
    <row r="23" spans="1:12" ht="42" x14ac:dyDescent="0.2">
      <c r="A23" s="339"/>
      <c r="B23" s="348" t="s">
        <v>848</v>
      </c>
      <c r="C23" s="91" t="s">
        <v>850</v>
      </c>
      <c r="D23" s="124" t="s">
        <v>858</v>
      </c>
      <c r="E23" s="110" t="s">
        <v>20</v>
      </c>
      <c r="F23" s="10">
        <v>6.9000000000000006E-2</v>
      </c>
      <c r="G23" s="124" t="s">
        <v>853</v>
      </c>
      <c r="H23" s="124" t="s">
        <v>854</v>
      </c>
      <c r="I23" s="10" t="s">
        <v>855</v>
      </c>
      <c r="J23" s="10" t="s">
        <v>417</v>
      </c>
      <c r="K23" s="10" t="s">
        <v>417</v>
      </c>
      <c r="L23" s="9" t="s">
        <v>849</v>
      </c>
    </row>
    <row r="24" spans="1:12" ht="21" x14ac:dyDescent="0.2">
      <c r="A24" s="340"/>
      <c r="B24" s="349"/>
      <c r="C24" s="91" t="s">
        <v>851</v>
      </c>
      <c r="D24" s="128" t="s">
        <v>859</v>
      </c>
      <c r="E24" s="31" t="s">
        <v>729</v>
      </c>
      <c r="F24" s="10">
        <v>2E-3</v>
      </c>
      <c r="G24" s="128" t="s">
        <v>856</v>
      </c>
      <c r="H24" s="128" t="s">
        <v>857</v>
      </c>
      <c r="I24" s="10" t="s">
        <v>894</v>
      </c>
      <c r="J24" s="10" t="s">
        <v>417</v>
      </c>
      <c r="K24" s="10" t="s">
        <v>417</v>
      </c>
      <c r="L24" s="9" t="s">
        <v>417</v>
      </c>
    </row>
    <row r="25" spans="1:12" ht="20" x14ac:dyDescent="0.2">
      <c r="A25" s="370" t="s">
        <v>1280</v>
      </c>
      <c r="B25" s="371"/>
      <c r="C25" s="371"/>
      <c r="D25" s="371"/>
      <c r="E25" s="371"/>
      <c r="F25" s="371"/>
      <c r="G25" s="371"/>
      <c r="H25" s="371"/>
      <c r="I25" s="371"/>
      <c r="J25" s="371"/>
      <c r="K25" s="371"/>
      <c r="L25" s="372"/>
    </row>
    <row r="26" spans="1:12" ht="21" x14ac:dyDescent="0.2">
      <c r="A26" s="353" t="s">
        <v>1282</v>
      </c>
      <c r="B26" s="203" t="s">
        <v>375</v>
      </c>
      <c r="C26" s="204"/>
      <c r="D26" s="124" t="s">
        <v>1283</v>
      </c>
      <c r="E26" s="90" t="s">
        <v>20</v>
      </c>
      <c r="F26" s="124">
        <v>0.40200000000000002</v>
      </c>
      <c r="G26" s="346" t="s">
        <v>417</v>
      </c>
      <c r="H26" s="228"/>
      <c r="I26" s="347"/>
      <c r="J26" s="85" t="s">
        <v>417</v>
      </c>
      <c r="K26" s="85" t="s">
        <v>417</v>
      </c>
      <c r="L26" s="125" t="s">
        <v>387</v>
      </c>
    </row>
    <row r="27" spans="1:12" ht="21" x14ac:dyDescent="0.2">
      <c r="A27" s="353"/>
      <c r="B27" s="203" t="s">
        <v>378</v>
      </c>
      <c r="C27" s="204"/>
      <c r="D27" s="124" t="s">
        <v>1284</v>
      </c>
      <c r="E27" s="90" t="s">
        <v>20</v>
      </c>
      <c r="F27" s="124">
        <v>0.128</v>
      </c>
      <c r="G27" s="346" t="s">
        <v>417</v>
      </c>
      <c r="H27" s="228"/>
      <c r="I27" s="347"/>
      <c r="J27" s="99" t="s">
        <v>20</v>
      </c>
      <c r="K27" s="99" t="s">
        <v>20</v>
      </c>
      <c r="L27" s="125" t="s">
        <v>417</v>
      </c>
    </row>
    <row r="28" spans="1:12" ht="42" x14ac:dyDescent="0.2">
      <c r="A28" s="353"/>
      <c r="B28" s="349" t="s">
        <v>603</v>
      </c>
      <c r="C28" s="100" t="s">
        <v>1285</v>
      </c>
      <c r="D28" s="124" t="s">
        <v>1286</v>
      </c>
      <c r="E28" s="90" t="s">
        <v>20</v>
      </c>
      <c r="F28" s="124">
        <v>7.9000000000000001E-2</v>
      </c>
      <c r="G28" s="124" t="s">
        <v>1287</v>
      </c>
      <c r="H28" s="124" t="s">
        <v>1288</v>
      </c>
      <c r="I28" s="124" t="s">
        <v>1289</v>
      </c>
      <c r="J28" s="350" t="s">
        <v>417</v>
      </c>
      <c r="K28" s="350" t="s">
        <v>417</v>
      </c>
      <c r="L28" s="125" t="s">
        <v>384</v>
      </c>
    </row>
    <row r="29" spans="1:12" ht="21" x14ac:dyDescent="0.2">
      <c r="A29" s="353"/>
      <c r="B29" s="349"/>
      <c r="C29" s="101" t="s">
        <v>877</v>
      </c>
      <c r="D29" s="124" t="s">
        <v>1290</v>
      </c>
      <c r="E29" s="102" t="s">
        <v>1291</v>
      </c>
      <c r="F29" s="103">
        <v>8.0000000000000002E-3</v>
      </c>
      <c r="G29" s="124" t="s">
        <v>1292</v>
      </c>
      <c r="H29" s="124" t="s">
        <v>1293</v>
      </c>
      <c r="I29" s="124" t="s">
        <v>1294</v>
      </c>
      <c r="J29" s="356"/>
      <c r="K29" s="356"/>
      <c r="L29" s="124" t="s">
        <v>417</v>
      </c>
    </row>
    <row r="30" spans="1:12" ht="43" thickBot="1" x14ac:dyDescent="0.25">
      <c r="A30" s="354"/>
      <c r="B30" s="355"/>
      <c r="C30" s="104" t="s">
        <v>878</v>
      </c>
      <c r="D30" s="127" t="s">
        <v>1295</v>
      </c>
      <c r="E30" s="137" t="s">
        <v>20</v>
      </c>
      <c r="F30" s="127">
        <v>7.1999999999999995E-2</v>
      </c>
      <c r="G30" s="105" t="s">
        <v>1296</v>
      </c>
      <c r="H30" s="105" t="s">
        <v>1297</v>
      </c>
      <c r="I30" s="105" t="s">
        <v>1298</v>
      </c>
      <c r="J30" s="357"/>
      <c r="K30" s="357"/>
      <c r="L30" s="106" t="s">
        <v>1347</v>
      </c>
    </row>
    <row r="31" spans="1:12" ht="22" thickTop="1" x14ac:dyDescent="0.2">
      <c r="A31" s="352" t="s">
        <v>1299</v>
      </c>
      <c r="B31" s="358" t="s">
        <v>377</v>
      </c>
      <c r="C31" s="359"/>
      <c r="D31" s="86" t="s">
        <v>1300</v>
      </c>
      <c r="E31" s="107" t="s">
        <v>20</v>
      </c>
      <c r="F31" s="13">
        <v>0.32600000000000001</v>
      </c>
      <c r="G31" s="343" t="s">
        <v>417</v>
      </c>
      <c r="H31" s="344"/>
      <c r="I31" s="345"/>
      <c r="J31" s="123" t="s">
        <v>417</v>
      </c>
      <c r="K31" s="123" t="s">
        <v>417</v>
      </c>
      <c r="L31" s="108" t="s">
        <v>398</v>
      </c>
    </row>
    <row r="32" spans="1:12" ht="20" x14ac:dyDescent="0.2">
      <c r="A32" s="340"/>
      <c r="B32" s="198" t="s">
        <v>376</v>
      </c>
      <c r="C32" s="227"/>
      <c r="D32" s="126" t="s">
        <v>1301</v>
      </c>
      <c r="E32" s="109" t="s">
        <v>20</v>
      </c>
      <c r="F32" s="124">
        <v>5.8000000000000003E-2</v>
      </c>
      <c r="G32" s="346" t="s">
        <v>417</v>
      </c>
      <c r="H32" s="228"/>
      <c r="I32" s="347"/>
      <c r="J32" s="110" t="s">
        <v>20</v>
      </c>
      <c r="K32" s="110" t="s">
        <v>28</v>
      </c>
      <c r="L32" s="128" t="s">
        <v>417</v>
      </c>
    </row>
    <row r="33" spans="1:12" ht="21" x14ac:dyDescent="0.2">
      <c r="A33" s="353"/>
      <c r="B33" s="349" t="s">
        <v>381</v>
      </c>
      <c r="C33" s="100" t="s">
        <v>1302</v>
      </c>
      <c r="D33" s="124" t="s">
        <v>1303</v>
      </c>
      <c r="E33" s="186" t="s">
        <v>695</v>
      </c>
      <c r="F33" s="124">
        <v>8.0000000000000002E-3</v>
      </c>
      <c r="G33" s="124" t="s">
        <v>1304</v>
      </c>
      <c r="H33" s="124" t="s">
        <v>1305</v>
      </c>
      <c r="I33" s="124" t="s">
        <v>1306</v>
      </c>
      <c r="J33" s="360" t="s">
        <v>417</v>
      </c>
      <c r="K33" s="360" t="s">
        <v>417</v>
      </c>
      <c r="L33" s="125" t="s">
        <v>417</v>
      </c>
    </row>
    <row r="34" spans="1:12" ht="43" thickBot="1" x14ac:dyDescent="0.25">
      <c r="A34" s="354"/>
      <c r="B34" s="355"/>
      <c r="C34" s="112" t="s">
        <v>1307</v>
      </c>
      <c r="D34" s="127" t="s">
        <v>1308</v>
      </c>
      <c r="E34" s="113" t="s">
        <v>20</v>
      </c>
      <c r="F34" s="105">
        <v>8.4000000000000005E-2</v>
      </c>
      <c r="G34" s="105" t="s">
        <v>1309</v>
      </c>
      <c r="H34" s="105" t="s">
        <v>1310</v>
      </c>
      <c r="I34" s="105" t="s">
        <v>1311</v>
      </c>
      <c r="J34" s="335"/>
      <c r="K34" s="335"/>
      <c r="L34" s="106" t="s">
        <v>385</v>
      </c>
    </row>
    <row r="35" spans="1:12" ht="22" thickTop="1" x14ac:dyDescent="0.2">
      <c r="A35" s="352" t="s">
        <v>1348</v>
      </c>
      <c r="B35" s="341" t="s">
        <v>379</v>
      </c>
      <c r="C35" s="342"/>
      <c r="D35" s="86" t="s">
        <v>1312</v>
      </c>
      <c r="E35" s="107" t="s">
        <v>20</v>
      </c>
      <c r="F35" s="86">
        <v>0.34100000000000003</v>
      </c>
      <c r="G35" s="343" t="s">
        <v>417</v>
      </c>
      <c r="H35" s="344"/>
      <c r="I35" s="345"/>
      <c r="J35" s="123" t="s">
        <v>417</v>
      </c>
      <c r="K35" s="123" t="s">
        <v>417</v>
      </c>
      <c r="L35" s="108" t="s">
        <v>399</v>
      </c>
    </row>
    <row r="36" spans="1:12" ht="21" x14ac:dyDescent="0.2">
      <c r="A36" s="340"/>
      <c r="B36" s="203" t="s">
        <v>602</v>
      </c>
      <c r="C36" s="204"/>
      <c r="D36" s="126" t="s">
        <v>1313</v>
      </c>
      <c r="E36" s="90" t="s">
        <v>20</v>
      </c>
      <c r="F36" s="126">
        <v>6.0999999999999999E-2</v>
      </c>
      <c r="G36" s="346" t="s">
        <v>417</v>
      </c>
      <c r="H36" s="228"/>
      <c r="I36" s="347"/>
      <c r="J36" s="90" t="s">
        <v>20</v>
      </c>
      <c r="K36" s="110" t="s">
        <v>431</v>
      </c>
      <c r="L36" s="114" t="s">
        <v>417</v>
      </c>
    </row>
    <row r="37" spans="1:12" ht="21" x14ac:dyDescent="0.2">
      <c r="A37" s="353"/>
      <c r="B37" s="349" t="s">
        <v>381</v>
      </c>
      <c r="C37" s="101" t="s">
        <v>1314</v>
      </c>
      <c r="D37" s="124" t="s">
        <v>1315</v>
      </c>
      <c r="E37" s="186" t="s">
        <v>1316</v>
      </c>
      <c r="F37" s="124">
        <v>1.7000000000000001E-2</v>
      </c>
      <c r="G37" s="124" t="s">
        <v>1317</v>
      </c>
      <c r="H37" s="124" t="s">
        <v>1318</v>
      </c>
      <c r="I37" s="124" t="s">
        <v>1319</v>
      </c>
      <c r="J37" s="334" t="s">
        <v>417</v>
      </c>
      <c r="K37" s="336" t="s">
        <v>417</v>
      </c>
      <c r="L37" s="93" t="s">
        <v>417</v>
      </c>
    </row>
    <row r="38" spans="1:12" ht="43" thickBot="1" x14ac:dyDescent="0.25">
      <c r="A38" s="354"/>
      <c r="B38" s="355"/>
      <c r="C38" s="115" t="s">
        <v>389</v>
      </c>
      <c r="D38" s="105" t="s">
        <v>1320</v>
      </c>
      <c r="E38" s="116" t="s">
        <v>431</v>
      </c>
      <c r="F38" s="117">
        <v>4.5999999999999999E-2</v>
      </c>
      <c r="G38" s="117" t="s">
        <v>1321</v>
      </c>
      <c r="H38" s="117" t="s">
        <v>1322</v>
      </c>
      <c r="I38" s="117" t="s">
        <v>1323</v>
      </c>
      <c r="J38" s="335"/>
      <c r="K38" s="337"/>
      <c r="L38" s="118" t="s">
        <v>407</v>
      </c>
    </row>
    <row r="39" spans="1:12" ht="22" thickTop="1" x14ac:dyDescent="0.2">
      <c r="A39" s="338" t="s">
        <v>934</v>
      </c>
      <c r="B39" s="341" t="s">
        <v>379</v>
      </c>
      <c r="C39" s="342"/>
      <c r="D39" s="123" t="s">
        <v>1324</v>
      </c>
      <c r="E39" s="94" t="s">
        <v>20</v>
      </c>
      <c r="F39" s="95">
        <v>9.4E-2</v>
      </c>
      <c r="G39" s="343" t="s">
        <v>417</v>
      </c>
      <c r="H39" s="344"/>
      <c r="I39" s="345"/>
      <c r="J39" s="86" t="s">
        <v>417</v>
      </c>
      <c r="K39" s="87" t="s">
        <v>417</v>
      </c>
      <c r="L39" s="88" t="s">
        <v>847</v>
      </c>
    </row>
    <row r="40" spans="1:12" ht="21" x14ac:dyDescent="0.2">
      <c r="A40" s="339"/>
      <c r="B40" s="193" t="s">
        <v>380</v>
      </c>
      <c r="C40" s="205"/>
      <c r="D40" s="10" t="s">
        <v>1325</v>
      </c>
      <c r="E40" s="31" t="s">
        <v>538</v>
      </c>
      <c r="F40" s="85">
        <v>3.0000000000000001E-3</v>
      </c>
      <c r="G40" s="346" t="s">
        <v>417</v>
      </c>
      <c r="H40" s="228"/>
      <c r="I40" s="347"/>
      <c r="J40" s="10" t="s">
        <v>417</v>
      </c>
      <c r="K40" s="10" t="s">
        <v>417</v>
      </c>
      <c r="L40" s="89" t="s">
        <v>417</v>
      </c>
    </row>
    <row r="41" spans="1:12" ht="21" x14ac:dyDescent="0.2">
      <c r="A41" s="339"/>
      <c r="B41" s="348" t="s">
        <v>381</v>
      </c>
      <c r="C41" s="91" t="s">
        <v>1326</v>
      </c>
      <c r="D41" s="124" t="s">
        <v>1327</v>
      </c>
      <c r="E41" s="186" t="s">
        <v>531</v>
      </c>
      <c r="F41" s="103">
        <v>0.01</v>
      </c>
      <c r="G41" s="124" t="s">
        <v>1328</v>
      </c>
      <c r="H41" s="85" t="s">
        <v>1329</v>
      </c>
      <c r="I41" s="85" t="s">
        <v>1330</v>
      </c>
      <c r="J41" s="350" t="s">
        <v>417</v>
      </c>
      <c r="K41" s="350" t="s">
        <v>417</v>
      </c>
      <c r="L41" s="89" t="s">
        <v>417</v>
      </c>
    </row>
    <row r="42" spans="1:12" ht="21" x14ac:dyDescent="0.2">
      <c r="A42" s="339"/>
      <c r="B42" s="349"/>
      <c r="C42" s="91" t="s">
        <v>828</v>
      </c>
      <c r="D42" s="128" t="s">
        <v>1331</v>
      </c>
      <c r="E42" s="92" t="s">
        <v>1237</v>
      </c>
      <c r="F42" s="128">
        <v>8.0000000000000002E-3</v>
      </c>
      <c r="G42" s="128" t="s">
        <v>1332</v>
      </c>
      <c r="H42" s="10" t="s">
        <v>1333</v>
      </c>
      <c r="I42" s="10" t="s">
        <v>1334</v>
      </c>
      <c r="J42" s="351"/>
      <c r="K42" s="351"/>
      <c r="L42" s="93" t="s">
        <v>417</v>
      </c>
    </row>
    <row r="43" spans="1:12" ht="42" x14ac:dyDescent="0.2">
      <c r="A43" s="339"/>
      <c r="B43" s="193" t="s">
        <v>895</v>
      </c>
      <c r="C43" s="205"/>
      <c r="D43" s="10" t="s">
        <v>1335</v>
      </c>
      <c r="E43" s="110" t="s">
        <v>20</v>
      </c>
      <c r="F43" s="10">
        <v>0.44500000000000001</v>
      </c>
      <c r="G43" s="264" t="s">
        <v>417</v>
      </c>
      <c r="H43" s="216"/>
      <c r="I43" s="331"/>
      <c r="J43" s="10" t="s">
        <v>417</v>
      </c>
      <c r="K43" s="10" t="s">
        <v>417</v>
      </c>
      <c r="L43" s="9" t="s">
        <v>861</v>
      </c>
    </row>
    <row r="44" spans="1:12" ht="21" x14ac:dyDescent="0.2">
      <c r="A44" s="339"/>
      <c r="B44" s="193" t="s">
        <v>896</v>
      </c>
      <c r="C44" s="205"/>
      <c r="D44" s="10" t="s">
        <v>1336</v>
      </c>
      <c r="E44" s="31" t="s">
        <v>514</v>
      </c>
      <c r="F44" s="119">
        <v>5.0000000000000001E-3</v>
      </c>
      <c r="G44" s="346" t="s">
        <v>417</v>
      </c>
      <c r="H44" s="228"/>
      <c r="I44" s="347"/>
      <c r="J44" s="10" t="s">
        <v>417</v>
      </c>
      <c r="K44" s="31" t="s">
        <v>417</v>
      </c>
      <c r="L44" s="9" t="s">
        <v>417</v>
      </c>
    </row>
    <row r="45" spans="1:12" ht="21" x14ac:dyDescent="0.2">
      <c r="A45" s="339"/>
      <c r="B45" s="348" t="s">
        <v>848</v>
      </c>
      <c r="C45" s="91" t="s">
        <v>1337</v>
      </c>
      <c r="D45" s="124" t="s">
        <v>1338</v>
      </c>
      <c r="E45" s="31" t="s">
        <v>1316</v>
      </c>
      <c r="F45" s="10">
        <v>2.3E-2</v>
      </c>
      <c r="G45" s="124" t="s">
        <v>1339</v>
      </c>
      <c r="H45" s="124" t="s">
        <v>1340</v>
      </c>
      <c r="I45" s="10" t="s">
        <v>1341</v>
      </c>
      <c r="J45" s="10" t="s">
        <v>417</v>
      </c>
      <c r="K45" s="10" t="s">
        <v>417</v>
      </c>
      <c r="L45" s="9" t="s">
        <v>417</v>
      </c>
    </row>
    <row r="46" spans="1:12" ht="21" x14ac:dyDescent="0.2">
      <c r="A46" s="340"/>
      <c r="B46" s="349"/>
      <c r="C46" s="91" t="s">
        <v>851</v>
      </c>
      <c r="D46" s="124" t="s">
        <v>1342</v>
      </c>
      <c r="E46" s="21" t="s">
        <v>1343</v>
      </c>
      <c r="F46" s="85">
        <v>3.0000000000000001E-3</v>
      </c>
      <c r="G46" s="124" t="s">
        <v>1344</v>
      </c>
      <c r="H46" s="124" t="s">
        <v>1345</v>
      </c>
      <c r="I46" s="85" t="s">
        <v>1346</v>
      </c>
      <c r="J46" s="10" t="s">
        <v>417</v>
      </c>
      <c r="K46" s="10" t="s">
        <v>417</v>
      </c>
      <c r="L46" s="9" t="s">
        <v>417</v>
      </c>
    </row>
    <row r="47" spans="1:12" ht="39" customHeight="1" x14ac:dyDescent="0.2">
      <c r="A47" s="190" t="s">
        <v>931</v>
      </c>
      <c r="B47" s="190"/>
      <c r="C47" s="190"/>
      <c r="D47" s="190"/>
      <c r="E47" s="190"/>
      <c r="F47" s="190"/>
      <c r="G47" s="190"/>
      <c r="H47" s="190"/>
      <c r="I47" s="190"/>
      <c r="J47" s="190"/>
      <c r="K47" s="190"/>
      <c r="L47" s="190"/>
    </row>
  </sheetData>
  <mergeCells count="84">
    <mergeCell ref="A47:L47"/>
    <mergeCell ref="A25:L25"/>
    <mergeCell ref="K19:K20"/>
    <mergeCell ref="J19:J20"/>
    <mergeCell ref="B18:C18"/>
    <mergeCell ref="B19:B20"/>
    <mergeCell ref="B17:C17"/>
    <mergeCell ref="K15:K16"/>
    <mergeCell ref="J15:J16"/>
    <mergeCell ref="K11:K12"/>
    <mergeCell ref="J11:J12"/>
    <mergeCell ref="K6:K8"/>
    <mergeCell ref="J6:J8"/>
    <mergeCell ref="A13:A16"/>
    <mergeCell ref="B15:B16"/>
    <mergeCell ref="G2:I2"/>
    <mergeCell ref="G13:I13"/>
    <mergeCell ref="G14:I14"/>
    <mergeCell ref="A2:A3"/>
    <mergeCell ref="A4:A8"/>
    <mergeCell ref="B6:B8"/>
    <mergeCell ref="B2:C3"/>
    <mergeCell ref="D2:D3"/>
    <mergeCell ref="E2:E3"/>
    <mergeCell ref="F2:F3"/>
    <mergeCell ref="B11:B12"/>
    <mergeCell ref="A9:A12"/>
    <mergeCell ref="B13:C13"/>
    <mergeCell ref="B14:C14"/>
    <mergeCell ref="L2:L3"/>
    <mergeCell ref="B4:C4"/>
    <mergeCell ref="B5:C5"/>
    <mergeCell ref="G5:I5"/>
    <mergeCell ref="G10:I10"/>
    <mergeCell ref="G4:I4"/>
    <mergeCell ref="G9:I9"/>
    <mergeCell ref="B9:C9"/>
    <mergeCell ref="B10:C10"/>
    <mergeCell ref="J2:K2"/>
    <mergeCell ref="A17:A24"/>
    <mergeCell ref="B21:C21"/>
    <mergeCell ref="B22:C22"/>
    <mergeCell ref="B23:B24"/>
    <mergeCell ref="G21:I21"/>
    <mergeCell ref="G22:I22"/>
    <mergeCell ref="G18:I18"/>
    <mergeCell ref="G17:I17"/>
    <mergeCell ref="J28:J30"/>
    <mergeCell ref="K28:K30"/>
    <mergeCell ref="A31:A34"/>
    <mergeCell ref="B31:C31"/>
    <mergeCell ref="G31:I31"/>
    <mergeCell ref="B32:C32"/>
    <mergeCell ref="G32:I32"/>
    <mergeCell ref="B33:B34"/>
    <mergeCell ref="J33:J34"/>
    <mergeCell ref="K33:K34"/>
    <mergeCell ref="A26:A30"/>
    <mergeCell ref="B26:C26"/>
    <mergeCell ref="G26:I26"/>
    <mergeCell ref="B27:C27"/>
    <mergeCell ref="G27:I27"/>
    <mergeCell ref="B28:B30"/>
    <mergeCell ref="B35:C35"/>
    <mergeCell ref="G35:I35"/>
    <mergeCell ref="B36:C36"/>
    <mergeCell ref="G36:I36"/>
    <mergeCell ref="B37:B38"/>
    <mergeCell ref="J37:J38"/>
    <mergeCell ref="K37:K38"/>
    <mergeCell ref="A39:A46"/>
    <mergeCell ref="B39:C39"/>
    <mergeCell ref="G39:I39"/>
    <mergeCell ref="B40:C40"/>
    <mergeCell ref="G40:I40"/>
    <mergeCell ref="B41:B42"/>
    <mergeCell ref="J41:J42"/>
    <mergeCell ref="K41:K42"/>
    <mergeCell ref="B43:C43"/>
    <mergeCell ref="G43:I43"/>
    <mergeCell ref="B44:C44"/>
    <mergeCell ref="G44:I44"/>
    <mergeCell ref="B45:B46"/>
    <mergeCell ref="A35:A38"/>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978B3B-512C-5344-9969-2898EB3F79CD}">
  <dimension ref="A1:L26"/>
  <sheetViews>
    <sheetView tabSelected="1" zoomScale="92" zoomScaleNormal="120" workbookViewId="0">
      <selection activeCell="E29" sqref="E29"/>
    </sheetView>
  </sheetViews>
  <sheetFormatPr baseColWidth="10" defaultRowHeight="16" x14ac:dyDescent="0.2"/>
  <cols>
    <col min="1" max="1" width="13.1640625" customWidth="1"/>
    <col min="2" max="2" width="23.6640625" customWidth="1"/>
    <col min="3" max="3" width="21" customWidth="1"/>
    <col min="4" max="11" width="21.1640625" customWidth="1"/>
  </cols>
  <sheetData>
    <row r="1" spans="1:11" ht="20" x14ac:dyDescent="0.2">
      <c r="A1" s="369" t="s">
        <v>905</v>
      </c>
      <c r="B1" s="369"/>
      <c r="C1" s="369"/>
      <c r="D1" s="369"/>
      <c r="E1" s="369"/>
      <c r="F1" s="369"/>
      <c r="G1" s="369"/>
      <c r="H1" s="369"/>
      <c r="I1" s="369"/>
      <c r="J1" s="369"/>
      <c r="K1" s="369"/>
    </row>
    <row r="2" spans="1:11" ht="20" x14ac:dyDescent="0.2">
      <c r="A2" s="206" t="s">
        <v>906</v>
      </c>
      <c r="B2" s="207"/>
      <c r="C2" s="350" t="s">
        <v>907</v>
      </c>
      <c r="D2" s="206" t="s">
        <v>498</v>
      </c>
      <c r="E2" s="207"/>
      <c r="F2" s="207"/>
      <c r="G2" s="208"/>
      <c r="H2" s="206" t="s">
        <v>908</v>
      </c>
      <c r="I2" s="207"/>
      <c r="J2" s="207"/>
      <c r="K2" s="208"/>
    </row>
    <row r="3" spans="1:11" ht="21" x14ac:dyDescent="0.2">
      <c r="A3" s="264"/>
      <c r="B3" s="216"/>
      <c r="C3" s="351"/>
      <c r="D3" s="62" t="s">
        <v>923</v>
      </c>
      <c r="E3" s="8" t="s">
        <v>79</v>
      </c>
      <c r="F3" s="8" t="s">
        <v>909</v>
      </c>
      <c r="G3" s="10" t="s">
        <v>16</v>
      </c>
      <c r="H3" s="8" t="s">
        <v>922</v>
      </c>
      <c r="I3" s="8" t="s">
        <v>79</v>
      </c>
      <c r="J3" s="8" t="s">
        <v>909</v>
      </c>
      <c r="K3" s="10" t="s">
        <v>16</v>
      </c>
    </row>
    <row r="4" spans="1:11" ht="20" x14ac:dyDescent="0.2">
      <c r="A4" s="365" t="s">
        <v>910</v>
      </c>
      <c r="B4" s="366"/>
      <c r="C4" s="136"/>
      <c r="D4" s="24" t="s">
        <v>417</v>
      </c>
      <c r="E4" s="130">
        <f>(458-458)/458</f>
        <v>0</v>
      </c>
      <c r="F4" s="13" t="s">
        <v>417</v>
      </c>
      <c r="G4" s="14" t="s">
        <v>417</v>
      </c>
      <c r="H4" s="13" t="s">
        <v>417</v>
      </c>
      <c r="I4" s="130">
        <f>(211-211)/211</f>
        <v>0</v>
      </c>
      <c r="J4" s="13" t="s">
        <v>417</v>
      </c>
      <c r="K4" s="14" t="s">
        <v>417</v>
      </c>
    </row>
    <row r="5" spans="1:11" ht="20" x14ac:dyDescent="0.2">
      <c r="A5" s="365" t="s">
        <v>911</v>
      </c>
      <c r="B5" s="366"/>
      <c r="C5" s="136"/>
      <c r="D5" s="24" t="s">
        <v>417</v>
      </c>
      <c r="E5" s="130">
        <f>(458-458)/458</f>
        <v>0</v>
      </c>
      <c r="F5" s="13" t="s">
        <v>417</v>
      </c>
      <c r="G5" s="14" t="s">
        <v>417</v>
      </c>
      <c r="H5" s="13" t="s">
        <v>417</v>
      </c>
      <c r="I5" s="130">
        <f>(211-211)/211</f>
        <v>0</v>
      </c>
      <c r="J5" s="13" t="s">
        <v>417</v>
      </c>
      <c r="K5" s="14" t="s">
        <v>417</v>
      </c>
    </row>
    <row r="6" spans="1:11" ht="20" x14ac:dyDescent="0.2">
      <c r="A6" s="365" t="s">
        <v>928</v>
      </c>
      <c r="B6" s="366"/>
      <c r="C6" s="136"/>
      <c r="D6" s="135">
        <f>(458-349)/458</f>
        <v>0.23799126637554585</v>
      </c>
      <c r="E6" s="130">
        <f>(458-422)/458</f>
        <v>7.8602620087336247E-2</v>
      </c>
      <c r="F6" s="13" t="s">
        <v>417</v>
      </c>
      <c r="G6" s="131">
        <f>(313-310)/313</f>
        <v>9.5846645367412137E-3</v>
      </c>
      <c r="H6" s="130">
        <f>(211-200)/211</f>
        <v>5.2132701421800945E-2</v>
      </c>
      <c r="I6" s="130">
        <f>(211-191)/211</f>
        <v>9.4786729857819899E-2</v>
      </c>
      <c r="J6" s="13" t="s">
        <v>417</v>
      </c>
      <c r="K6" s="131">
        <f>(116-112)/116</f>
        <v>3.4482758620689655E-2</v>
      </c>
    </row>
    <row r="7" spans="1:11" ht="20" x14ac:dyDescent="0.2">
      <c r="A7" s="365" t="s">
        <v>912</v>
      </c>
      <c r="B7" s="366"/>
      <c r="C7" s="136"/>
      <c r="D7" s="24" t="s">
        <v>417</v>
      </c>
      <c r="E7" s="130">
        <f>(458-454)/458</f>
        <v>8.7336244541484712E-3</v>
      </c>
      <c r="F7" s="13" t="s">
        <v>417</v>
      </c>
      <c r="G7" s="14" t="s">
        <v>417</v>
      </c>
      <c r="H7" s="13" t="s">
        <v>417</v>
      </c>
      <c r="I7" s="130">
        <f>(211-211)/211</f>
        <v>0</v>
      </c>
      <c r="J7" s="13" t="s">
        <v>417</v>
      </c>
      <c r="K7" s="14" t="s">
        <v>417</v>
      </c>
    </row>
    <row r="8" spans="1:11" ht="20" x14ac:dyDescent="0.2">
      <c r="A8" s="365" t="s">
        <v>913</v>
      </c>
      <c r="B8" s="366"/>
      <c r="C8" s="136"/>
      <c r="D8" s="24" t="s">
        <v>417</v>
      </c>
      <c r="E8" s="130">
        <f>(458-458)/458</f>
        <v>0</v>
      </c>
      <c r="F8" s="13" t="s">
        <v>417</v>
      </c>
      <c r="G8" s="14" t="s">
        <v>417</v>
      </c>
      <c r="H8" s="13" t="s">
        <v>417</v>
      </c>
      <c r="I8" s="130">
        <f t="shared" ref="I8" si="0">(211-211)/211</f>
        <v>0</v>
      </c>
      <c r="J8" s="13" t="s">
        <v>417</v>
      </c>
      <c r="K8" s="14" t="s">
        <v>417</v>
      </c>
    </row>
    <row r="9" spans="1:11" ht="20" x14ac:dyDescent="0.2">
      <c r="A9" s="365" t="s">
        <v>924</v>
      </c>
      <c r="B9" s="366"/>
      <c r="C9" s="136" t="s">
        <v>919</v>
      </c>
      <c r="D9" s="135">
        <f>(458-454)/458</f>
        <v>8.7336244541484712E-3</v>
      </c>
      <c r="E9" s="130">
        <f>(458-428)/458</f>
        <v>6.5502183406113537E-2</v>
      </c>
      <c r="F9" s="13" t="s">
        <v>417</v>
      </c>
      <c r="G9" s="131">
        <f>(313-312)/313</f>
        <v>3.1948881789137379E-3</v>
      </c>
      <c r="H9" s="130">
        <f>(211-211)/211</f>
        <v>0</v>
      </c>
      <c r="I9" s="130">
        <f>(211-193)/211</f>
        <v>8.5308056872037921E-2</v>
      </c>
      <c r="J9" s="13" t="s">
        <v>417</v>
      </c>
      <c r="K9" s="131">
        <f>(116-116)/116</f>
        <v>0</v>
      </c>
    </row>
    <row r="10" spans="1:11" ht="20" x14ac:dyDescent="0.2">
      <c r="A10" s="365" t="s">
        <v>925</v>
      </c>
      <c r="B10" s="366"/>
      <c r="C10" s="136" t="s">
        <v>920</v>
      </c>
      <c r="D10" s="135">
        <f>(458-454)/458</f>
        <v>8.7336244541484712E-3</v>
      </c>
      <c r="E10" s="130">
        <f>(458-438)/458</f>
        <v>4.3668122270742356E-2</v>
      </c>
      <c r="F10" s="13" t="s">
        <v>417</v>
      </c>
      <c r="G10" s="14" t="s">
        <v>417</v>
      </c>
      <c r="H10" s="130">
        <f t="shared" ref="H10:H11" si="1">(211-211)/211</f>
        <v>0</v>
      </c>
      <c r="I10" s="130">
        <f>(211-198)/211</f>
        <v>6.1611374407582936E-2</v>
      </c>
      <c r="J10" s="13" t="s">
        <v>417</v>
      </c>
      <c r="K10" s="131" t="s">
        <v>417</v>
      </c>
    </row>
    <row r="11" spans="1:11" ht="20" x14ac:dyDescent="0.2">
      <c r="A11" s="365" t="s">
        <v>926</v>
      </c>
      <c r="B11" s="366"/>
      <c r="C11" s="136" t="s">
        <v>436</v>
      </c>
      <c r="D11" s="135">
        <f t="shared" ref="D11:D12" si="2">(458-454)/458</f>
        <v>8.7336244541484712E-3</v>
      </c>
      <c r="E11" s="130">
        <f>(458-438)/458</f>
        <v>4.3668122270742356E-2</v>
      </c>
      <c r="F11" s="13" t="s">
        <v>417</v>
      </c>
      <c r="G11" s="131">
        <f>(313-313)/313</f>
        <v>0</v>
      </c>
      <c r="H11" s="130">
        <f t="shared" si="1"/>
        <v>0</v>
      </c>
      <c r="I11" s="130">
        <f>(211-198)/211</f>
        <v>6.1611374407582936E-2</v>
      </c>
      <c r="J11" s="13" t="s">
        <v>417</v>
      </c>
      <c r="K11" s="131">
        <f>(116-116)/116</f>
        <v>0</v>
      </c>
    </row>
    <row r="12" spans="1:11" ht="20" x14ac:dyDescent="0.2">
      <c r="A12" s="365" t="s">
        <v>927</v>
      </c>
      <c r="B12" s="366"/>
      <c r="C12" s="136" t="s">
        <v>921</v>
      </c>
      <c r="D12" s="135">
        <f t="shared" si="2"/>
        <v>8.7336244541484712E-3</v>
      </c>
      <c r="E12" s="130">
        <f>(458-424)/458</f>
        <v>7.4235807860262015E-2</v>
      </c>
      <c r="F12" s="13" t="s">
        <v>417</v>
      </c>
      <c r="G12" s="131">
        <f t="shared" ref="G12:G25" si="3">(313-313)/313</f>
        <v>0</v>
      </c>
      <c r="H12" s="13" t="s">
        <v>417</v>
      </c>
      <c r="I12" s="130">
        <f>(211-193)/211</f>
        <v>8.5308056872037921E-2</v>
      </c>
      <c r="J12" s="13" t="s">
        <v>417</v>
      </c>
      <c r="K12" s="131">
        <f t="shared" ref="K12:K25" si="4">(116-116)/116</f>
        <v>0</v>
      </c>
    </row>
    <row r="13" spans="1:11" ht="20" x14ac:dyDescent="0.2">
      <c r="A13" s="365" t="s">
        <v>914</v>
      </c>
      <c r="B13" s="366"/>
      <c r="C13" s="367" t="s">
        <v>917</v>
      </c>
      <c r="D13" s="24" t="s">
        <v>417</v>
      </c>
      <c r="E13" s="130">
        <f t="shared" ref="E13:E15" si="5">(458-458)/458</f>
        <v>0</v>
      </c>
      <c r="F13" s="13" t="s">
        <v>417</v>
      </c>
      <c r="G13" s="14" t="s">
        <v>417</v>
      </c>
      <c r="H13" s="13" t="s">
        <v>417</v>
      </c>
      <c r="I13" s="130">
        <f t="shared" ref="I13:I15" si="6">(211-211)/211</f>
        <v>0</v>
      </c>
      <c r="J13" s="13" t="s">
        <v>417</v>
      </c>
      <c r="K13" s="14" t="s">
        <v>417</v>
      </c>
    </row>
    <row r="14" spans="1:11" ht="20" x14ac:dyDescent="0.2">
      <c r="A14" s="365" t="s">
        <v>915</v>
      </c>
      <c r="B14" s="366"/>
      <c r="C14" s="367"/>
      <c r="D14" s="24" t="s">
        <v>417</v>
      </c>
      <c r="E14" s="130">
        <f t="shared" si="5"/>
        <v>0</v>
      </c>
      <c r="F14" s="130">
        <f>(330-330)/330</f>
        <v>0</v>
      </c>
      <c r="G14" s="131">
        <f>(313-313)/313</f>
        <v>0</v>
      </c>
      <c r="H14" s="13" t="s">
        <v>417</v>
      </c>
      <c r="I14" s="130">
        <f t="shared" si="6"/>
        <v>0</v>
      </c>
      <c r="J14" s="130">
        <f>(141-141)/141</f>
        <v>0</v>
      </c>
      <c r="K14" s="131">
        <f>(116-116)/116</f>
        <v>0</v>
      </c>
    </row>
    <row r="15" spans="1:11" ht="20" x14ac:dyDescent="0.2">
      <c r="A15" s="365" t="s">
        <v>916</v>
      </c>
      <c r="B15" s="366"/>
      <c r="C15" s="367"/>
      <c r="D15" s="24" t="s">
        <v>417</v>
      </c>
      <c r="E15" s="130">
        <f t="shared" si="5"/>
        <v>0</v>
      </c>
      <c r="F15" s="13" t="s">
        <v>417</v>
      </c>
      <c r="G15" s="14" t="s">
        <v>417</v>
      </c>
      <c r="H15" s="13" t="s">
        <v>417</v>
      </c>
      <c r="I15" s="130">
        <f t="shared" si="6"/>
        <v>0</v>
      </c>
      <c r="J15" s="13" t="s">
        <v>417</v>
      </c>
      <c r="K15" s="131" t="s">
        <v>417</v>
      </c>
    </row>
    <row r="16" spans="1:11" ht="20" x14ac:dyDescent="0.2">
      <c r="A16" s="365" t="s">
        <v>17</v>
      </c>
      <c r="B16" s="366"/>
      <c r="C16" s="367"/>
      <c r="D16" s="24" t="s">
        <v>417</v>
      </c>
      <c r="E16" s="130">
        <f>(458-455)/458</f>
        <v>6.5502183406113534E-3</v>
      </c>
      <c r="F16" s="130">
        <f>(330-325)/330</f>
        <v>1.5151515151515152E-2</v>
      </c>
      <c r="G16" s="131">
        <f t="shared" si="3"/>
        <v>0</v>
      </c>
      <c r="H16" s="13" t="s">
        <v>417</v>
      </c>
      <c r="I16" s="130">
        <f>(211-205)/211</f>
        <v>2.843601895734597E-2</v>
      </c>
      <c r="J16" s="130">
        <f>(141-137)/141</f>
        <v>2.8368794326241134E-2</v>
      </c>
      <c r="K16" s="131">
        <f t="shared" si="4"/>
        <v>0</v>
      </c>
    </row>
    <row r="17" spans="1:12" ht="20" x14ac:dyDescent="0.2">
      <c r="A17" s="365" t="s">
        <v>504</v>
      </c>
      <c r="B17" s="366"/>
      <c r="C17" s="367"/>
      <c r="D17" s="135">
        <f>(458-454)/458</f>
        <v>8.7336244541484712E-3</v>
      </c>
      <c r="E17" s="130">
        <f>(458-447)/458</f>
        <v>2.4017467248908297E-2</v>
      </c>
      <c r="F17" s="130">
        <f>(330-324)/330</f>
        <v>1.8181818181818181E-2</v>
      </c>
      <c r="G17" s="131">
        <f t="shared" si="3"/>
        <v>0</v>
      </c>
      <c r="H17" s="130">
        <f>(211-205)/211</f>
        <v>2.843601895734597E-2</v>
      </c>
      <c r="I17" s="130">
        <f>(211-203)/211</f>
        <v>3.7914691943127965E-2</v>
      </c>
      <c r="J17" s="130">
        <f>(141-135)/141</f>
        <v>4.2553191489361701E-2</v>
      </c>
      <c r="K17" s="131">
        <f t="shared" si="4"/>
        <v>0</v>
      </c>
    </row>
    <row r="18" spans="1:12" ht="20" x14ac:dyDescent="0.2">
      <c r="A18" s="365" t="s">
        <v>18</v>
      </c>
      <c r="B18" s="366"/>
      <c r="C18" s="367"/>
      <c r="D18" s="135">
        <f>(458-449)/458</f>
        <v>1.9650655021834062E-2</v>
      </c>
      <c r="E18" s="130">
        <f t="shared" ref="E18:E21" si="7">(458-447)/458</f>
        <v>2.4017467248908297E-2</v>
      </c>
      <c r="F18" s="130">
        <f>(330-323)/330</f>
        <v>2.1212121212121213E-2</v>
      </c>
      <c r="G18" s="131">
        <f t="shared" si="3"/>
        <v>0</v>
      </c>
      <c r="H18" s="130">
        <f>(211-203)/211</f>
        <v>3.7914691943127965E-2</v>
      </c>
      <c r="I18" s="130">
        <f>(211-200)/211</f>
        <v>5.2132701421800945E-2</v>
      </c>
      <c r="J18" s="130">
        <f>(141-134)/141</f>
        <v>4.9645390070921988E-2</v>
      </c>
      <c r="K18" s="131">
        <f t="shared" si="4"/>
        <v>0</v>
      </c>
    </row>
    <row r="19" spans="1:12" ht="20" x14ac:dyDescent="0.2">
      <c r="A19" s="365" t="s">
        <v>81</v>
      </c>
      <c r="B19" s="366"/>
      <c r="C19" s="367"/>
      <c r="D19" s="135">
        <f>(458-452)/458</f>
        <v>1.3100436681222707E-2</v>
      </c>
      <c r="E19" s="130">
        <f t="shared" si="7"/>
        <v>2.4017467248908297E-2</v>
      </c>
      <c r="F19" s="130">
        <f>(330-324)/330</f>
        <v>1.8181818181818181E-2</v>
      </c>
      <c r="G19" s="131">
        <f t="shared" si="3"/>
        <v>0</v>
      </c>
      <c r="H19" s="130">
        <f>(211-205)/211</f>
        <v>2.843601895734597E-2</v>
      </c>
      <c r="I19" s="130">
        <f>(211-203)/211</f>
        <v>3.7914691943127965E-2</v>
      </c>
      <c r="J19" s="130">
        <f>(141-135)/141</f>
        <v>4.2553191489361701E-2</v>
      </c>
      <c r="K19" s="131">
        <f t="shared" si="4"/>
        <v>0</v>
      </c>
    </row>
    <row r="20" spans="1:12" ht="20" x14ac:dyDescent="0.2">
      <c r="A20" s="365" t="s">
        <v>19</v>
      </c>
      <c r="B20" s="366"/>
      <c r="C20" s="367"/>
      <c r="D20" s="135">
        <f>(458-447)/458</f>
        <v>2.4017467248908297E-2</v>
      </c>
      <c r="E20" s="130">
        <f t="shared" si="7"/>
        <v>2.4017467248908297E-2</v>
      </c>
      <c r="F20" s="130">
        <f>(330-323)/330</f>
        <v>2.1212121212121213E-2</v>
      </c>
      <c r="G20" s="131">
        <f t="shared" si="3"/>
        <v>0</v>
      </c>
      <c r="H20" s="130">
        <f>(211-203)/211</f>
        <v>3.7914691943127965E-2</v>
      </c>
      <c r="I20" s="130">
        <f>(211-200)/211</f>
        <v>5.2132701421800945E-2</v>
      </c>
      <c r="J20" s="130">
        <f>(141-134)/141</f>
        <v>4.9645390070921988E-2</v>
      </c>
      <c r="K20" s="131">
        <f t="shared" si="4"/>
        <v>0</v>
      </c>
    </row>
    <row r="21" spans="1:12" ht="20" x14ac:dyDescent="0.2">
      <c r="A21" s="365" t="s">
        <v>0</v>
      </c>
      <c r="B21" s="366"/>
      <c r="C21" s="367"/>
      <c r="D21" s="135">
        <f>(458-450)/458</f>
        <v>1.7467248908296942E-2</v>
      </c>
      <c r="E21" s="130">
        <f t="shared" si="7"/>
        <v>2.4017467248908297E-2</v>
      </c>
      <c r="F21" s="130">
        <f>(330-323)/330</f>
        <v>2.1212121212121213E-2</v>
      </c>
      <c r="G21" s="131">
        <f t="shared" si="3"/>
        <v>0</v>
      </c>
      <c r="H21" s="130">
        <f>(211-203)/211</f>
        <v>3.7914691943127965E-2</v>
      </c>
      <c r="I21" s="130">
        <f>(211-201)/211</f>
        <v>4.7393364928909949E-2</v>
      </c>
      <c r="J21" s="130">
        <f>(141-134)/141</f>
        <v>4.9645390070921988E-2</v>
      </c>
      <c r="K21" s="131">
        <f t="shared" si="4"/>
        <v>0</v>
      </c>
    </row>
    <row r="22" spans="1:12" ht="20" x14ac:dyDescent="0.2">
      <c r="A22" s="192" t="s">
        <v>918</v>
      </c>
      <c r="B22" s="43" t="s">
        <v>548</v>
      </c>
      <c r="C22" s="367"/>
      <c r="D22" s="24" t="s">
        <v>417</v>
      </c>
      <c r="E22" s="130">
        <f>(458-456)/458</f>
        <v>4.3668122270742356E-3</v>
      </c>
      <c r="F22" s="130">
        <f>(330-327)/330</f>
        <v>9.0909090909090905E-3</v>
      </c>
      <c r="G22" s="131">
        <f t="shared" si="3"/>
        <v>0</v>
      </c>
      <c r="H22" s="13" t="s">
        <v>417</v>
      </c>
      <c r="I22" s="130">
        <f>(211-209)/211</f>
        <v>9.4786729857819912E-3</v>
      </c>
      <c r="J22" s="130">
        <f>(141-140)/141</f>
        <v>7.0921985815602835E-3</v>
      </c>
      <c r="K22" s="131">
        <f t="shared" si="4"/>
        <v>0</v>
      </c>
    </row>
    <row r="23" spans="1:12" ht="20" x14ac:dyDescent="0.2">
      <c r="A23" s="192"/>
      <c r="B23" s="43" t="s">
        <v>1</v>
      </c>
      <c r="C23" s="367"/>
      <c r="D23" s="24" t="s">
        <v>417</v>
      </c>
      <c r="E23" s="130">
        <f t="shared" ref="E23:E25" si="8">(458-456)/458</f>
        <v>4.3668122270742356E-3</v>
      </c>
      <c r="F23" s="130">
        <f>(330-327)/330</f>
        <v>9.0909090909090905E-3</v>
      </c>
      <c r="G23" s="131">
        <f t="shared" si="3"/>
        <v>0</v>
      </c>
      <c r="H23" s="13" t="s">
        <v>417</v>
      </c>
      <c r="I23" s="130">
        <f>(211-209)/211</f>
        <v>9.4786729857819912E-3</v>
      </c>
      <c r="J23" s="130">
        <f>(141-140)/141</f>
        <v>7.0921985815602835E-3</v>
      </c>
      <c r="K23" s="131">
        <f t="shared" si="4"/>
        <v>0</v>
      </c>
    </row>
    <row r="24" spans="1:12" ht="20" x14ac:dyDescent="0.2">
      <c r="A24" s="192"/>
      <c r="B24" s="43" t="s">
        <v>2</v>
      </c>
      <c r="C24" s="367"/>
      <c r="D24" s="24" t="s">
        <v>417</v>
      </c>
      <c r="E24" s="130">
        <f t="shared" si="8"/>
        <v>4.3668122270742356E-3</v>
      </c>
      <c r="F24" s="130">
        <f t="shared" ref="F24:F25" si="9">(330-327)/330</f>
        <v>9.0909090909090905E-3</v>
      </c>
      <c r="G24" s="131">
        <f t="shared" si="3"/>
        <v>0</v>
      </c>
      <c r="H24" s="13" t="s">
        <v>417</v>
      </c>
      <c r="I24" s="130">
        <f>(211-209)/211</f>
        <v>9.4786729857819912E-3</v>
      </c>
      <c r="J24" s="130">
        <f t="shared" ref="J24:J25" si="10">(141-140)/141</f>
        <v>7.0921985815602835E-3</v>
      </c>
      <c r="K24" s="131">
        <f t="shared" si="4"/>
        <v>0</v>
      </c>
    </row>
    <row r="25" spans="1:12" ht="20" x14ac:dyDescent="0.2">
      <c r="A25" s="193"/>
      <c r="B25" s="132" t="s">
        <v>3</v>
      </c>
      <c r="C25" s="368"/>
      <c r="D25" s="18" t="s">
        <v>417</v>
      </c>
      <c r="E25" s="133">
        <f t="shared" si="8"/>
        <v>4.3668122270742356E-3</v>
      </c>
      <c r="F25" s="133">
        <f t="shared" si="9"/>
        <v>9.0909090909090905E-3</v>
      </c>
      <c r="G25" s="134">
        <f t="shared" si="3"/>
        <v>0</v>
      </c>
      <c r="H25" s="8" t="s">
        <v>417</v>
      </c>
      <c r="I25" s="133">
        <f>(211-209)/211</f>
        <v>9.4786729857819912E-3</v>
      </c>
      <c r="J25" s="133">
        <f t="shared" si="10"/>
        <v>7.0921985815602835E-3</v>
      </c>
      <c r="K25" s="134">
        <f t="shared" si="4"/>
        <v>0</v>
      </c>
    </row>
    <row r="26" spans="1:12" ht="56" customHeight="1" x14ac:dyDescent="0.2">
      <c r="A26" s="190" t="s">
        <v>932</v>
      </c>
      <c r="B26" s="190"/>
      <c r="C26" s="190"/>
      <c r="D26" s="190"/>
      <c r="E26" s="190"/>
      <c r="F26" s="190"/>
      <c r="G26" s="190"/>
      <c r="H26" s="190"/>
      <c r="I26" s="190"/>
      <c r="J26" s="190"/>
      <c r="K26" s="190"/>
      <c r="L26" s="129"/>
    </row>
  </sheetData>
  <mergeCells count="26">
    <mergeCell ref="H2:K2"/>
    <mergeCell ref="A4:B4"/>
    <mergeCell ref="A22:A25"/>
    <mergeCell ref="A6:B6"/>
    <mergeCell ref="A1:K1"/>
    <mergeCell ref="A8:B8"/>
    <mergeCell ref="A7:B7"/>
    <mergeCell ref="A5:B5"/>
    <mergeCell ref="A12:B12"/>
    <mergeCell ref="A11:B11"/>
    <mergeCell ref="A10:B10"/>
    <mergeCell ref="A9:B9"/>
    <mergeCell ref="C2:C3"/>
    <mergeCell ref="D2:G2"/>
    <mergeCell ref="A2:B3"/>
    <mergeCell ref="A26:K26"/>
    <mergeCell ref="A13:B13"/>
    <mergeCell ref="A14:B14"/>
    <mergeCell ref="A15:B15"/>
    <mergeCell ref="C13:C25"/>
    <mergeCell ref="A16:B16"/>
    <mergeCell ref="A21:B21"/>
    <mergeCell ref="A20:B20"/>
    <mergeCell ref="A19:B19"/>
    <mergeCell ref="A18:B18"/>
    <mergeCell ref="A17:B17"/>
  </mergeCells>
  <pageMargins left="0.7" right="0.7" top="0.75" bottom="0.75" header="0.3" footer="0.3"/>
  <ignoredErrors>
    <ignoredError sqref="F18" formula="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Suppl Table 1</vt:lpstr>
      <vt:lpstr>Suppl Table 2</vt:lpstr>
      <vt:lpstr>Suppl Table 3</vt:lpstr>
      <vt:lpstr>Suppl Table 4</vt:lpstr>
      <vt:lpstr>Suppl Table 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Desrivieres, Sylvane</dc:creator>
  <cp:lastModifiedBy>Qi, Lu</cp:lastModifiedBy>
  <dcterms:created xsi:type="dcterms:W3CDTF">2022-11-29T12:06:50Z</dcterms:created>
  <dcterms:modified xsi:type="dcterms:W3CDTF">2023-09-25T08:56:48Z</dcterms:modified>
</cp:coreProperties>
</file>