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Y:\HC\HPFB\FD\BMH 007-Restricted-HRP-RES-BRS\Manuscripts - Research and BRS\2022-23 Dust Study\"/>
    </mc:Choice>
  </mc:AlternateContent>
  <xr:revisionPtr revIDLastSave="0" documentId="13_ncr:1_{B3C22873-D62F-4670-B736-CA60B7A96FE5}" xr6:coauthVersionLast="47" xr6:coauthVersionMax="47" xr10:uidLastSave="{00000000-0000-0000-0000-000000000000}"/>
  <bookViews>
    <workbookView xWindow="-110" yWindow="-110" windowWidth="19420" windowHeight="10420" xr2:uid="{874D74B0-F737-41A6-9BED-C94DC37940AB}"/>
  </bookViews>
  <sheets>
    <sheet name="Shee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25" i="1" l="1"/>
  <c r="B124" i="1"/>
  <c r="B123" i="1"/>
  <c r="B108" i="1"/>
  <c r="B107" i="1"/>
  <c r="B105" i="1"/>
  <c r="C105" i="1" s="1"/>
  <c r="B104" i="1"/>
  <c r="C104" i="1" s="1"/>
  <c r="B103" i="1"/>
  <c r="C103" i="1" s="1"/>
  <c r="B102" i="1"/>
  <c r="C102" i="1" s="1"/>
  <c r="B101" i="1"/>
  <c r="C101" i="1" s="1"/>
  <c r="B100" i="1"/>
  <c r="C100" i="1" s="1"/>
  <c r="B99" i="1"/>
  <c r="C99" i="1" s="1"/>
  <c r="B98" i="1"/>
  <c r="C98" i="1" s="1"/>
  <c r="B97" i="1"/>
  <c r="C97" i="1" s="1"/>
  <c r="B96" i="1"/>
  <c r="C96" i="1" s="1"/>
  <c r="B95" i="1"/>
  <c r="C95" i="1" s="1"/>
  <c r="B94" i="1"/>
  <c r="C94" i="1" s="1"/>
  <c r="B93" i="1"/>
  <c r="C93" i="1" s="1"/>
  <c r="B92" i="1"/>
  <c r="C92" i="1" s="1"/>
  <c r="B91" i="1"/>
  <c r="C91" i="1" s="1"/>
  <c r="F87" i="1"/>
  <c r="F86" i="1"/>
  <c r="F84" i="1"/>
  <c r="F81" i="1"/>
  <c r="F80" i="1"/>
  <c r="F79" i="1"/>
  <c r="F78" i="1"/>
  <c r="F77" i="1"/>
  <c r="F76" i="1"/>
  <c r="F74" i="1"/>
  <c r="F73" i="1"/>
  <c r="F72" i="1"/>
  <c r="F70" i="1"/>
  <c r="F69" i="1"/>
  <c r="F67" i="1"/>
  <c r="F66" i="1"/>
  <c r="F65" i="1"/>
  <c r="F64" i="1"/>
  <c r="F62" i="1"/>
  <c r="F61" i="1"/>
  <c r="F60" i="1"/>
  <c r="F58" i="1"/>
  <c r="F57" i="1"/>
  <c r="F56" i="1"/>
  <c r="F53" i="1"/>
  <c r="F52" i="1"/>
  <c r="F50" i="1"/>
  <c r="F49" i="1"/>
  <c r="F47" i="1"/>
  <c r="F46" i="1"/>
  <c r="F45" i="1"/>
  <c r="F44" i="1"/>
  <c r="F43" i="1"/>
  <c r="F42" i="1"/>
  <c r="F41" i="1"/>
  <c r="F40" i="1"/>
  <c r="F36" i="1"/>
  <c r="F35" i="1"/>
  <c r="F34" i="1"/>
  <c r="F33" i="1"/>
  <c r="F28" i="1"/>
  <c r="F24" i="1"/>
  <c r="F23" i="1"/>
  <c r="F22" i="1"/>
  <c r="F20" i="1"/>
  <c r="F19" i="1"/>
  <c r="F18" i="1"/>
  <c r="F14" i="1"/>
  <c r="F13" i="1"/>
  <c r="F12" i="1"/>
  <c r="B120" i="1" s="1"/>
  <c r="F10" i="1"/>
  <c r="B119" i="1" s="1"/>
  <c r="F9" i="1"/>
  <c r="B116" i="1" s="1"/>
  <c r="F7" i="1"/>
  <c r="F4" i="1"/>
  <c r="B112" i="1" s="1"/>
  <c r="F2" i="1"/>
  <c r="B117" i="1" l="1"/>
  <c r="B114" i="1"/>
  <c r="B118" i="1"/>
  <c r="B113" i="1"/>
  <c r="B111" i="1"/>
  <c r="C116" i="1" s="1"/>
  <c r="B115" i="1"/>
  <c r="C115" i="1" s="1"/>
  <c r="C118" i="1" l="1"/>
  <c r="C119" i="1"/>
  <c r="C114" i="1"/>
  <c r="C111" i="1"/>
  <c r="C113" i="1"/>
  <c r="C117" i="1"/>
  <c r="C112" i="1"/>
  <c r="C120" i="1"/>
</calcChain>
</file>

<file path=xl/sharedStrings.xml><?xml version="1.0" encoding="utf-8"?>
<sst xmlns="http://schemas.openxmlformats.org/spreadsheetml/2006/main" count="224" uniqueCount="86">
  <si>
    <t>ID Complete</t>
  </si>
  <si>
    <t>Colony</t>
  </si>
  <si>
    <t>Organism</t>
  </si>
  <si>
    <t>Score</t>
  </si>
  <si>
    <t>Unique organisms for each sample</t>
  </si>
  <si>
    <t>Genus</t>
  </si>
  <si>
    <t>H07BA003CRS</t>
  </si>
  <si>
    <t>Bacillus cereus</t>
  </si>
  <si>
    <t>H07BA037CRS</t>
  </si>
  <si>
    <t>Clostridium tertium</t>
  </si>
  <si>
    <t>H07BA056CRS</t>
  </si>
  <si>
    <t>No peaks found</t>
  </si>
  <si>
    <t>Clostridium budayi</t>
  </si>
  <si>
    <t>H07BU027CRS</t>
  </si>
  <si>
    <t>No organism identification possible</t>
  </si>
  <si>
    <t>Enterococcus casseliflavus</t>
  </si>
  <si>
    <t>H07BU054CRS</t>
  </si>
  <si>
    <t>H07BU070CRS</t>
  </si>
  <si>
    <t>Bacillus thuringiensis</t>
  </si>
  <si>
    <t>H07CA003CRS</t>
  </si>
  <si>
    <t>H07CA025CRS</t>
  </si>
  <si>
    <t>H07CA061CRS</t>
  </si>
  <si>
    <t>Clostridium perfringens</t>
  </si>
  <si>
    <t>Clostridium paraputrificum</t>
  </si>
  <si>
    <t>H07HM048CRS</t>
  </si>
  <si>
    <t>H07HM071CRS</t>
  </si>
  <si>
    <t>Enterococcus faecium</t>
  </si>
  <si>
    <t>H07HM088CRS</t>
  </si>
  <si>
    <t>H07SU041CRS</t>
  </si>
  <si>
    <t>No colonies</t>
  </si>
  <si>
    <t>N/A</t>
  </si>
  <si>
    <t>H07SU047CRS</t>
  </si>
  <si>
    <t>H07SU071CRS</t>
  </si>
  <si>
    <t>H07TB044CRS</t>
  </si>
  <si>
    <t>H07TB070CRS</t>
  </si>
  <si>
    <t>H07TB077CRS</t>
  </si>
  <si>
    <t>H09VN003CRS</t>
  </si>
  <si>
    <t>H09VN006CRS</t>
  </si>
  <si>
    <t>H09VN009CRS</t>
  </si>
  <si>
    <t>Clostridium nitritogenes</t>
  </si>
  <si>
    <t>H09RI027CRS</t>
  </si>
  <si>
    <t>Bacillus thermoamylovorans</t>
  </si>
  <si>
    <t>H09RI039CRS</t>
  </si>
  <si>
    <t>Paenibacillus polymyxa</t>
  </si>
  <si>
    <t>Pantoea sp</t>
  </si>
  <si>
    <t>Pantoea sp.</t>
  </si>
  <si>
    <t>H09RI053CRS</t>
  </si>
  <si>
    <t>Niallia circulans</t>
  </si>
  <si>
    <t>H09CG007CRS</t>
  </si>
  <si>
    <t>Erwinia sp</t>
  </si>
  <si>
    <t>Erwinia sp.</t>
  </si>
  <si>
    <t>H09CG034CRS</t>
  </si>
  <si>
    <t>H09CG062CRS</t>
  </si>
  <si>
    <t>H10GA041CRS</t>
  </si>
  <si>
    <t>H10GA051CRS</t>
  </si>
  <si>
    <t>H10GA071CRS</t>
  </si>
  <si>
    <t>H10HX013CRS</t>
  </si>
  <si>
    <t>H10HX020CRS</t>
  </si>
  <si>
    <t>Enterococcus mundtii</t>
  </si>
  <si>
    <t>H10HX063CRS</t>
  </si>
  <si>
    <t>H10MO033CRS</t>
  </si>
  <si>
    <t>Cronobacter sp</t>
  </si>
  <si>
    <t>Cronobacter sp.</t>
  </si>
  <si>
    <t>H10MO037CRS</t>
  </si>
  <si>
    <t>Mixta calida</t>
  </si>
  <si>
    <t>H10MO066CRS</t>
  </si>
  <si>
    <t>Paraclostridium bifermentans</t>
  </si>
  <si>
    <t>H10RE037CRS</t>
  </si>
  <si>
    <t>H10RE074CRS</t>
  </si>
  <si>
    <t>H10RE080CRS</t>
  </si>
  <si>
    <t>Count</t>
  </si>
  <si>
    <t>Percent</t>
  </si>
  <si>
    <t>Clostridium</t>
  </si>
  <si>
    <t>Enterococcus</t>
  </si>
  <si>
    <t>Niallia</t>
  </si>
  <si>
    <t>Bacillus</t>
  </si>
  <si>
    <t>Paenibacillus</t>
  </si>
  <si>
    <t>Cronobacter</t>
  </si>
  <si>
    <t>Erwinia</t>
  </si>
  <si>
    <t>Mixta</t>
  </si>
  <si>
    <t>Pantoea</t>
  </si>
  <si>
    <t>Paraclostridium</t>
  </si>
  <si>
    <t>Score values</t>
  </si>
  <si>
    <t>High confidence</t>
  </si>
  <si>
    <t>Low confidence</t>
  </si>
  <si>
    <t>No confidence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</si>
</sst>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C0C0C"/>
      <name val="Inherit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2">
    <xf numFmtId="0" fontId="0" fillId="0" borderId="0" xfId="0"/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/>
    </xf>
    <xf numFmtId="0" fontId="2" fillId="0" borderId="0" xfId="0" applyFont="1" applyFill="1"/>
    <xf numFmtId="2" fontId="2" fillId="0" borderId="0" xfId="0" applyNumberFormat="1" applyFont="1" applyFill="1" applyAlignment="1">
      <alignment horizont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center"/>
    </xf>
    <xf numFmtId="0" fontId="0" fillId="0" borderId="0" xfId="0" applyFill="1"/>
    <xf numFmtId="2" fontId="0" fillId="0" borderId="0" xfId="0" applyNumberFormat="1" applyFill="1" applyAlignment="1">
      <alignment horizontal="center"/>
    </xf>
    <xf numFmtId="0" fontId="3" fillId="0" borderId="0" xfId="0" applyFont="1" applyFill="1" applyAlignment="1">
      <alignment horizontal="left" vertical="center" indent="1"/>
    </xf>
    <xf numFmtId="0" fontId="0" fillId="0" borderId="0" xfId="0" applyFill="1" applyAlignment="1">
      <alignment horizontal="left" vertical="center"/>
    </xf>
    <xf numFmtId="9" fontId="0" fillId="0" borderId="0" xfId="1" applyFont="1" applyFill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8417350922692334"/>
          <c:y val="5.060145123404939E-2"/>
          <c:w val="0.56718585860477322"/>
          <c:h val="0.79534248081940406"/>
        </c:manualLayout>
      </c:layout>
      <c:barChart>
        <c:barDir val="bar"/>
        <c:grouping val="clustered"/>
        <c:varyColors val="0"/>
        <c:ser>
          <c:idx val="0"/>
          <c:order val="0"/>
          <c:tx>
            <c:v>Unique organisms for each sample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'[1]Biotyper Results 2023-03-10'!$A$91:$A$105</c:f>
              <c:strCache>
                <c:ptCount val="15"/>
                <c:pt idx="0">
                  <c:v>Clostridium perfringens</c:v>
                </c:pt>
                <c:pt idx="1">
                  <c:v>Clostridium tertium</c:v>
                </c:pt>
                <c:pt idx="2">
                  <c:v>Enterococcus faecium</c:v>
                </c:pt>
                <c:pt idx="3">
                  <c:v>Niallia circulans</c:v>
                </c:pt>
                <c:pt idx="4">
                  <c:v>Paenibacillus polymyxa</c:v>
                </c:pt>
                <c:pt idx="5">
                  <c:v>Bacillus cereus</c:v>
                </c:pt>
                <c:pt idx="6">
                  <c:v>Enterococcus casseliflavus</c:v>
                </c:pt>
                <c:pt idx="7">
                  <c:v>Clostridium budayi</c:v>
                </c:pt>
                <c:pt idx="8">
                  <c:v>Bacillus thermoamylovorans</c:v>
                </c:pt>
                <c:pt idx="9">
                  <c:v>Bacillus thuringiensis</c:v>
                </c:pt>
                <c:pt idx="10">
                  <c:v>Clostridium nitritogenes</c:v>
                </c:pt>
                <c:pt idx="11">
                  <c:v>Clostridium paraputrificum</c:v>
                </c:pt>
                <c:pt idx="12">
                  <c:v>Enterococcus mundtii</c:v>
                </c:pt>
                <c:pt idx="13">
                  <c:v>Mixta calida</c:v>
                </c:pt>
                <c:pt idx="14">
                  <c:v>Paraclostridium bifermentans</c:v>
                </c:pt>
              </c:strCache>
            </c:strRef>
          </c:cat>
          <c:val>
            <c:numRef>
              <c:f>'[1]Biotyper Results 2023-03-10'!$B$91:$B$105</c:f>
              <c:numCache>
                <c:formatCode>General</c:formatCode>
                <c:ptCount val="15"/>
                <c:pt idx="0">
                  <c:v>17</c:v>
                </c:pt>
                <c:pt idx="1">
                  <c:v>8</c:v>
                </c:pt>
                <c:pt idx="2">
                  <c:v>5</c:v>
                </c:pt>
                <c:pt idx="3">
                  <c:v>4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2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DA4-43F6-B56D-538B89439C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849961192"/>
        <c:axId val="849962176"/>
      </c:barChart>
      <c:catAx>
        <c:axId val="84996119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49962176"/>
        <c:crosses val="autoZero"/>
        <c:auto val="1"/>
        <c:lblAlgn val="ctr"/>
        <c:lblOffset val="100"/>
        <c:noMultiLvlLbl val="0"/>
      </c:catAx>
      <c:valAx>
        <c:axId val="84996217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/>
                  <a:t>Number of Colonies</a:t>
                </a:r>
                <a:r>
                  <a:rPr lang="en-CA" baseline="0"/>
                  <a:t> Identified</a:t>
                </a:r>
                <a:endParaRPr lang="en-CA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635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49961192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strRef>
              <c:f>'[1]Biotyper Results 2023-03-10'!$B$110</c:f>
              <c:strCache>
                <c:ptCount val="1"/>
                <c:pt idx="0">
                  <c:v>Count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8F4C-406C-B58F-D7A3C05BB88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8F4C-406C-B58F-D7A3C05BB88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8F4C-406C-B58F-D7A3C05BB88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8F4C-406C-B58F-D7A3C05BB88C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8F4C-406C-B58F-D7A3C05BB88C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8F4C-406C-B58F-D7A3C05BB88C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8F4C-406C-B58F-D7A3C05BB88C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8F4C-406C-B58F-D7A3C05BB88C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8F4C-406C-B58F-D7A3C05BB88C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8F4C-406C-B58F-D7A3C05BB88C}"/>
              </c:ext>
            </c:extLst>
          </c:dPt>
          <c:dLbls>
            <c:dLbl>
              <c:idx val="0"/>
              <c:layout>
                <c:manualLayout>
                  <c:x val="-0.1974871091806899"/>
                  <c:y val="-4.1066715757235979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F4C-406C-B58F-D7A3C05BB88C}"/>
                </c:ext>
              </c:extLst>
            </c:dLbl>
            <c:dLbl>
              <c:idx val="1"/>
              <c:layout>
                <c:manualLayout>
                  <c:x val="0.12630455091418655"/>
                  <c:y val="-0.15824512371660238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F4C-406C-B58F-D7A3C05BB88C}"/>
                </c:ext>
              </c:extLst>
            </c:dLbl>
            <c:dLbl>
              <c:idx val="2"/>
              <c:layout>
                <c:manualLayout>
                  <c:x val="0.13150443444184268"/>
                  <c:y val="-9.5127482072179873E-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F4C-406C-B58F-D7A3C05BB88C}"/>
                </c:ext>
              </c:extLst>
            </c:dLbl>
            <c:dLbl>
              <c:idx val="3"/>
              <c:layout>
                <c:manualLayout>
                  <c:x val="0.11170813971828249"/>
                  <c:y val="6.1444434217242466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F4C-406C-B58F-D7A3C05BB88C}"/>
                </c:ext>
              </c:extLst>
            </c:dLbl>
            <c:dLbl>
              <c:idx val="4"/>
              <c:layout>
                <c:manualLayout>
                  <c:x val="8.6702740739842035E-2"/>
                  <c:y val="0.11425037863890818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F4C-406C-B58F-D7A3C05BB88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'[1]Biotyper Results 2023-03-10'!$A$111:$A$120</c:f>
              <c:strCache>
                <c:ptCount val="10"/>
                <c:pt idx="0">
                  <c:v>Clostridium</c:v>
                </c:pt>
                <c:pt idx="1">
                  <c:v>Enterococcus</c:v>
                </c:pt>
                <c:pt idx="2">
                  <c:v>Niallia</c:v>
                </c:pt>
                <c:pt idx="3">
                  <c:v>Bacillus</c:v>
                </c:pt>
                <c:pt idx="4">
                  <c:v>Paenibacillus</c:v>
                </c:pt>
                <c:pt idx="5">
                  <c:v>Cronobacter</c:v>
                </c:pt>
                <c:pt idx="6">
                  <c:v>Erwinia</c:v>
                </c:pt>
                <c:pt idx="7">
                  <c:v>Mixta</c:v>
                </c:pt>
                <c:pt idx="8">
                  <c:v>Pantoea</c:v>
                </c:pt>
                <c:pt idx="9">
                  <c:v>Paraclostridium</c:v>
                </c:pt>
              </c:strCache>
            </c:strRef>
          </c:cat>
          <c:val>
            <c:numRef>
              <c:f>'[1]Biotyper Results 2023-03-10'!$B$111:$B$120</c:f>
              <c:numCache>
                <c:formatCode>General</c:formatCode>
                <c:ptCount val="10"/>
                <c:pt idx="0">
                  <c:v>29</c:v>
                </c:pt>
                <c:pt idx="1">
                  <c:v>9</c:v>
                </c:pt>
                <c:pt idx="2">
                  <c:v>4</c:v>
                </c:pt>
                <c:pt idx="3">
                  <c:v>4</c:v>
                </c:pt>
                <c:pt idx="4">
                  <c:v>3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8F4C-406C-B58F-D7A3C05BB8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0102495662618447"/>
          <c:y val="9.599571573213285E-2"/>
          <c:w val="0.27027556322982182"/>
          <c:h val="0.7638303276606552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568325</xdr:colOff>
      <xdr:row>89</xdr:row>
      <xdr:rowOff>111125</xdr:rowOff>
    </xdr:from>
    <xdr:to>
      <xdr:col>8</xdr:col>
      <xdr:colOff>466725</xdr:colOff>
      <xdr:row>106</xdr:row>
      <xdr:rowOff>120650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A41FD2D-819A-4597-912A-9D2F6DE73B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177800</xdr:colOff>
      <xdr:row>110</xdr:row>
      <xdr:rowOff>42862</xdr:rowOff>
    </xdr:from>
    <xdr:to>
      <xdr:col>7</xdr:col>
      <xdr:colOff>76200</xdr:colOff>
      <xdr:row>126</xdr:row>
      <xdr:rowOff>84137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B868751D-ECD2-40B8-9D75-9ED46605A10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Y:\HC\HPFB\FD\BMH%20007-Restricted-HRP-RES-BRS\Botulism%20reference%20service\BRS_Projects\Dust%20Study\Dust%20Study%20Inventory.xlsx" TargetMode="External"/><Relationship Id="rId1" Type="http://schemas.openxmlformats.org/officeDocument/2006/relationships/externalLinkPath" Target="/HC/HPFB/FD/BMH%20007-Restricted-HRP-RES-BRS/Botulism%20reference%20service/BRS_Projects/Dust%20Study/Dust%20Study%20Inventor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ventory"/>
      <sheetName val="Summary"/>
      <sheetName val="Inventory (random sampling)"/>
      <sheetName val="Biotyper Results 2023-03-10"/>
    </sheetNames>
    <sheetDataSet>
      <sheetData sheetId="0"/>
      <sheetData sheetId="1"/>
      <sheetData sheetId="2"/>
      <sheetData sheetId="3">
        <row r="91">
          <cell r="A91" t="str">
            <v>Clostridium perfringens</v>
          </cell>
          <cell r="B91">
            <v>17</v>
          </cell>
        </row>
        <row r="92">
          <cell r="A92" t="str">
            <v>Clostridium tertium</v>
          </cell>
          <cell r="B92">
            <v>8</v>
          </cell>
        </row>
        <row r="93">
          <cell r="A93" t="str">
            <v>Enterococcus faecium</v>
          </cell>
          <cell r="B93">
            <v>5</v>
          </cell>
        </row>
        <row r="94">
          <cell r="A94" t="str">
            <v>Niallia circulans</v>
          </cell>
          <cell r="B94">
            <v>4</v>
          </cell>
        </row>
        <row r="95">
          <cell r="A95" t="str">
            <v>Paenibacillus polymyxa</v>
          </cell>
          <cell r="B95">
            <v>3</v>
          </cell>
        </row>
        <row r="96">
          <cell r="A96" t="str">
            <v>Bacillus cereus</v>
          </cell>
          <cell r="B96">
            <v>3</v>
          </cell>
        </row>
        <row r="97">
          <cell r="A97" t="str">
            <v>Enterococcus casseliflavus</v>
          </cell>
          <cell r="B97">
            <v>3</v>
          </cell>
        </row>
        <row r="98">
          <cell r="A98" t="str">
            <v>Clostridium budayi</v>
          </cell>
          <cell r="B98">
            <v>2</v>
          </cell>
        </row>
        <row r="99">
          <cell r="A99" t="str">
            <v>Bacillus thermoamylovorans</v>
          </cell>
          <cell r="B99">
            <v>1</v>
          </cell>
        </row>
        <row r="100">
          <cell r="A100" t="str">
            <v>Bacillus thuringiensis</v>
          </cell>
          <cell r="B100">
            <v>1</v>
          </cell>
        </row>
        <row r="101">
          <cell r="A101" t="str">
            <v>Clostridium nitritogenes</v>
          </cell>
          <cell r="B101">
            <v>1</v>
          </cell>
        </row>
        <row r="102">
          <cell r="A102" t="str">
            <v>Clostridium paraputrificum</v>
          </cell>
          <cell r="B102">
            <v>1</v>
          </cell>
        </row>
        <row r="103">
          <cell r="A103" t="str">
            <v>Enterococcus mundtii</v>
          </cell>
          <cell r="B103">
            <v>1</v>
          </cell>
        </row>
        <row r="104">
          <cell r="A104" t="str">
            <v>Mixta calida</v>
          </cell>
          <cell r="B104">
            <v>1</v>
          </cell>
        </row>
        <row r="105">
          <cell r="A105" t="str">
            <v>Paraclostridium bifermentans</v>
          </cell>
          <cell r="B105">
            <v>1</v>
          </cell>
        </row>
        <row r="110">
          <cell r="B110" t="str">
            <v>Count</v>
          </cell>
        </row>
        <row r="111">
          <cell r="A111" t="str">
            <v>Clostridium</v>
          </cell>
          <cell r="B111">
            <v>29</v>
          </cell>
        </row>
        <row r="112">
          <cell r="A112" t="str">
            <v>Enterococcus</v>
          </cell>
          <cell r="B112">
            <v>9</v>
          </cell>
        </row>
        <row r="113">
          <cell r="A113" t="str">
            <v>Niallia</v>
          </cell>
          <cell r="B113">
            <v>4</v>
          </cell>
        </row>
        <row r="114">
          <cell r="A114" t="str">
            <v>Bacillus</v>
          </cell>
          <cell r="B114">
            <v>4</v>
          </cell>
        </row>
        <row r="115">
          <cell r="A115" t="str">
            <v>Paenibacillus</v>
          </cell>
          <cell r="B115">
            <v>3</v>
          </cell>
        </row>
        <row r="116">
          <cell r="A116" t="str">
            <v>Cronobacter</v>
          </cell>
          <cell r="B116">
            <v>1</v>
          </cell>
        </row>
        <row r="117">
          <cell r="A117" t="str">
            <v>Erwinia</v>
          </cell>
          <cell r="B117">
            <v>1</v>
          </cell>
        </row>
        <row r="118">
          <cell r="A118" t="str">
            <v>Mixta</v>
          </cell>
          <cell r="B118">
            <v>1</v>
          </cell>
        </row>
        <row r="119">
          <cell r="A119" t="str">
            <v>Pantoea</v>
          </cell>
          <cell r="B119">
            <v>1</v>
          </cell>
        </row>
        <row r="120">
          <cell r="A120" t="str">
            <v>Paraclostridium</v>
          </cell>
          <cell r="B120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40627C-4F65-4579-AAE3-C44866D20AD9}">
  <dimension ref="A1:F128"/>
  <sheetViews>
    <sheetView tabSelected="1" workbookViewId="0">
      <selection activeCell="C4" sqref="C4"/>
    </sheetView>
  </sheetViews>
  <sheetFormatPr defaultRowHeight="14.5"/>
  <cols>
    <col min="1" max="1" width="29.6328125" style="10" customWidth="1"/>
    <col min="2" max="2" width="9.453125" style="6" customWidth="1"/>
    <col min="3" max="3" width="31.6328125" style="7" bestFit="1" customWidth="1"/>
    <col min="4" max="4" width="8.7265625" style="8"/>
    <col min="5" max="5" width="38.453125" style="7" customWidth="1"/>
    <col min="6" max="6" width="13.26953125" style="10" customWidth="1"/>
    <col min="7" max="16384" width="8.7265625" style="7"/>
  </cols>
  <sheetData>
    <row r="1" spans="1:6" s="3" customFormat="1">
      <c r="A1" s="1" t="s">
        <v>0</v>
      </c>
      <c r="B1" s="2" t="s">
        <v>1</v>
      </c>
      <c r="C1" s="3" t="s">
        <v>2</v>
      </c>
      <c r="D1" s="4" t="s">
        <v>3</v>
      </c>
      <c r="E1" s="3" t="s">
        <v>4</v>
      </c>
      <c r="F1" s="1" t="s">
        <v>5</v>
      </c>
    </row>
    <row r="2" spans="1:6">
      <c r="A2" s="5" t="s">
        <v>6</v>
      </c>
      <c r="B2" s="6">
        <v>1</v>
      </c>
      <c r="C2" s="7" t="s">
        <v>7</v>
      </c>
      <c r="D2" s="8">
        <v>2.0099999999999998</v>
      </c>
      <c r="E2" s="7" t="s">
        <v>7</v>
      </c>
      <c r="F2" s="9" t="str">
        <f>IFERROR(LEFT(E2,FIND(" ",E2)-1),E2)</f>
        <v>Bacillus</v>
      </c>
    </row>
    <row r="3" spans="1:6">
      <c r="A3" s="5"/>
      <c r="B3" s="6">
        <v>2</v>
      </c>
      <c r="C3" s="7" t="s">
        <v>7</v>
      </c>
      <c r="D3" s="8">
        <v>1.8</v>
      </c>
      <c r="F3" s="9"/>
    </row>
    <row r="4" spans="1:6">
      <c r="A4" s="5" t="s">
        <v>8</v>
      </c>
      <c r="B4" s="6">
        <v>1</v>
      </c>
      <c r="C4" s="7" t="s">
        <v>9</v>
      </c>
      <c r="D4" s="8">
        <v>2.41</v>
      </c>
      <c r="E4" s="7" t="s">
        <v>9</v>
      </c>
      <c r="F4" s="9" t="str">
        <f t="shared" ref="F4:F67" si="0">IFERROR(LEFT(E4,FIND(" ",E4)-1),E4)</f>
        <v>Clostridium</v>
      </c>
    </row>
    <row r="5" spans="1:6">
      <c r="A5" s="5"/>
      <c r="B5" s="6">
        <v>2</v>
      </c>
      <c r="C5" s="7" t="s">
        <v>9</v>
      </c>
      <c r="D5" s="8">
        <v>2.35</v>
      </c>
      <c r="F5" s="9"/>
    </row>
    <row r="6" spans="1:6">
      <c r="A6" s="5" t="s">
        <v>10</v>
      </c>
      <c r="B6" s="6">
        <v>1</v>
      </c>
      <c r="C6" s="7" t="s">
        <v>11</v>
      </c>
      <c r="D6" s="8">
        <v>0</v>
      </c>
      <c r="F6" s="9"/>
    </row>
    <row r="7" spans="1:6">
      <c r="A7" s="5"/>
      <c r="B7" s="6">
        <v>2</v>
      </c>
      <c r="C7" s="7" t="s">
        <v>12</v>
      </c>
      <c r="D7" s="8">
        <v>2.14</v>
      </c>
      <c r="E7" s="7" t="s">
        <v>12</v>
      </c>
      <c r="F7" s="9" t="str">
        <f t="shared" si="0"/>
        <v>Clostridium</v>
      </c>
    </row>
    <row r="8" spans="1:6">
      <c r="A8" s="5" t="s">
        <v>13</v>
      </c>
      <c r="B8" s="6">
        <v>1</v>
      </c>
      <c r="C8" s="7" t="s">
        <v>14</v>
      </c>
      <c r="D8" s="8">
        <v>1.39</v>
      </c>
      <c r="F8" s="9"/>
    </row>
    <row r="9" spans="1:6">
      <c r="A9" s="5"/>
      <c r="B9" s="6">
        <v>2</v>
      </c>
      <c r="C9" s="7" t="s">
        <v>15</v>
      </c>
      <c r="D9" s="8">
        <v>1.95</v>
      </c>
      <c r="E9" s="7" t="s">
        <v>15</v>
      </c>
      <c r="F9" s="9" t="str">
        <f t="shared" si="0"/>
        <v>Enterococcus</v>
      </c>
    </row>
    <row r="10" spans="1:6">
      <c r="A10" s="5" t="s">
        <v>16</v>
      </c>
      <c r="B10" s="6">
        <v>1</v>
      </c>
      <c r="C10" s="7" t="s">
        <v>9</v>
      </c>
      <c r="D10" s="8">
        <v>2.2400000000000002</v>
      </c>
      <c r="E10" s="7" t="s">
        <v>9</v>
      </c>
      <c r="F10" s="9" t="str">
        <f t="shared" si="0"/>
        <v>Clostridium</v>
      </c>
    </row>
    <row r="11" spans="1:6">
      <c r="A11" s="5"/>
      <c r="B11" s="6">
        <v>2</v>
      </c>
      <c r="C11" s="7" t="s">
        <v>9</v>
      </c>
      <c r="D11" s="8">
        <v>2.52</v>
      </c>
      <c r="F11" s="9"/>
    </row>
    <row r="12" spans="1:6">
      <c r="A12" s="5" t="s">
        <v>17</v>
      </c>
      <c r="B12" s="6">
        <v>1</v>
      </c>
      <c r="C12" s="7" t="s">
        <v>7</v>
      </c>
      <c r="D12" s="8">
        <v>1.97</v>
      </c>
      <c r="E12" s="7" t="s">
        <v>7</v>
      </c>
      <c r="F12" s="9" t="str">
        <f t="shared" si="0"/>
        <v>Bacillus</v>
      </c>
    </row>
    <row r="13" spans="1:6">
      <c r="A13" s="5"/>
      <c r="B13" s="6">
        <v>2</v>
      </c>
      <c r="C13" s="7" t="s">
        <v>18</v>
      </c>
      <c r="D13" s="8">
        <v>1.88</v>
      </c>
      <c r="E13" s="7" t="s">
        <v>18</v>
      </c>
      <c r="F13" s="9" t="str">
        <f t="shared" si="0"/>
        <v>Bacillus</v>
      </c>
    </row>
    <row r="14" spans="1:6">
      <c r="A14" s="5" t="s">
        <v>19</v>
      </c>
      <c r="B14" s="6">
        <v>1</v>
      </c>
      <c r="C14" s="7" t="s">
        <v>9</v>
      </c>
      <c r="D14" s="8">
        <v>2.34</v>
      </c>
      <c r="E14" s="7" t="s">
        <v>9</v>
      </c>
      <c r="F14" s="9" t="str">
        <f t="shared" si="0"/>
        <v>Clostridium</v>
      </c>
    </row>
    <row r="15" spans="1:6">
      <c r="A15" s="5"/>
      <c r="B15" s="6">
        <v>2</v>
      </c>
      <c r="C15" s="7" t="s">
        <v>9</v>
      </c>
      <c r="D15" s="8">
        <v>2.2000000000000002</v>
      </c>
      <c r="F15" s="9"/>
    </row>
    <row r="16" spans="1:6">
      <c r="A16" s="5" t="s">
        <v>20</v>
      </c>
      <c r="B16" s="6">
        <v>1</v>
      </c>
      <c r="C16" s="7" t="s">
        <v>11</v>
      </c>
      <c r="D16" s="8">
        <v>0</v>
      </c>
      <c r="F16" s="9"/>
    </row>
    <row r="17" spans="1:6">
      <c r="A17" s="5"/>
      <c r="B17" s="6">
        <v>2</v>
      </c>
      <c r="C17" s="7" t="s">
        <v>11</v>
      </c>
      <c r="D17" s="8">
        <v>0</v>
      </c>
      <c r="F17" s="9"/>
    </row>
    <row r="18" spans="1:6">
      <c r="A18" s="5" t="s">
        <v>21</v>
      </c>
      <c r="B18" s="6">
        <v>1</v>
      </c>
      <c r="C18" s="7" t="s">
        <v>22</v>
      </c>
      <c r="D18" s="8">
        <v>2.13</v>
      </c>
      <c r="E18" s="7" t="s">
        <v>22</v>
      </c>
      <c r="F18" s="9" t="str">
        <f t="shared" si="0"/>
        <v>Clostridium</v>
      </c>
    </row>
    <row r="19" spans="1:6">
      <c r="A19" s="5"/>
      <c r="B19" s="6">
        <v>2</v>
      </c>
      <c r="C19" s="7" t="s">
        <v>23</v>
      </c>
      <c r="D19" s="8">
        <v>2.4</v>
      </c>
      <c r="E19" s="7" t="s">
        <v>23</v>
      </c>
      <c r="F19" s="9" t="str">
        <f t="shared" si="0"/>
        <v>Clostridium</v>
      </c>
    </row>
    <row r="20" spans="1:6">
      <c r="A20" s="5" t="s">
        <v>24</v>
      </c>
      <c r="B20" s="6">
        <v>1</v>
      </c>
      <c r="C20" s="7" t="s">
        <v>22</v>
      </c>
      <c r="D20" s="8">
        <v>1.93</v>
      </c>
      <c r="E20" s="7" t="s">
        <v>22</v>
      </c>
      <c r="F20" s="9" t="str">
        <f t="shared" si="0"/>
        <v>Clostridium</v>
      </c>
    </row>
    <row r="21" spans="1:6">
      <c r="A21" s="5"/>
      <c r="B21" s="6">
        <v>2</v>
      </c>
      <c r="C21" s="7" t="s">
        <v>22</v>
      </c>
      <c r="D21" s="8">
        <v>2</v>
      </c>
      <c r="F21" s="9"/>
    </row>
    <row r="22" spans="1:6">
      <c r="A22" s="5" t="s">
        <v>25</v>
      </c>
      <c r="B22" s="6">
        <v>1</v>
      </c>
      <c r="C22" s="7" t="s">
        <v>22</v>
      </c>
      <c r="D22" s="8">
        <v>1.84</v>
      </c>
      <c r="E22" s="7" t="s">
        <v>22</v>
      </c>
      <c r="F22" s="9" t="str">
        <f t="shared" si="0"/>
        <v>Clostridium</v>
      </c>
    </row>
    <row r="23" spans="1:6">
      <c r="A23" s="5"/>
      <c r="B23" s="6">
        <v>2</v>
      </c>
      <c r="C23" s="7" t="s">
        <v>26</v>
      </c>
      <c r="D23" s="8">
        <v>2.02</v>
      </c>
      <c r="E23" s="7" t="s">
        <v>26</v>
      </c>
      <c r="F23" s="9" t="str">
        <f t="shared" si="0"/>
        <v>Enterococcus</v>
      </c>
    </row>
    <row r="24" spans="1:6">
      <c r="A24" s="5" t="s">
        <v>27</v>
      </c>
      <c r="B24" s="6">
        <v>1</v>
      </c>
      <c r="C24" s="7" t="s">
        <v>22</v>
      </c>
      <c r="D24" s="8">
        <v>1.95</v>
      </c>
      <c r="E24" s="7" t="s">
        <v>22</v>
      </c>
      <c r="F24" s="9" t="str">
        <f t="shared" si="0"/>
        <v>Clostridium</v>
      </c>
    </row>
    <row r="25" spans="1:6">
      <c r="A25" s="5"/>
      <c r="B25" s="6">
        <v>2</v>
      </c>
      <c r="C25" s="7" t="s">
        <v>22</v>
      </c>
      <c r="D25" s="8">
        <v>2.16</v>
      </c>
      <c r="F25" s="9"/>
    </row>
    <row r="26" spans="1:6">
      <c r="A26" s="5" t="s">
        <v>28</v>
      </c>
      <c r="B26" s="6">
        <v>1</v>
      </c>
      <c r="C26" s="7" t="s">
        <v>29</v>
      </c>
      <c r="D26" s="8" t="s">
        <v>30</v>
      </c>
      <c r="F26" s="9"/>
    </row>
    <row r="27" spans="1:6">
      <c r="A27" s="5"/>
      <c r="B27" s="6">
        <v>2</v>
      </c>
      <c r="C27" s="7" t="s">
        <v>29</v>
      </c>
      <c r="D27" s="8" t="s">
        <v>30</v>
      </c>
      <c r="F27" s="9"/>
    </row>
    <row r="28" spans="1:6">
      <c r="A28" s="5" t="s">
        <v>31</v>
      </c>
      <c r="B28" s="6">
        <v>1</v>
      </c>
      <c r="C28" s="7" t="s">
        <v>22</v>
      </c>
      <c r="D28" s="8">
        <v>2.09</v>
      </c>
      <c r="E28" s="7" t="s">
        <v>22</v>
      </c>
      <c r="F28" s="9" t="str">
        <f t="shared" si="0"/>
        <v>Clostridium</v>
      </c>
    </row>
    <row r="29" spans="1:6">
      <c r="A29" s="5"/>
      <c r="B29" s="6">
        <v>2</v>
      </c>
      <c r="C29" s="7" t="s">
        <v>22</v>
      </c>
      <c r="D29" s="8">
        <v>2.0699999999999998</v>
      </c>
      <c r="F29" s="9"/>
    </row>
    <row r="30" spans="1:6">
      <c r="A30" s="5" t="s">
        <v>32</v>
      </c>
      <c r="B30" s="6">
        <v>1</v>
      </c>
      <c r="C30" s="7" t="s">
        <v>11</v>
      </c>
      <c r="D30" s="8">
        <v>0</v>
      </c>
      <c r="F30" s="9"/>
    </row>
    <row r="31" spans="1:6">
      <c r="A31" s="5"/>
      <c r="B31" s="6">
        <v>2</v>
      </c>
      <c r="C31" s="7" t="s">
        <v>11</v>
      </c>
      <c r="D31" s="8">
        <v>0</v>
      </c>
      <c r="F31" s="9"/>
    </row>
    <row r="32" spans="1:6">
      <c r="A32" s="5" t="s">
        <v>33</v>
      </c>
      <c r="B32" s="6">
        <v>1</v>
      </c>
      <c r="C32" s="7" t="s">
        <v>11</v>
      </c>
      <c r="D32" s="8">
        <v>0</v>
      </c>
      <c r="F32" s="9"/>
    </row>
    <row r="33" spans="1:6">
      <c r="A33" s="5"/>
      <c r="B33" s="6">
        <v>2</v>
      </c>
      <c r="C33" s="7" t="s">
        <v>22</v>
      </c>
      <c r="D33" s="8">
        <v>2.0499999999999998</v>
      </c>
      <c r="E33" s="7" t="s">
        <v>22</v>
      </c>
      <c r="F33" s="9" t="str">
        <f t="shared" si="0"/>
        <v>Clostridium</v>
      </c>
    </row>
    <row r="34" spans="1:6">
      <c r="A34" s="5" t="s">
        <v>34</v>
      </c>
      <c r="B34" s="6">
        <v>1</v>
      </c>
      <c r="C34" s="7" t="s">
        <v>26</v>
      </c>
      <c r="D34" s="8">
        <v>2.09</v>
      </c>
      <c r="E34" s="7" t="s">
        <v>26</v>
      </c>
      <c r="F34" s="9" t="str">
        <f t="shared" si="0"/>
        <v>Enterococcus</v>
      </c>
    </row>
    <row r="35" spans="1:6">
      <c r="A35" s="5"/>
      <c r="B35" s="6">
        <v>2</v>
      </c>
      <c r="C35" s="7" t="s">
        <v>22</v>
      </c>
      <c r="D35" s="8">
        <v>2.1800000000000002</v>
      </c>
      <c r="E35" s="7" t="s">
        <v>22</v>
      </c>
      <c r="F35" s="9" t="str">
        <f t="shared" si="0"/>
        <v>Clostridium</v>
      </c>
    </row>
    <row r="36" spans="1:6">
      <c r="A36" s="5" t="s">
        <v>35</v>
      </c>
      <c r="B36" s="6">
        <v>1</v>
      </c>
      <c r="C36" s="7" t="s">
        <v>9</v>
      </c>
      <c r="D36" s="8">
        <v>2.44</v>
      </c>
      <c r="E36" s="7" t="s">
        <v>9</v>
      </c>
      <c r="F36" s="9" t="str">
        <f t="shared" si="0"/>
        <v>Clostridium</v>
      </c>
    </row>
    <row r="37" spans="1:6">
      <c r="A37" s="5"/>
      <c r="B37" s="6">
        <v>2</v>
      </c>
      <c r="C37" s="7" t="s">
        <v>9</v>
      </c>
      <c r="D37" s="8">
        <v>2.44</v>
      </c>
      <c r="F37" s="9"/>
    </row>
    <row r="38" spans="1:6">
      <c r="A38" s="5" t="s">
        <v>36</v>
      </c>
      <c r="B38" s="6">
        <v>1</v>
      </c>
      <c r="C38" s="7" t="s">
        <v>14</v>
      </c>
      <c r="D38" s="8">
        <v>1.32</v>
      </c>
      <c r="F38" s="9"/>
    </row>
    <row r="39" spans="1:6">
      <c r="A39" s="5"/>
      <c r="B39" s="6">
        <v>2</v>
      </c>
      <c r="C39" s="7" t="s">
        <v>11</v>
      </c>
      <c r="D39" s="8">
        <v>0</v>
      </c>
      <c r="F39" s="9"/>
    </row>
    <row r="40" spans="1:6">
      <c r="A40" s="5" t="s">
        <v>37</v>
      </c>
      <c r="B40" s="6">
        <v>1</v>
      </c>
      <c r="C40" s="7" t="s">
        <v>15</v>
      </c>
      <c r="D40" s="8">
        <v>2.19</v>
      </c>
      <c r="E40" s="7" t="s">
        <v>15</v>
      </c>
      <c r="F40" s="9" t="str">
        <f t="shared" si="0"/>
        <v>Enterococcus</v>
      </c>
    </row>
    <row r="41" spans="1:6">
      <c r="A41" s="5"/>
      <c r="B41" s="6">
        <v>2</v>
      </c>
      <c r="C41" s="7" t="s">
        <v>12</v>
      </c>
      <c r="D41" s="8">
        <v>2.2799999999999998</v>
      </c>
      <c r="E41" s="7" t="s">
        <v>12</v>
      </c>
      <c r="F41" s="9" t="str">
        <f t="shared" si="0"/>
        <v>Clostridium</v>
      </c>
    </row>
    <row r="42" spans="1:6">
      <c r="A42" s="5" t="s">
        <v>38</v>
      </c>
      <c r="B42" s="6">
        <v>1</v>
      </c>
      <c r="C42" s="7" t="s">
        <v>39</v>
      </c>
      <c r="D42" s="8">
        <v>2.31</v>
      </c>
      <c r="E42" s="7" t="s">
        <v>39</v>
      </c>
      <c r="F42" s="9" t="str">
        <f t="shared" si="0"/>
        <v>Clostridium</v>
      </c>
    </row>
    <row r="43" spans="1:6">
      <c r="A43" s="5"/>
      <c r="B43" s="6">
        <v>2</v>
      </c>
      <c r="C43" s="7" t="s">
        <v>22</v>
      </c>
      <c r="D43" s="8">
        <v>2.13</v>
      </c>
      <c r="E43" s="7" t="s">
        <v>22</v>
      </c>
      <c r="F43" s="9" t="str">
        <f t="shared" si="0"/>
        <v>Clostridium</v>
      </c>
    </row>
    <row r="44" spans="1:6">
      <c r="A44" s="5" t="s">
        <v>40</v>
      </c>
      <c r="B44" s="6">
        <v>1</v>
      </c>
      <c r="C44" s="7" t="s">
        <v>41</v>
      </c>
      <c r="D44" s="8">
        <v>2.29</v>
      </c>
      <c r="E44" s="7" t="s">
        <v>41</v>
      </c>
      <c r="F44" s="9" t="str">
        <f t="shared" si="0"/>
        <v>Bacillus</v>
      </c>
    </row>
    <row r="45" spans="1:6">
      <c r="A45" s="5"/>
      <c r="B45" s="6">
        <v>2</v>
      </c>
      <c r="C45" s="7" t="s">
        <v>22</v>
      </c>
      <c r="D45" s="8">
        <v>2.0699999999999998</v>
      </c>
      <c r="E45" s="7" t="s">
        <v>22</v>
      </c>
      <c r="F45" s="9" t="str">
        <f t="shared" si="0"/>
        <v>Clostridium</v>
      </c>
    </row>
    <row r="46" spans="1:6">
      <c r="A46" s="5" t="s">
        <v>42</v>
      </c>
      <c r="B46" s="6">
        <v>1</v>
      </c>
      <c r="C46" s="7" t="s">
        <v>43</v>
      </c>
      <c r="D46" s="8">
        <v>1.88</v>
      </c>
      <c r="E46" s="7" t="s">
        <v>43</v>
      </c>
      <c r="F46" s="9" t="str">
        <f t="shared" si="0"/>
        <v>Paenibacillus</v>
      </c>
    </row>
    <row r="47" spans="1:6">
      <c r="A47" s="5"/>
      <c r="B47" s="6">
        <v>2</v>
      </c>
      <c r="C47" s="7" t="s">
        <v>44</v>
      </c>
      <c r="D47" s="8">
        <v>1.81</v>
      </c>
      <c r="E47" s="7" t="s">
        <v>45</v>
      </c>
      <c r="F47" s="9" t="str">
        <f t="shared" si="0"/>
        <v>Pantoea</v>
      </c>
    </row>
    <row r="48" spans="1:6">
      <c r="A48" s="5"/>
      <c r="B48" s="6">
        <v>3</v>
      </c>
      <c r="C48" s="7" t="s">
        <v>11</v>
      </c>
      <c r="D48" s="8">
        <v>0</v>
      </c>
      <c r="F48" s="9"/>
    </row>
    <row r="49" spans="1:6">
      <c r="A49" s="5"/>
      <c r="B49" s="6">
        <v>4</v>
      </c>
      <c r="C49" s="7" t="s">
        <v>43</v>
      </c>
      <c r="D49" s="8">
        <v>1.76</v>
      </c>
      <c r="E49" s="7" t="s">
        <v>43</v>
      </c>
      <c r="F49" s="9" t="str">
        <f t="shared" si="0"/>
        <v>Paenibacillus</v>
      </c>
    </row>
    <row r="50" spans="1:6">
      <c r="A50" s="5" t="s">
        <v>46</v>
      </c>
      <c r="B50" s="6">
        <v>1</v>
      </c>
      <c r="C50" s="7" t="s">
        <v>47</v>
      </c>
      <c r="D50" s="8">
        <v>1.99</v>
      </c>
      <c r="E50" s="7" t="s">
        <v>47</v>
      </c>
      <c r="F50" s="9" t="str">
        <f t="shared" si="0"/>
        <v>Niallia</v>
      </c>
    </row>
    <row r="51" spans="1:6">
      <c r="A51" s="5"/>
      <c r="B51" s="6">
        <v>2</v>
      </c>
      <c r="C51" s="7" t="s">
        <v>47</v>
      </c>
      <c r="D51" s="8">
        <v>1.97</v>
      </c>
      <c r="F51" s="9"/>
    </row>
    <row r="52" spans="1:6">
      <c r="A52" s="5" t="s">
        <v>48</v>
      </c>
      <c r="B52" s="6">
        <v>1</v>
      </c>
      <c r="C52" s="7" t="s">
        <v>49</v>
      </c>
      <c r="D52" s="8">
        <v>1.79</v>
      </c>
      <c r="E52" s="7" t="s">
        <v>50</v>
      </c>
      <c r="F52" s="9" t="str">
        <f t="shared" si="0"/>
        <v>Erwinia</v>
      </c>
    </row>
    <row r="53" spans="1:6">
      <c r="A53" s="5"/>
      <c r="B53" s="6">
        <v>2</v>
      </c>
      <c r="C53" s="7" t="s">
        <v>22</v>
      </c>
      <c r="D53" s="8">
        <v>2.3199999999999998</v>
      </c>
      <c r="E53" s="7" t="s">
        <v>22</v>
      </c>
      <c r="F53" s="9" t="str">
        <f t="shared" si="0"/>
        <v>Clostridium</v>
      </c>
    </row>
    <row r="54" spans="1:6">
      <c r="A54" s="5"/>
      <c r="B54" s="6">
        <v>3</v>
      </c>
      <c r="C54" s="7" t="s">
        <v>14</v>
      </c>
      <c r="D54" s="8">
        <v>1.42</v>
      </c>
      <c r="F54" s="9"/>
    </row>
    <row r="55" spans="1:6">
      <c r="A55" s="5"/>
      <c r="B55" s="6">
        <v>4</v>
      </c>
      <c r="C55" s="7" t="s">
        <v>14</v>
      </c>
      <c r="D55" s="8">
        <v>1.33</v>
      </c>
      <c r="F55" s="9"/>
    </row>
    <row r="56" spans="1:6">
      <c r="A56" s="5" t="s">
        <v>51</v>
      </c>
      <c r="B56" s="6">
        <v>1</v>
      </c>
      <c r="C56" s="7" t="s">
        <v>43</v>
      </c>
      <c r="D56" s="8">
        <v>1.97</v>
      </c>
      <c r="E56" s="7" t="s">
        <v>43</v>
      </c>
      <c r="F56" s="9" t="str">
        <f t="shared" si="0"/>
        <v>Paenibacillus</v>
      </c>
    </row>
    <row r="57" spans="1:6">
      <c r="A57" s="5"/>
      <c r="B57" s="6">
        <v>2</v>
      </c>
      <c r="C57" s="7" t="s">
        <v>47</v>
      </c>
      <c r="D57" s="8">
        <v>2.09</v>
      </c>
      <c r="E57" s="7" t="s">
        <v>47</v>
      </c>
      <c r="F57" s="9" t="str">
        <f t="shared" si="0"/>
        <v>Niallia</v>
      </c>
    </row>
    <row r="58" spans="1:6">
      <c r="A58" s="5" t="s">
        <v>52</v>
      </c>
      <c r="B58" s="6">
        <v>1</v>
      </c>
      <c r="C58" s="7" t="s">
        <v>47</v>
      </c>
      <c r="D58" s="8">
        <v>2.11</v>
      </c>
      <c r="E58" s="7" t="s">
        <v>47</v>
      </c>
      <c r="F58" s="9" t="str">
        <f t="shared" si="0"/>
        <v>Niallia</v>
      </c>
    </row>
    <row r="59" spans="1:6">
      <c r="A59" s="5"/>
      <c r="B59" s="6">
        <v>2</v>
      </c>
      <c r="C59" s="7" t="s">
        <v>11</v>
      </c>
      <c r="D59" s="8">
        <v>0</v>
      </c>
      <c r="F59" s="9"/>
    </row>
    <row r="60" spans="1:6">
      <c r="A60" s="5" t="s">
        <v>53</v>
      </c>
      <c r="B60" s="6">
        <v>1</v>
      </c>
      <c r="C60" s="7" t="s">
        <v>22</v>
      </c>
      <c r="D60" s="8">
        <v>2.2000000000000002</v>
      </c>
      <c r="E60" s="7" t="s">
        <v>22</v>
      </c>
      <c r="F60" s="9" t="str">
        <f t="shared" si="0"/>
        <v>Clostridium</v>
      </c>
    </row>
    <row r="61" spans="1:6">
      <c r="A61" s="5"/>
      <c r="B61" s="6">
        <v>2</v>
      </c>
      <c r="C61" s="7" t="s">
        <v>9</v>
      </c>
      <c r="D61" s="8">
        <v>2.25</v>
      </c>
      <c r="E61" s="7" t="s">
        <v>9</v>
      </c>
      <c r="F61" s="9" t="str">
        <f t="shared" si="0"/>
        <v>Clostridium</v>
      </c>
    </row>
    <row r="62" spans="1:6">
      <c r="A62" s="5" t="s">
        <v>54</v>
      </c>
      <c r="B62" s="6">
        <v>1</v>
      </c>
      <c r="C62" s="7" t="s">
        <v>9</v>
      </c>
      <c r="D62" s="8">
        <v>2.5</v>
      </c>
      <c r="E62" s="7" t="s">
        <v>9</v>
      </c>
      <c r="F62" s="9" t="str">
        <f t="shared" si="0"/>
        <v>Clostridium</v>
      </c>
    </row>
    <row r="63" spans="1:6">
      <c r="A63" s="5"/>
      <c r="B63" s="6">
        <v>2</v>
      </c>
      <c r="C63" s="7" t="s">
        <v>11</v>
      </c>
      <c r="D63" s="8">
        <v>0</v>
      </c>
      <c r="F63" s="9"/>
    </row>
    <row r="64" spans="1:6">
      <c r="A64" s="5"/>
      <c r="B64" s="6">
        <v>3</v>
      </c>
      <c r="C64" s="7" t="s">
        <v>15</v>
      </c>
      <c r="D64" s="8">
        <v>2.08</v>
      </c>
      <c r="E64" s="7" t="s">
        <v>15</v>
      </c>
      <c r="F64" s="9" t="str">
        <f t="shared" si="0"/>
        <v>Enterococcus</v>
      </c>
    </row>
    <row r="65" spans="1:6">
      <c r="A65" s="5" t="s">
        <v>55</v>
      </c>
      <c r="B65" s="6">
        <v>1</v>
      </c>
      <c r="C65" s="7" t="s">
        <v>9</v>
      </c>
      <c r="D65" s="8">
        <v>2.48</v>
      </c>
      <c r="E65" s="7" t="s">
        <v>9</v>
      </c>
      <c r="F65" s="9" t="str">
        <f t="shared" si="0"/>
        <v>Clostridium</v>
      </c>
    </row>
    <row r="66" spans="1:6">
      <c r="A66" s="5"/>
      <c r="B66" s="6">
        <v>2</v>
      </c>
      <c r="C66" s="7" t="s">
        <v>22</v>
      </c>
      <c r="D66" s="8">
        <v>2.25</v>
      </c>
      <c r="E66" s="7" t="s">
        <v>22</v>
      </c>
      <c r="F66" s="9" t="str">
        <f t="shared" si="0"/>
        <v>Clostridium</v>
      </c>
    </row>
    <row r="67" spans="1:6">
      <c r="A67" s="5" t="s">
        <v>56</v>
      </c>
      <c r="B67" s="6">
        <v>1</v>
      </c>
      <c r="C67" s="7" t="s">
        <v>22</v>
      </c>
      <c r="D67" s="8">
        <v>2.16</v>
      </c>
      <c r="E67" s="7" t="s">
        <v>22</v>
      </c>
      <c r="F67" s="9" t="str">
        <f t="shared" si="0"/>
        <v>Clostridium</v>
      </c>
    </row>
    <row r="68" spans="1:6">
      <c r="A68" s="5"/>
      <c r="B68" s="6">
        <v>2</v>
      </c>
      <c r="C68" s="7" t="s">
        <v>22</v>
      </c>
      <c r="D68" s="8">
        <v>2.14</v>
      </c>
      <c r="F68" s="9"/>
    </row>
    <row r="69" spans="1:6">
      <c r="A69" s="5" t="s">
        <v>57</v>
      </c>
      <c r="B69" s="6">
        <v>1</v>
      </c>
      <c r="C69" s="7" t="s">
        <v>9</v>
      </c>
      <c r="D69" s="8">
        <v>2.5099999999999998</v>
      </c>
      <c r="E69" s="7" t="s">
        <v>9</v>
      </c>
      <c r="F69" s="9" t="str">
        <f t="shared" ref="F69:F87" si="1">IFERROR(LEFT(E69,FIND(" ",E69)-1),E69)</f>
        <v>Clostridium</v>
      </c>
    </row>
    <row r="70" spans="1:6">
      <c r="A70" s="5"/>
      <c r="B70" s="6">
        <v>2</v>
      </c>
      <c r="C70" s="7" t="s">
        <v>58</v>
      </c>
      <c r="D70" s="8">
        <v>1.89</v>
      </c>
      <c r="E70" s="7" t="s">
        <v>58</v>
      </c>
      <c r="F70" s="9" t="str">
        <f t="shared" si="1"/>
        <v>Enterococcus</v>
      </c>
    </row>
    <row r="71" spans="1:6">
      <c r="A71" s="5" t="s">
        <v>59</v>
      </c>
      <c r="B71" s="6">
        <v>1</v>
      </c>
      <c r="C71" s="7" t="s">
        <v>11</v>
      </c>
      <c r="D71" s="8">
        <v>0</v>
      </c>
      <c r="F71" s="9"/>
    </row>
    <row r="72" spans="1:6">
      <c r="A72" s="5"/>
      <c r="B72" s="6">
        <v>2</v>
      </c>
      <c r="C72" s="7" t="s">
        <v>47</v>
      </c>
      <c r="D72" s="8">
        <v>2.06</v>
      </c>
      <c r="E72" s="7" t="s">
        <v>47</v>
      </c>
      <c r="F72" s="9" t="str">
        <f t="shared" si="1"/>
        <v>Niallia</v>
      </c>
    </row>
    <row r="73" spans="1:6">
      <c r="A73" s="5" t="s">
        <v>60</v>
      </c>
      <c r="B73" s="6">
        <v>1</v>
      </c>
      <c r="C73" s="7" t="s">
        <v>26</v>
      </c>
      <c r="D73" s="8">
        <v>2.19</v>
      </c>
      <c r="E73" s="7" t="s">
        <v>26</v>
      </c>
      <c r="F73" s="9" t="str">
        <f t="shared" si="1"/>
        <v>Enterococcus</v>
      </c>
    </row>
    <row r="74" spans="1:6">
      <c r="A74" s="5"/>
      <c r="B74" s="6">
        <v>2</v>
      </c>
      <c r="C74" s="7" t="s">
        <v>61</v>
      </c>
      <c r="D74" s="8">
        <v>2.25</v>
      </c>
      <c r="E74" s="7" t="s">
        <v>62</v>
      </c>
      <c r="F74" s="9" t="str">
        <f t="shared" si="1"/>
        <v>Cronobacter</v>
      </c>
    </row>
    <row r="75" spans="1:6">
      <c r="A75" s="5"/>
      <c r="B75" s="6">
        <v>3</v>
      </c>
      <c r="C75" s="7" t="s">
        <v>14</v>
      </c>
      <c r="D75" s="8">
        <v>1.41</v>
      </c>
      <c r="F75" s="9"/>
    </row>
    <row r="76" spans="1:6">
      <c r="A76" s="5" t="s">
        <v>63</v>
      </c>
      <c r="B76" s="6">
        <v>1</v>
      </c>
      <c r="C76" s="7" t="s">
        <v>22</v>
      </c>
      <c r="D76" s="8">
        <v>1.71</v>
      </c>
      <c r="E76" s="7" t="s">
        <v>22</v>
      </c>
      <c r="F76" s="9" t="str">
        <f t="shared" si="1"/>
        <v>Clostridium</v>
      </c>
    </row>
    <row r="77" spans="1:6">
      <c r="A77" s="5"/>
      <c r="B77" s="6">
        <v>2</v>
      </c>
      <c r="C77" s="7" t="s">
        <v>64</v>
      </c>
      <c r="D77" s="8">
        <v>2.04</v>
      </c>
      <c r="E77" s="7" t="s">
        <v>64</v>
      </c>
      <c r="F77" s="9" t="str">
        <f t="shared" si="1"/>
        <v>Mixta</v>
      </c>
    </row>
    <row r="78" spans="1:6">
      <c r="A78" s="5" t="s">
        <v>65</v>
      </c>
      <c r="B78" s="6">
        <v>1</v>
      </c>
      <c r="C78" s="7" t="s">
        <v>66</v>
      </c>
      <c r="D78" s="8">
        <v>1.71</v>
      </c>
      <c r="E78" s="7" t="s">
        <v>66</v>
      </c>
      <c r="F78" s="9" t="str">
        <f t="shared" si="1"/>
        <v>Paraclostridium</v>
      </c>
    </row>
    <row r="79" spans="1:6">
      <c r="A79" s="5"/>
      <c r="B79" s="6">
        <v>2</v>
      </c>
      <c r="C79" s="7" t="s">
        <v>22</v>
      </c>
      <c r="D79" s="8">
        <v>2</v>
      </c>
      <c r="E79" s="7" t="s">
        <v>22</v>
      </c>
      <c r="F79" s="9" t="str">
        <f t="shared" si="1"/>
        <v>Clostridium</v>
      </c>
    </row>
    <row r="80" spans="1:6">
      <c r="A80" s="5"/>
      <c r="B80" s="6">
        <v>3</v>
      </c>
      <c r="C80" s="7" t="s">
        <v>26</v>
      </c>
      <c r="D80" s="8">
        <v>2.0499999999999998</v>
      </c>
      <c r="E80" s="7" t="s">
        <v>26</v>
      </c>
      <c r="F80" s="9" t="str">
        <f t="shared" si="1"/>
        <v>Enterococcus</v>
      </c>
    </row>
    <row r="81" spans="1:6">
      <c r="A81" s="5" t="s">
        <v>67</v>
      </c>
      <c r="B81" s="6">
        <v>1</v>
      </c>
      <c r="C81" s="7" t="s">
        <v>22</v>
      </c>
      <c r="D81" s="8">
        <v>2.27</v>
      </c>
      <c r="E81" s="7" t="s">
        <v>22</v>
      </c>
      <c r="F81" s="9" t="str">
        <f t="shared" si="1"/>
        <v>Clostridium</v>
      </c>
    </row>
    <row r="82" spans="1:6">
      <c r="A82" s="5"/>
      <c r="B82" s="6">
        <v>2</v>
      </c>
      <c r="C82" s="7" t="s">
        <v>14</v>
      </c>
      <c r="D82" s="8">
        <v>1.45</v>
      </c>
      <c r="F82" s="9"/>
    </row>
    <row r="83" spans="1:6">
      <c r="A83" s="5" t="s">
        <v>68</v>
      </c>
      <c r="B83" s="6">
        <v>1</v>
      </c>
      <c r="C83" s="7" t="s">
        <v>11</v>
      </c>
      <c r="D83" s="8">
        <v>0</v>
      </c>
      <c r="F83" s="9"/>
    </row>
    <row r="84" spans="1:6">
      <c r="A84" s="5"/>
      <c r="B84" s="6">
        <v>2</v>
      </c>
      <c r="C84" s="7" t="s">
        <v>7</v>
      </c>
      <c r="D84" s="8">
        <v>2.09</v>
      </c>
      <c r="E84" s="7" t="s">
        <v>7</v>
      </c>
      <c r="F84" s="9" t="str">
        <f t="shared" si="1"/>
        <v>Bacillus</v>
      </c>
    </row>
    <row r="85" spans="1:6">
      <c r="A85" s="5"/>
      <c r="B85" s="6">
        <v>3</v>
      </c>
      <c r="C85" s="7" t="s">
        <v>7</v>
      </c>
      <c r="D85" s="8">
        <v>2.09</v>
      </c>
      <c r="F85" s="9"/>
    </row>
    <row r="86" spans="1:6">
      <c r="A86" s="5" t="s">
        <v>69</v>
      </c>
      <c r="B86" s="6">
        <v>1</v>
      </c>
      <c r="C86" s="7" t="s">
        <v>22</v>
      </c>
      <c r="D86" s="8">
        <v>2.4300000000000002</v>
      </c>
      <c r="E86" s="7" t="s">
        <v>22</v>
      </c>
      <c r="F86" s="9" t="str">
        <f t="shared" si="1"/>
        <v>Clostridium</v>
      </c>
    </row>
    <row r="87" spans="1:6">
      <c r="A87" s="5"/>
      <c r="B87" s="6">
        <v>2</v>
      </c>
      <c r="C87" s="7" t="s">
        <v>26</v>
      </c>
      <c r="D87" s="8">
        <v>1.91</v>
      </c>
      <c r="E87" s="7" t="s">
        <v>26</v>
      </c>
      <c r="F87" s="9" t="str">
        <f t="shared" si="1"/>
        <v>Enterococcus</v>
      </c>
    </row>
    <row r="90" spans="1:6">
      <c r="A90" s="10" t="s">
        <v>2</v>
      </c>
      <c r="B90" s="6" t="s">
        <v>70</v>
      </c>
      <c r="C90" s="7" t="s">
        <v>71</v>
      </c>
    </row>
    <row r="91" spans="1:6">
      <c r="A91" s="10" t="s">
        <v>22</v>
      </c>
      <c r="B91" s="6">
        <f t="shared" ref="B91:B105" si="2">COUNTIF($E$2:$E$87,A91)</f>
        <v>17</v>
      </c>
      <c r="C91" s="11">
        <f t="shared" ref="C91:C105" si="3">B91/(SUM($B$91:$B$105))</f>
        <v>0.32692307692307693</v>
      </c>
    </row>
    <row r="92" spans="1:6">
      <c r="A92" s="10" t="s">
        <v>9</v>
      </c>
      <c r="B92" s="6">
        <f t="shared" si="2"/>
        <v>8</v>
      </c>
      <c r="C92" s="11">
        <f t="shared" si="3"/>
        <v>0.15384615384615385</v>
      </c>
    </row>
    <row r="93" spans="1:6">
      <c r="A93" s="10" t="s">
        <v>26</v>
      </c>
      <c r="B93" s="6">
        <f t="shared" si="2"/>
        <v>5</v>
      </c>
      <c r="C93" s="11">
        <f t="shared" si="3"/>
        <v>9.6153846153846159E-2</v>
      </c>
    </row>
    <row r="94" spans="1:6">
      <c r="A94" s="10" t="s">
        <v>47</v>
      </c>
      <c r="B94" s="6">
        <f t="shared" si="2"/>
        <v>4</v>
      </c>
      <c r="C94" s="11">
        <f t="shared" si="3"/>
        <v>7.6923076923076927E-2</v>
      </c>
    </row>
    <row r="95" spans="1:6">
      <c r="A95" s="10" t="s">
        <v>43</v>
      </c>
      <c r="B95" s="6">
        <f t="shared" si="2"/>
        <v>3</v>
      </c>
      <c r="C95" s="11">
        <f t="shared" si="3"/>
        <v>5.7692307692307696E-2</v>
      </c>
    </row>
    <row r="96" spans="1:6">
      <c r="A96" s="10" t="s">
        <v>7</v>
      </c>
      <c r="B96" s="6">
        <f t="shared" si="2"/>
        <v>3</v>
      </c>
      <c r="C96" s="11">
        <f t="shared" si="3"/>
        <v>5.7692307692307696E-2</v>
      </c>
    </row>
    <row r="97" spans="1:3">
      <c r="A97" s="10" t="s">
        <v>15</v>
      </c>
      <c r="B97" s="6">
        <f t="shared" si="2"/>
        <v>3</v>
      </c>
      <c r="C97" s="11">
        <f t="shared" si="3"/>
        <v>5.7692307692307696E-2</v>
      </c>
    </row>
    <row r="98" spans="1:3">
      <c r="A98" s="10" t="s">
        <v>12</v>
      </c>
      <c r="B98" s="6">
        <f t="shared" si="2"/>
        <v>2</v>
      </c>
      <c r="C98" s="11">
        <f t="shared" si="3"/>
        <v>3.8461538461538464E-2</v>
      </c>
    </row>
    <row r="99" spans="1:3">
      <c r="A99" s="10" t="s">
        <v>41</v>
      </c>
      <c r="B99" s="6">
        <f t="shared" si="2"/>
        <v>1</v>
      </c>
      <c r="C99" s="11">
        <f t="shared" si="3"/>
        <v>1.9230769230769232E-2</v>
      </c>
    </row>
    <row r="100" spans="1:3">
      <c r="A100" s="10" t="s">
        <v>18</v>
      </c>
      <c r="B100" s="6">
        <f t="shared" si="2"/>
        <v>1</v>
      </c>
      <c r="C100" s="11">
        <f t="shared" si="3"/>
        <v>1.9230769230769232E-2</v>
      </c>
    </row>
    <row r="101" spans="1:3">
      <c r="A101" s="10" t="s">
        <v>39</v>
      </c>
      <c r="B101" s="6">
        <f t="shared" si="2"/>
        <v>1</v>
      </c>
      <c r="C101" s="11">
        <f t="shared" si="3"/>
        <v>1.9230769230769232E-2</v>
      </c>
    </row>
    <row r="102" spans="1:3">
      <c r="A102" s="10" t="s">
        <v>23</v>
      </c>
      <c r="B102" s="6">
        <f t="shared" si="2"/>
        <v>1</v>
      </c>
      <c r="C102" s="11">
        <f t="shared" si="3"/>
        <v>1.9230769230769232E-2</v>
      </c>
    </row>
    <row r="103" spans="1:3">
      <c r="A103" s="10" t="s">
        <v>58</v>
      </c>
      <c r="B103" s="6">
        <f t="shared" si="2"/>
        <v>1</v>
      </c>
      <c r="C103" s="11">
        <f t="shared" si="3"/>
        <v>1.9230769230769232E-2</v>
      </c>
    </row>
    <row r="104" spans="1:3">
      <c r="A104" s="10" t="s">
        <v>64</v>
      </c>
      <c r="B104" s="6">
        <f t="shared" si="2"/>
        <v>1</v>
      </c>
      <c r="C104" s="11">
        <f t="shared" si="3"/>
        <v>1.9230769230769232E-2</v>
      </c>
    </row>
    <row r="105" spans="1:3">
      <c r="A105" s="10" t="s">
        <v>66</v>
      </c>
      <c r="B105" s="6">
        <f t="shared" si="2"/>
        <v>1</v>
      </c>
      <c r="C105" s="11">
        <f t="shared" si="3"/>
        <v>1.9230769230769232E-2</v>
      </c>
    </row>
    <row r="107" spans="1:3">
      <c r="A107" s="7" t="s">
        <v>11</v>
      </c>
      <c r="B107" s="6">
        <f>COUNTIF(C2:C87,A107)</f>
        <v>12</v>
      </c>
    </row>
    <row r="108" spans="1:3">
      <c r="A108" s="7" t="s">
        <v>14</v>
      </c>
      <c r="B108" s="6">
        <f>COUNTIF(C2:C87,A108)</f>
        <v>6</v>
      </c>
    </row>
    <row r="110" spans="1:3">
      <c r="A110" s="10" t="s">
        <v>5</v>
      </c>
      <c r="B110" s="6" t="s">
        <v>70</v>
      </c>
    </row>
    <row r="111" spans="1:3">
      <c r="A111" s="10" t="s">
        <v>72</v>
      </c>
      <c r="B111" s="6">
        <f t="shared" ref="B111:B118" si="4">COUNTIF(F2:F87,A111)</f>
        <v>29</v>
      </c>
      <c r="C111" s="11">
        <f>B111/(SUM($B$111:$B$120))</f>
        <v>0.53703703703703709</v>
      </c>
    </row>
    <row r="112" spans="1:3">
      <c r="A112" s="10" t="s">
        <v>73</v>
      </c>
      <c r="B112" s="6">
        <f t="shared" si="4"/>
        <v>9</v>
      </c>
      <c r="C112" s="11">
        <f t="shared" ref="C112:C120" si="5">B112/(SUM($B$111:$B$120))</f>
        <v>0.16666666666666666</v>
      </c>
    </row>
    <row r="113" spans="1:3">
      <c r="A113" s="10" t="s">
        <v>74</v>
      </c>
      <c r="B113" s="6">
        <f t="shared" si="4"/>
        <v>4</v>
      </c>
      <c r="C113" s="11">
        <f t="shared" si="5"/>
        <v>7.407407407407407E-2</v>
      </c>
    </row>
    <row r="114" spans="1:3">
      <c r="A114" s="10" t="s">
        <v>75</v>
      </c>
      <c r="B114" s="6">
        <f t="shared" si="4"/>
        <v>4</v>
      </c>
      <c r="C114" s="11">
        <f t="shared" si="5"/>
        <v>7.407407407407407E-2</v>
      </c>
    </row>
    <row r="115" spans="1:3">
      <c r="A115" s="10" t="s">
        <v>76</v>
      </c>
      <c r="B115" s="6">
        <f t="shared" si="4"/>
        <v>3</v>
      </c>
      <c r="C115" s="11">
        <f t="shared" si="5"/>
        <v>5.5555555555555552E-2</v>
      </c>
    </row>
    <row r="116" spans="1:3">
      <c r="A116" s="10" t="s">
        <v>77</v>
      </c>
      <c r="B116" s="6">
        <f t="shared" si="4"/>
        <v>1</v>
      </c>
      <c r="C116" s="11">
        <f t="shared" si="5"/>
        <v>1.8518518518518517E-2</v>
      </c>
    </row>
    <row r="117" spans="1:3">
      <c r="A117" s="10" t="s">
        <v>78</v>
      </c>
      <c r="B117" s="6">
        <f t="shared" si="4"/>
        <v>1</v>
      </c>
      <c r="C117" s="11">
        <f t="shared" si="5"/>
        <v>1.8518518518518517E-2</v>
      </c>
    </row>
    <row r="118" spans="1:3">
      <c r="A118" s="10" t="s">
        <v>79</v>
      </c>
      <c r="B118" s="6">
        <f t="shared" si="4"/>
        <v>1</v>
      </c>
      <c r="C118" s="11">
        <f t="shared" si="5"/>
        <v>1.8518518518518517E-2</v>
      </c>
    </row>
    <row r="119" spans="1:3">
      <c r="A119" s="10" t="s">
        <v>80</v>
      </c>
      <c r="B119" s="6">
        <f>COUNTIF(F10:F94,A119)</f>
        <v>1</v>
      </c>
      <c r="C119" s="11">
        <f t="shared" si="5"/>
        <v>1.8518518518518517E-2</v>
      </c>
    </row>
    <row r="120" spans="1:3">
      <c r="A120" s="10" t="s">
        <v>81</v>
      </c>
      <c r="B120" s="6">
        <f>COUNTIF(F11:F95,A120)</f>
        <v>1</v>
      </c>
      <c r="C120" s="11">
        <f t="shared" si="5"/>
        <v>1.8518518518518517E-2</v>
      </c>
    </row>
    <row r="121" spans="1:3">
      <c r="C121" s="11"/>
    </row>
    <row r="122" spans="1:3">
      <c r="A122" s="10" t="s">
        <v>82</v>
      </c>
      <c r="C122" s="11"/>
    </row>
    <row r="123" spans="1:3">
      <c r="A123" s="10" t="s">
        <v>83</v>
      </c>
      <c r="B123" s="6">
        <f>COUNTIF($D$2:$D$87,"&gt;2.00")</f>
        <v>46</v>
      </c>
      <c r="C123" s="11"/>
    </row>
    <row r="124" spans="1:3">
      <c r="A124" s="10" t="s">
        <v>84</v>
      </c>
      <c r="B124" s="6">
        <f>COUNTIFS($D$2:$D$87,"&gt;1.70",$D$2:$D$87,"&lt;1.99")</f>
        <v>17</v>
      </c>
      <c r="C124" s="11"/>
    </row>
    <row r="125" spans="1:3">
      <c r="A125" s="10" t="s">
        <v>85</v>
      </c>
      <c r="B125" s="6">
        <f>COUNTIF($D$2:$D$87,"&lt;1.70")</f>
        <v>18</v>
      </c>
      <c r="C125" s="11"/>
    </row>
    <row r="126" spans="1:3">
      <c r="C126" s="11"/>
    </row>
    <row r="127" spans="1:3">
      <c r="C127" s="11"/>
    </row>
    <row r="128" spans="1:3">
      <c r="C128" s="11"/>
    </row>
  </sheetData>
  <mergeCells count="39">
    <mergeCell ref="A12:A13"/>
    <mergeCell ref="A2:A3"/>
    <mergeCell ref="A4:A5"/>
    <mergeCell ref="A6:A7"/>
    <mergeCell ref="A8:A9"/>
    <mergeCell ref="A10:A11"/>
    <mergeCell ref="A36:A37"/>
    <mergeCell ref="A14:A15"/>
    <mergeCell ref="A16:A17"/>
    <mergeCell ref="A18:A19"/>
    <mergeCell ref="A20:A21"/>
    <mergeCell ref="A22:A23"/>
    <mergeCell ref="A24:A25"/>
    <mergeCell ref="A26:A27"/>
    <mergeCell ref="A28:A29"/>
    <mergeCell ref="A30:A31"/>
    <mergeCell ref="A32:A33"/>
    <mergeCell ref="A34:A35"/>
    <mergeCell ref="A65:A66"/>
    <mergeCell ref="A38:A39"/>
    <mergeCell ref="A40:A41"/>
    <mergeCell ref="A42:A43"/>
    <mergeCell ref="A44:A45"/>
    <mergeCell ref="A46:A49"/>
    <mergeCell ref="A50:A51"/>
    <mergeCell ref="A52:A55"/>
    <mergeCell ref="A56:A57"/>
    <mergeCell ref="A58:A59"/>
    <mergeCell ref="A60:A61"/>
    <mergeCell ref="A62:A64"/>
    <mergeCell ref="A81:A82"/>
    <mergeCell ref="A83:A85"/>
    <mergeCell ref="A86:A87"/>
    <mergeCell ref="A67:A68"/>
    <mergeCell ref="A69:A70"/>
    <mergeCell ref="A71:A72"/>
    <mergeCell ref="A73:A75"/>
    <mergeCell ref="A76:A77"/>
    <mergeCell ref="A78:A8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HC-PHAC - SC-ASPC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Harris</dc:creator>
  <cp:lastModifiedBy>Richard Harris</cp:lastModifiedBy>
  <dcterms:created xsi:type="dcterms:W3CDTF">2023-04-19T14:51:31Z</dcterms:created>
  <dcterms:modified xsi:type="dcterms:W3CDTF">2023-05-04T13:29:58Z</dcterms:modified>
</cp:coreProperties>
</file>