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uqsdursp/Desktop/Coffee-MR/Psychological Medicine/Revisions/"/>
    </mc:Choice>
  </mc:AlternateContent>
  <xr:revisionPtr revIDLastSave="0" documentId="8_{B6013595-9F50-C24F-94BC-6D0D6EB4086B}" xr6:coauthVersionLast="47" xr6:coauthVersionMax="47" xr10:uidLastSave="{00000000-0000-0000-0000-000000000000}"/>
  <bookViews>
    <workbookView xWindow="39420" yWindow="500" windowWidth="38400" windowHeight="19180" firstSheet="3" activeTab="23" xr2:uid="{B40F388A-198B-EC43-9277-62EF4F4FCD93}"/>
  </bookViews>
  <sheets>
    <sheet name="Contents" sheetId="64" r:id="rId1"/>
    <sheet name="ST1" sheetId="53" r:id="rId2"/>
    <sheet name="ST2" sheetId="11" r:id="rId3"/>
    <sheet name="ST3" sheetId="40" r:id="rId4"/>
    <sheet name="ST4" sheetId="42" r:id="rId5"/>
    <sheet name="ST5" sheetId="41" r:id="rId6"/>
    <sheet name="ST6" sheetId="4" r:id="rId7"/>
    <sheet name="ST7" sheetId="8" r:id="rId8"/>
    <sheet name="ST8_new" sheetId="65" r:id="rId9"/>
    <sheet name="ST9_new" sheetId="66" r:id="rId10"/>
    <sheet name="ST10" sheetId="46" r:id="rId11"/>
    <sheet name="ST11" sheetId="35" r:id="rId12"/>
    <sheet name="ST12" sheetId="13" r:id="rId13"/>
    <sheet name="ST13" sheetId="14" r:id="rId14"/>
    <sheet name="ST14" sheetId="10" r:id="rId15"/>
    <sheet name="ST15" sheetId="9" r:id="rId16"/>
    <sheet name="ST16" sheetId="54" r:id="rId17"/>
    <sheet name="ST17" sheetId="6" r:id="rId18"/>
    <sheet name="ST18" sheetId="7" r:id="rId19"/>
    <sheet name="ST19" sheetId="55" r:id="rId20"/>
    <sheet name="ST20" sheetId="48" r:id="rId21"/>
    <sheet name="ST21" sheetId="20" r:id="rId22"/>
    <sheet name="ST22" sheetId="36" r:id="rId23"/>
    <sheet name="ST23" sheetId="56"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7" l="1"/>
  <c r="Z5" i="7"/>
  <c r="I7" i="8"/>
  <c r="I8" i="8"/>
  <c r="I9" i="8"/>
  <c r="I10" i="8"/>
  <c r="I11" i="8"/>
  <c r="I12" i="8"/>
  <c r="I13" i="8"/>
  <c r="I6" i="8"/>
  <c r="AS6" i="6"/>
  <c r="AR6" i="6"/>
  <c r="AQ6" i="6"/>
  <c r="AS5" i="6"/>
  <c r="AR5" i="6"/>
  <c r="AQ5" i="6"/>
  <c r="AM6" i="6"/>
  <c r="AL6" i="6"/>
  <c r="AK6" i="6"/>
  <c r="AM5" i="6"/>
  <c r="AL5" i="6"/>
  <c r="AK5" i="6"/>
  <c r="AG6" i="6"/>
  <c r="AF6" i="6"/>
  <c r="AE6" i="6"/>
  <c r="AG5" i="6"/>
  <c r="AF5" i="6"/>
  <c r="AE5" i="6"/>
  <c r="AA6" i="6"/>
  <c r="Z6" i="6"/>
  <c r="Y6" i="6"/>
  <c r="AA5" i="6"/>
  <c r="Z5" i="6"/>
  <c r="Y5" i="6"/>
  <c r="AA6" i="7"/>
  <c r="Z6" i="7"/>
  <c r="Y6" i="7"/>
  <c r="U6" i="7"/>
  <c r="T6" i="7"/>
  <c r="S6" i="7"/>
  <c r="O6" i="7"/>
  <c r="N6" i="7"/>
  <c r="M6" i="7"/>
  <c r="Y5" i="7"/>
  <c r="U5" i="7"/>
  <c r="T5" i="7"/>
  <c r="S5" i="7"/>
  <c r="O5" i="7"/>
  <c r="N5" i="7"/>
  <c r="M5" i="7"/>
  <c r="S6" i="6"/>
  <c r="T6" i="6"/>
  <c r="U6" i="6"/>
  <c r="U5" i="6"/>
  <c r="T5" i="6"/>
  <c r="S5" i="6"/>
  <c r="AT6" i="9"/>
  <c r="AU6" i="9"/>
  <c r="AV6" i="9"/>
  <c r="AT7" i="9"/>
  <c r="AU7" i="9"/>
  <c r="AV7" i="9"/>
  <c r="AT8" i="9"/>
  <c r="AU8" i="9"/>
  <c r="AV8" i="9"/>
  <c r="AT9" i="9"/>
  <c r="AU9" i="9"/>
  <c r="AV9" i="9"/>
  <c r="AT10" i="9"/>
  <c r="AU10" i="9"/>
  <c r="AV10" i="9"/>
  <c r="AT11" i="9"/>
  <c r="AU11" i="9"/>
  <c r="AV11" i="9"/>
  <c r="AT12" i="9"/>
  <c r="AU12" i="9"/>
  <c r="AV12" i="9"/>
  <c r="AN6" i="9"/>
  <c r="AO6" i="9"/>
  <c r="AP6" i="9"/>
  <c r="AN7" i="9"/>
  <c r="AO7" i="9"/>
  <c r="AP7" i="9"/>
  <c r="AN8" i="9"/>
  <c r="AO8" i="9"/>
  <c r="AP8" i="9"/>
  <c r="AN9" i="9"/>
  <c r="AO9" i="9"/>
  <c r="AP9" i="9"/>
  <c r="AN10" i="9"/>
  <c r="AO10" i="9"/>
  <c r="AP10" i="9"/>
  <c r="AN11" i="9"/>
  <c r="AO11" i="9"/>
  <c r="AP11" i="9"/>
  <c r="AN12" i="9"/>
  <c r="AO12" i="9"/>
  <c r="AP12" i="9"/>
  <c r="AH6" i="9"/>
  <c r="AI6" i="9"/>
  <c r="AJ6" i="9"/>
  <c r="AH7" i="9"/>
  <c r="AI7" i="9"/>
  <c r="AJ7" i="9"/>
  <c r="AH8" i="9"/>
  <c r="AI8" i="9"/>
  <c r="AJ8" i="9"/>
  <c r="AH9" i="9"/>
  <c r="AI9" i="9"/>
  <c r="AJ9" i="9"/>
  <c r="AH10" i="9"/>
  <c r="AI10" i="9"/>
  <c r="AJ10" i="9"/>
  <c r="AH11" i="9"/>
  <c r="AI11" i="9"/>
  <c r="AJ11" i="9"/>
  <c r="AH12" i="9"/>
  <c r="AI12" i="9"/>
  <c r="AJ12" i="9"/>
  <c r="AB6" i="9"/>
  <c r="AC6" i="9"/>
  <c r="AD6" i="9"/>
  <c r="AB7" i="9"/>
  <c r="AC7" i="9"/>
  <c r="AD7" i="9"/>
  <c r="AB8" i="9"/>
  <c r="AC8" i="9"/>
  <c r="AD8" i="9"/>
  <c r="AB9" i="9"/>
  <c r="AC9" i="9"/>
  <c r="AD9" i="9"/>
  <c r="AB10" i="9"/>
  <c r="AC10" i="9"/>
  <c r="AD10" i="9"/>
  <c r="AB11" i="9"/>
  <c r="AC11" i="9"/>
  <c r="AD11" i="9"/>
  <c r="AB12" i="9"/>
  <c r="AC12" i="9"/>
  <c r="AD12" i="9"/>
  <c r="AV5" i="9"/>
  <c r="AU5" i="9"/>
  <c r="AT5" i="9"/>
  <c r="AP5" i="9"/>
  <c r="AO5" i="9"/>
  <c r="AN5" i="9"/>
  <c r="AJ5" i="9"/>
  <c r="AI5" i="9"/>
  <c r="AH5" i="9"/>
  <c r="AD5" i="9"/>
  <c r="AC5" i="9"/>
  <c r="AB5" i="9"/>
  <c r="V6" i="9"/>
  <c r="W6" i="9"/>
  <c r="X6" i="9"/>
  <c r="V7" i="9"/>
  <c r="W7" i="9"/>
  <c r="X7" i="9"/>
  <c r="V8" i="9"/>
  <c r="W8" i="9"/>
  <c r="X8" i="9"/>
  <c r="V9" i="9"/>
  <c r="W9" i="9"/>
  <c r="X9" i="9"/>
  <c r="V10" i="9"/>
  <c r="W10" i="9"/>
  <c r="X10" i="9"/>
  <c r="V11" i="9"/>
  <c r="W11" i="9"/>
  <c r="X11" i="9"/>
  <c r="V12" i="9"/>
  <c r="W12" i="9"/>
  <c r="X12" i="9"/>
  <c r="W5" i="9"/>
  <c r="V5" i="9"/>
  <c r="X5" i="9"/>
  <c r="AB6" i="10"/>
  <c r="AC6" i="10"/>
  <c r="AD6" i="10"/>
  <c r="AB7" i="10"/>
  <c r="AC7" i="10"/>
  <c r="AD7" i="10"/>
  <c r="AB8" i="10"/>
  <c r="AC8" i="10"/>
  <c r="AD8" i="10"/>
  <c r="AB9" i="10"/>
  <c r="AC9" i="10"/>
  <c r="AD9" i="10"/>
  <c r="AB10" i="10"/>
  <c r="AC10" i="10"/>
  <c r="AD10" i="10"/>
  <c r="AB11" i="10"/>
  <c r="AC11" i="10"/>
  <c r="AD11" i="10"/>
  <c r="AB12" i="10"/>
  <c r="AC12" i="10"/>
  <c r="AD12" i="10"/>
  <c r="AC5" i="10"/>
  <c r="AB5" i="10"/>
  <c r="AD5" i="10"/>
  <c r="X6" i="10"/>
  <c r="X7" i="10"/>
  <c r="X8" i="10"/>
  <c r="X9" i="10"/>
  <c r="X10" i="10"/>
  <c r="X11" i="10"/>
  <c r="X12" i="10"/>
  <c r="X5" i="10"/>
  <c r="W6" i="10"/>
  <c r="W7" i="10"/>
  <c r="W8" i="10"/>
  <c r="W9" i="10"/>
  <c r="W10" i="10"/>
  <c r="W11" i="10"/>
  <c r="W12" i="10"/>
  <c r="W5" i="10"/>
  <c r="V6" i="10"/>
  <c r="V7" i="10"/>
  <c r="V8" i="10"/>
  <c r="V9" i="10"/>
  <c r="V10" i="10"/>
  <c r="V11" i="10"/>
  <c r="V12" i="10"/>
  <c r="V5" i="10"/>
  <c r="R6" i="10"/>
  <c r="R7" i="10"/>
  <c r="R8" i="10"/>
  <c r="R9" i="10"/>
  <c r="R10" i="10"/>
  <c r="R11" i="10"/>
  <c r="R12" i="10"/>
  <c r="R5" i="10"/>
  <c r="Q6" i="10"/>
  <c r="Q7" i="10"/>
  <c r="Q8" i="10"/>
  <c r="Q9" i="10"/>
  <c r="Q10" i="10"/>
  <c r="Q11" i="10"/>
  <c r="Q12" i="10"/>
  <c r="Q5" i="10"/>
  <c r="P6" i="10"/>
  <c r="P7" i="10"/>
  <c r="P8" i="10"/>
  <c r="P9" i="10"/>
  <c r="P10" i="10"/>
  <c r="P11" i="10"/>
  <c r="P12" i="10"/>
  <c r="P5" i="10"/>
  <c r="F9" i="56"/>
  <c r="F7" i="56"/>
  <c r="F6" i="56"/>
  <c r="F5" i="56"/>
  <c r="H3" i="36" l="1"/>
  <c r="G3" i="36"/>
  <c r="G4" i="36"/>
  <c r="I4" i="36"/>
  <c r="I5" i="36"/>
  <c r="I6" i="36"/>
  <c r="I7" i="36"/>
  <c r="I8" i="36"/>
  <c r="I9" i="36"/>
  <c r="I10" i="36"/>
  <c r="I3" i="36"/>
  <c r="H4" i="36"/>
  <c r="H5" i="36"/>
  <c r="H6" i="36"/>
  <c r="H7" i="36"/>
  <c r="H8" i="36"/>
  <c r="H9" i="36"/>
  <c r="H10" i="36"/>
  <c r="G5" i="36"/>
  <c r="G6" i="36"/>
  <c r="G7" i="36"/>
  <c r="G8" i="36"/>
  <c r="G9" i="36"/>
  <c r="G10" i="36"/>
  <c r="O4" i="41"/>
  <c r="O5" i="41"/>
  <c r="O6" i="41"/>
  <c r="O7" i="41"/>
  <c r="O8" i="41"/>
  <c r="O9" i="41"/>
  <c r="O10" i="41"/>
  <c r="O11" i="41"/>
  <c r="O12" i="41"/>
  <c r="O13" i="41"/>
  <c r="O14" i="41"/>
  <c r="O15" i="41"/>
  <c r="O16" i="41"/>
  <c r="O17" i="41"/>
  <c r="O18" i="41"/>
  <c r="O19" i="41"/>
  <c r="O20" i="41"/>
  <c r="O21" i="41"/>
  <c r="O22" i="41"/>
  <c r="O23" i="41"/>
  <c r="O24" i="41"/>
  <c r="O25" i="41"/>
  <c r="O26" i="41"/>
  <c r="O27" i="41"/>
  <c r="O28" i="41"/>
  <c r="O29" i="41"/>
  <c r="O30" i="41"/>
  <c r="O31" i="41"/>
  <c r="O32" i="41"/>
  <c r="O33" i="41"/>
  <c r="O34" i="41"/>
  <c r="O35" i="41"/>
  <c r="O36" i="41"/>
  <c r="O37" i="41"/>
  <c r="O38" i="41"/>
  <c r="O39" i="41"/>
  <c r="O40" i="41"/>
  <c r="O41" i="41"/>
  <c r="O42" i="41"/>
  <c r="O43" i="41"/>
  <c r="O44" i="41"/>
  <c r="O45" i="41"/>
  <c r="O46" i="41"/>
  <c r="O47" i="41"/>
  <c r="O48" i="41"/>
  <c r="O49" i="41"/>
  <c r="O50" i="41"/>
  <c r="O51" i="41"/>
  <c r="O52" i="41"/>
  <c r="O53" i="41"/>
  <c r="O54" i="41"/>
  <c r="O55" i="41"/>
  <c r="O56" i="41"/>
  <c r="O57" i="41"/>
  <c r="O58" i="41"/>
  <c r="O59" i="41"/>
  <c r="O60" i="41"/>
  <c r="O61" i="41"/>
  <c r="O62" i="41"/>
  <c r="O63" i="41"/>
  <c r="O64" i="41"/>
  <c r="O65" i="41"/>
  <c r="O66" i="41"/>
  <c r="O67" i="41"/>
  <c r="O68" i="41"/>
  <c r="O69" i="41"/>
  <c r="O70" i="41"/>
  <c r="O71" i="41"/>
  <c r="O72" i="41"/>
  <c r="O73" i="41"/>
  <c r="O74" i="41"/>
  <c r="O75" i="41"/>
  <c r="O76" i="41"/>
</calcChain>
</file>

<file path=xl/sharedStrings.xml><?xml version="1.0" encoding="utf-8"?>
<sst xmlns="http://schemas.openxmlformats.org/spreadsheetml/2006/main" count="1385" uniqueCount="418">
  <si>
    <t>Predictor</t>
  </si>
  <si>
    <t>P-Value</t>
  </si>
  <si>
    <t>Lower CI</t>
  </si>
  <si>
    <t>Upper CI</t>
  </si>
  <si>
    <t>Outcome</t>
  </si>
  <si>
    <t>A</t>
  </si>
  <si>
    <t>G</t>
  </si>
  <si>
    <t>rs9902453</t>
  </si>
  <si>
    <t>C</t>
  </si>
  <si>
    <t>T</t>
  </si>
  <si>
    <t>rs2472297</t>
  </si>
  <si>
    <t>rs6265</t>
  </si>
  <si>
    <t>rs17685</t>
  </si>
  <si>
    <t>rs7800944</t>
  </si>
  <si>
    <t>rs4410790</t>
  </si>
  <si>
    <t>rs1481012</t>
  </si>
  <si>
    <t>rs1260326</t>
  </si>
  <si>
    <t>P</t>
  </si>
  <si>
    <t>SE</t>
  </si>
  <si>
    <t>BETA</t>
  </si>
  <si>
    <t>EAF</t>
  </si>
  <si>
    <t>CHR</t>
  </si>
  <si>
    <t>SNP</t>
  </si>
  <si>
    <t xml:space="preserve"> </t>
  </si>
  <si>
    <t>Coffee Consumption</t>
  </si>
  <si>
    <t xml:space="preserve">Chromosome </t>
  </si>
  <si>
    <t>Position</t>
  </si>
  <si>
    <t>Effect</t>
  </si>
  <si>
    <t>Effect allele</t>
  </si>
  <si>
    <t>Other allele</t>
  </si>
  <si>
    <t>GCKR</t>
  </si>
  <si>
    <t>1.06 ×10−07</t>
  </si>
  <si>
    <t>X</t>
  </si>
  <si>
    <t>ABCG2</t>
  </si>
  <si>
    <t>1.13 ×10−06</t>
  </si>
  <si>
    <t>AHR</t>
  </si>
  <si>
    <t>1.48 ×10−57</t>
  </si>
  <si>
    <t>MLXIPL</t>
  </si>
  <si>
    <t>7.82 ×10−09</t>
  </si>
  <si>
    <t>POR</t>
  </si>
  <si>
    <t>9.06 ×10−14</t>
  </si>
  <si>
    <t>BDNF</t>
  </si>
  <si>
    <t>3.40 ×10−07</t>
  </si>
  <si>
    <t>CYP1A2</t>
  </si>
  <si>
    <t>6.45 ×10−47</t>
  </si>
  <si>
    <t>EFCAB5</t>
  </si>
  <si>
    <t>2.26 ×10−06</t>
  </si>
  <si>
    <t>Weighted mode</t>
  </si>
  <si>
    <t>Simple mode</t>
  </si>
  <si>
    <t>Weighted median</t>
  </si>
  <si>
    <t>Inverse variance weighted</t>
  </si>
  <si>
    <t>Method</t>
  </si>
  <si>
    <t>Exposure</t>
  </si>
  <si>
    <t>CDI-MOTOR (5yr)</t>
  </si>
  <si>
    <t>ASQ-MOTOR (3yr)</t>
  </si>
  <si>
    <t>ASQ-MOTOR (18m)</t>
  </si>
  <si>
    <t>CCC-S (8yr)</t>
  </si>
  <si>
    <t>ASQ-LANG (5yr)</t>
  </si>
  <si>
    <t>ASQ-LANG (3yr)</t>
  </si>
  <si>
    <t>ASQ-LANG (18m)</t>
  </si>
  <si>
    <t>RS-DBD-HYP (8yr)</t>
  </si>
  <si>
    <t>RS-DBD-INA (8yr)</t>
  </si>
  <si>
    <t>RS-DBD-ADHD (8yr)</t>
  </si>
  <si>
    <t>CPRS (5yr)</t>
  </si>
  <si>
    <t>CBCL-ADHD (5yr)</t>
  </si>
  <si>
    <t>CBCL-ADHD (3yr)</t>
  </si>
  <si>
    <t>CBCL-ADHD (18m)</t>
  </si>
  <si>
    <t>SCQ-SCI (8yr)</t>
  </si>
  <si>
    <t>SCQ-SCI (3yr)</t>
  </si>
  <si>
    <t>SCQ-RRB (8yr)</t>
  </si>
  <si>
    <t>SCQ-RRB (3yr)</t>
  </si>
  <si>
    <t>SCQ-full (8yr)</t>
  </si>
  <si>
    <t>SCQ-full (3yr)</t>
  </si>
  <si>
    <t>Domain</t>
  </si>
  <si>
    <t>Neurodevelopmental Outcome</t>
  </si>
  <si>
    <t>N</t>
  </si>
  <si>
    <t>Difficulties with social communication and behavioural flexibility (repetitive behaviours)</t>
  </si>
  <si>
    <t>Difficulties with attention and hyperactive-impulsive behaviour</t>
  </si>
  <si>
    <t>Difficulties with language</t>
  </si>
  <si>
    <t>Coffee (cups/day)</t>
  </si>
  <si>
    <t>Alcohol (drinks/week)</t>
  </si>
  <si>
    <t>LOWER_CI</t>
  </si>
  <si>
    <t>UPPER_CI</t>
  </si>
  <si>
    <t>OR</t>
  </si>
  <si>
    <t>Effect Allele</t>
  </si>
  <si>
    <t>Other Allele</t>
  </si>
  <si>
    <t>Included in GxE MR</t>
  </si>
  <si>
    <t>Egger Intercept</t>
  </si>
  <si>
    <t>Egger Intercept SE</t>
  </si>
  <si>
    <t>Egger Intercept P</t>
  </si>
  <si>
    <t>Motor difficulties</t>
  </si>
  <si>
    <t>Intercept</t>
  </si>
  <si>
    <t>0.422*</t>
  </si>
  <si>
    <t>* Heritability estimate was too low for the GWAS of offspring SCQ-SCI-3yr, meaning that the intercept could not be estimated. Instead, the average intercept across all traits was used.</t>
  </si>
  <si>
    <t>rs10180461</t>
  </si>
  <si>
    <t>rs10189857</t>
  </si>
  <si>
    <t>rs10402864</t>
  </si>
  <si>
    <t>rs10491278</t>
  </si>
  <si>
    <t>rs10494434</t>
  </si>
  <si>
    <t>rs10946808</t>
  </si>
  <si>
    <t>rs10956823</t>
  </si>
  <si>
    <t>rs11205728</t>
  </si>
  <si>
    <t>rs11605078</t>
  </si>
  <si>
    <t>rs11851552</t>
  </si>
  <si>
    <t>rs11940694</t>
  </si>
  <si>
    <t>rs11943397</t>
  </si>
  <si>
    <t>rs12093263</t>
  </si>
  <si>
    <t>rs1217096</t>
  </si>
  <si>
    <t>rs1229978</t>
  </si>
  <si>
    <t>rs13066050</t>
  </si>
  <si>
    <t>rs13114738</t>
  </si>
  <si>
    <t>rs13273442</t>
  </si>
  <si>
    <t>rs1421085</t>
  </si>
  <si>
    <t>rs16843629</t>
  </si>
  <si>
    <t>rs16854020</t>
  </si>
  <si>
    <t>rs17177078</t>
  </si>
  <si>
    <t>rs17638584</t>
  </si>
  <si>
    <t>rs1895265</t>
  </si>
  <si>
    <t>rs1906252</t>
  </si>
  <si>
    <t>rs194868</t>
  </si>
  <si>
    <t>rs1981997</t>
  </si>
  <si>
    <t>rs2135831</t>
  </si>
  <si>
    <t>rs2310752</t>
  </si>
  <si>
    <t>rs2350804</t>
  </si>
  <si>
    <t>rs3025336</t>
  </si>
  <si>
    <t>rs3025388</t>
  </si>
  <si>
    <t>rs4369324</t>
  </si>
  <si>
    <t>rs4653125</t>
  </si>
  <si>
    <t>rs4672225</t>
  </si>
  <si>
    <t>rs4743005</t>
  </si>
  <si>
    <t>rs4752999</t>
  </si>
  <si>
    <t>rs4788084</t>
  </si>
  <si>
    <t>rs4815364</t>
  </si>
  <si>
    <t>rs4834269</t>
  </si>
  <si>
    <t>rs4890439</t>
  </si>
  <si>
    <t>rs4911234</t>
  </si>
  <si>
    <t>rs4916723</t>
  </si>
  <si>
    <t>rs4920496</t>
  </si>
  <si>
    <t>rs530916</t>
  </si>
  <si>
    <t>rs6078372</t>
  </si>
  <si>
    <t>rs6136466</t>
  </si>
  <si>
    <t>rs6531148</t>
  </si>
  <si>
    <t>rs6691053</t>
  </si>
  <si>
    <t>rs6739804</t>
  </si>
  <si>
    <t>rs6740224</t>
  </si>
  <si>
    <t>rs6831786</t>
  </si>
  <si>
    <t>rs6867206</t>
  </si>
  <si>
    <t>rs6982502</t>
  </si>
  <si>
    <t>rs699165</t>
  </si>
  <si>
    <t>rs7118897</t>
  </si>
  <si>
    <t>rs7127006</t>
  </si>
  <si>
    <t>rs7135822</t>
  </si>
  <si>
    <t>rs7556473</t>
  </si>
  <si>
    <t>rs7685402</t>
  </si>
  <si>
    <t>rs7937</t>
  </si>
  <si>
    <t>rs823105</t>
  </si>
  <si>
    <t>rs902260</t>
  </si>
  <si>
    <t>rs9571821</t>
  </si>
  <si>
    <t>rs9822731</t>
  </si>
  <si>
    <t>Coffee</t>
  </si>
  <si>
    <t>Alcohol</t>
  </si>
  <si>
    <t>Smoking</t>
  </si>
  <si>
    <t>Coffee**</t>
  </si>
  <si>
    <t>Reason for inclusion</t>
  </si>
  <si>
    <t>Exposure GWAS SE</t>
  </si>
  <si>
    <t>Outcome GWAS</t>
  </si>
  <si>
    <t>asq_lang_c_18m.se.outcome</t>
  </si>
  <si>
    <t>asq_lang_c_3yr.se.outcome</t>
  </si>
  <si>
    <t>asq_lang_c_5yr.se.outcome</t>
  </si>
  <si>
    <t>asq_mot_c_18m.se.outcome</t>
  </si>
  <si>
    <t>asq_mot_c_3yr.se.outcome</t>
  </si>
  <si>
    <t>cbcl_adhd_c_18m.se.outcome</t>
  </si>
  <si>
    <t>cbcl_adhd_c_5yr.se.outcome</t>
  </si>
  <si>
    <t>ccc2s_original_c_8yr.se.outcome</t>
  </si>
  <si>
    <t>cdi_mot_c_5yr.se.outcome</t>
  </si>
  <si>
    <t>rsdbd_adhd_c_8yr.se.outcome</t>
  </si>
  <si>
    <t>rsdbd_hyp_c_8yr.se.outcome</t>
  </si>
  <si>
    <t>rsdbd_ina_c_8yr.se.outcome</t>
  </si>
  <si>
    <t>scq_rrb_c_3yr.se.outcome</t>
  </si>
  <si>
    <t>scq_rrb_c_8yr.se.outcome</t>
  </si>
  <si>
    <t>scq_sci_c_3yr.se.outcome</t>
  </si>
  <si>
    <t>scq_sci_c_8yr.se.outcome</t>
  </si>
  <si>
    <t>cbcl_adhd_c_3yr.se.outcome</t>
  </si>
  <si>
    <t>cprs_full_c_5yr.se.outcome</t>
  </si>
  <si>
    <t>A)</t>
  </si>
  <si>
    <t>B)</t>
  </si>
  <si>
    <t>Gene</t>
  </si>
  <si>
    <t>Putative function</t>
  </si>
  <si>
    <t>Response to caffeine/coffee:
May function in the glucose-sensing process of the brain that may influence central pathways responding to caffeine/coffee.
Metabolism of caffeine: Inferred by association with caffeine metabolites</t>
  </si>
  <si>
    <t>Metabolism of caffeine:
Caffeine/metabolite efflux transporter.</t>
  </si>
  <si>
    <t>Metabolism of caffeine:
Regulates CYP1A2 expression.</t>
  </si>
  <si>
    <t>Response to caffeine/coffee:
May regulate transcription of genes (e.g., GCKR) implicated in the response to caffeine.</t>
  </si>
  <si>
    <t>Metabolism of caffeine:
Required for CYP1A2 catalytic activity.</t>
  </si>
  <si>
    <t>Response to caffeine:
Modulates neurotransmitters potentially mediating the rewarding response to caffeine.</t>
  </si>
  <si>
    <t>Metabolism of caffeine: CYP1A2 metabolizes &gt;95% of caffeine.</t>
  </si>
  <si>
    <t>Response to caffeine/coffee:
Serotonin may mediate the rewarding response to caffeine.</t>
  </si>
  <si>
    <t>Before Pregnancy (N = 18,398 consumers)</t>
  </si>
  <si>
    <t>Week 15 of Pregnancy (N = 16,830 consumers)</t>
  </si>
  <si>
    <t>Week 22 of Pregnancy (N = 32,829 consumers)</t>
  </si>
  <si>
    <t>Before Pregnancy (N = 43,311 consumers)</t>
  </si>
  <si>
    <t>Week 15 of Pregnancy (N = 42,195 consumers)</t>
  </si>
  <si>
    <t>Week 22 of Pregnancy (N = 50,474 consumers)</t>
  </si>
  <si>
    <t>EAF (MoBa)</t>
  </si>
  <si>
    <t>Cornelis et al., 2015 GWAS</t>
  </si>
  <si>
    <t>Coffee Consumption in MoBa</t>
  </si>
  <si>
    <t>Caffeine Consumption in MoBa</t>
  </si>
  <si>
    <t>Coffee Consumption GWAS (Cornelis et al., 2015)</t>
  </si>
  <si>
    <t>Maternal coffee consumption at week 15 (cups/day)</t>
  </si>
  <si>
    <t>Maternal coffee consumption at week 22 (cups/day)</t>
  </si>
  <si>
    <t>Paternal coffee consumption (cups/day)</t>
  </si>
  <si>
    <t>MR-Egger</t>
  </si>
  <si>
    <t xml:space="preserve">Difficulties with social communication and behavioral flexibility (repetitive behaviors) </t>
  </si>
  <si>
    <t xml:space="preserve">Inattention and hyperactive-impulsive behavior </t>
  </si>
  <si>
    <t>Language difficulties</t>
  </si>
  <si>
    <t>Directional Pleiotropy Tests</t>
  </si>
  <si>
    <t>Heterogeneity Tests</t>
  </si>
  <si>
    <t>Egger Q</t>
  </si>
  <si>
    <t>Egger Q df</t>
  </si>
  <si>
    <t>IVW Q</t>
  </si>
  <si>
    <t>IVW Q df</t>
  </si>
  <si>
    <t>Egger Q P</t>
  </si>
  <si>
    <t>IVW-Q P</t>
  </si>
  <si>
    <t>Before pregnancy (N = 52516)</t>
  </si>
  <si>
    <t>Week 12 (N = 14251)</t>
  </si>
  <si>
    <t>Week 15 (N = 6643)</t>
  </si>
  <si>
    <t>Week 24 (N = 5317)</t>
  </si>
  <si>
    <t>Neurodevelopmental Difficulty</t>
  </si>
  <si>
    <t>Smoking (cigarettes/day</t>
  </si>
  <si>
    <t>N (GWAS of own NDs)</t>
  </si>
  <si>
    <t>N (GWAS of offspring NDs)</t>
  </si>
  <si>
    <t>Most Significant P-Value</t>
  </si>
  <si>
    <t>Exposure GWAS Effect</t>
  </si>
  <si>
    <t>Exposure GWAS P-Value</t>
  </si>
  <si>
    <t>SCQ-SCI-8yr Effect</t>
  </si>
  <si>
    <t>SCQ-SCI-8yr SE</t>
  </si>
  <si>
    <t>SCQ-SCI-8yr P-Value</t>
  </si>
  <si>
    <t>Week 30 (N = 5392)</t>
  </si>
  <si>
    <t>F Statistic (amongst all)</t>
  </si>
  <si>
    <t>F Statistic (amongst consumers)</t>
  </si>
  <si>
    <t>Coffee consumption at week 15</t>
  </si>
  <si>
    <t>Coffee consumption at week 22</t>
  </si>
  <si>
    <t>9-year secondary school</t>
  </si>
  <si>
    <t>1-2 year high school</t>
  </si>
  <si>
    <t>Vocational high school</t>
  </si>
  <si>
    <t>3-year high school general studies, junior college</t>
  </si>
  <si>
    <t>Regional technical college, 4-year university degree (Bachelor's degree, nurse, teacher, engineer)</t>
  </si>
  <si>
    <t>University, technical college, more than 4 years (Master's degree, medical doctor, PhD)</t>
  </si>
  <si>
    <t>Years</t>
  </si>
  <si>
    <t>ISCED</t>
  </si>
  <si>
    <t>Response</t>
  </si>
  <si>
    <t>Before pregnancy (Yes/No; N = 56542)</t>
  </si>
  <si>
    <t>Week 12 (Yes/No; N = 51269)</t>
  </si>
  <si>
    <t>Week 15 (Yes/No; N = 51442)</t>
  </si>
  <si>
    <t>Week 24 (Yes/No; N = 49710)</t>
  </si>
  <si>
    <t>Week 30 (Yes/No; N = 49803)</t>
  </si>
  <si>
    <t>Maternal Education (N = 57267)</t>
  </si>
  <si>
    <t>Maternal Income (N = 58269)</t>
  </si>
  <si>
    <t>Zhong GWAS</t>
  </si>
  <si>
    <t>rs10865548</t>
  </si>
  <si>
    <t>rs1956218</t>
  </si>
  <si>
    <t>rs2330783</t>
  </si>
  <si>
    <t>rs574367</t>
  </si>
  <si>
    <t>rs597045</t>
  </si>
  <si>
    <t>rs66723169</t>
  </si>
  <si>
    <t>TMEM18</t>
  </si>
  <si>
    <t>AKAP6</t>
  </si>
  <si>
    <t>SPECC1L-ADORA2A</t>
  </si>
  <si>
    <t>SEC16B</t>
  </si>
  <si>
    <t>0R8U8</t>
  </si>
  <si>
    <t>MC4R</t>
  </si>
  <si>
    <t xml:space="preserve">Lower CI </t>
  </si>
  <si>
    <t>Before pregnancy (N = 16487)</t>
  </si>
  <si>
    <t>Week 15 (N = 4917)</t>
  </si>
  <si>
    <t>Week 30 (N = 4081)</t>
  </si>
  <si>
    <t>Binary smoking</t>
  </si>
  <si>
    <t>Continuous smoking</t>
  </si>
  <si>
    <t>Before pregnancy (N = 52205)</t>
  </si>
  <si>
    <t>Week 15 (N = 53053)</t>
  </si>
  <si>
    <t>Week 30 (N = 56528)</t>
  </si>
  <si>
    <t>Continuous alcohol</t>
  </si>
  <si>
    <t>Binary alcohol</t>
  </si>
  <si>
    <t>Before pregnancy (N = 16,487)</t>
  </si>
  <si>
    <t>Before pregnancy (N = 52,516)</t>
  </si>
  <si>
    <t>Week 12 (N = 14,251)</t>
  </si>
  <si>
    <t>Before pregnancy (N = 56542)</t>
  </si>
  <si>
    <t>Week 12 (N = 51269)</t>
  </si>
  <si>
    <t>Week 15 (N = 51442)</t>
  </si>
  <si>
    <t>Week 24 (N = 49710)</t>
  </si>
  <si>
    <t>Week 30 (N = 49803)</t>
  </si>
  <si>
    <t>F Statistic</t>
  </si>
  <si>
    <t>PGS Details</t>
  </si>
  <si>
    <t>Maternal PGS</t>
  </si>
  <si>
    <t>Paternal PGS</t>
  </si>
  <si>
    <t>PGS</t>
  </si>
  <si>
    <t>Consumers</t>
  </si>
  <si>
    <t>Consumers and non-consumers</t>
  </si>
  <si>
    <t>Before Pregnancy</t>
  </si>
  <si>
    <t>Week 15 of Pregnancy</t>
  </si>
  <si>
    <t>Week 22 of Pregnancy</t>
  </si>
  <si>
    <t>N = 18,398 consumers</t>
  </si>
  <si>
    <t>N = 16,830 consumers</t>
  </si>
  <si>
    <t>N = 32,829 consumers</t>
  </si>
  <si>
    <t>N = 43,311 consumers</t>
  </si>
  <si>
    <t>N = 42,195 consumers</t>
  </si>
  <si>
    <t>N = 50,474 consumers</t>
  </si>
  <si>
    <r>
      <t>I</t>
    </r>
    <r>
      <rPr>
        <b/>
        <vertAlign val="superscript"/>
        <sz val="12"/>
        <color theme="1"/>
        <rFont val="Calibri"/>
        <family val="2"/>
        <scheme val="minor"/>
      </rPr>
      <t>2</t>
    </r>
    <r>
      <rPr>
        <b/>
        <vertAlign val="subscript"/>
        <sz val="12"/>
        <color theme="1"/>
        <rFont val="Calibri"/>
        <family val="2"/>
        <scheme val="minor"/>
      </rPr>
      <t>GX</t>
    </r>
  </si>
  <si>
    <t>N = 50,496</t>
  </si>
  <si>
    <t>N = 39,736</t>
  </si>
  <si>
    <t>N = 33,549</t>
  </si>
  <si>
    <t>N = 48,707</t>
  </si>
  <si>
    <t>N = 51,581</t>
  </si>
  <si>
    <t>N = 51,670</t>
  </si>
  <si>
    <t>Consumers only</t>
  </si>
  <si>
    <t>Maternal coffee consumption before pregnancy</t>
  </si>
  <si>
    <r>
      <rPr>
        <b/>
        <sz val="12"/>
        <color theme="1"/>
        <rFont val="Calibri"/>
        <family val="2"/>
        <scheme val="minor"/>
      </rPr>
      <t xml:space="preserve">Supplementary Table 2. </t>
    </r>
    <r>
      <rPr>
        <sz val="12"/>
        <color theme="1"/>
        <rFont val="Calibri"/>
        <family val="2"/>
        <scheme val="minor"/>
      </rPr>
      <t>SNPs previously associated with coffee consumption (cups/day) in Cornelis et al., 2015 that were used in the present study. The putative function is taken from Cornelis &amp; Munafo 2018. Effect coefficients reflect cups of coffee per day per effect alelle.</t>
    </r>
  </si>
  <si>
    <r>
      <rPr>
        <b/>
        <sz val="12"/>
        <color theme="1"/>
        <rFont val="Calibri"/>
        <family val="2"/>
        <scheme val="minor"/>
      </rPr>
      <t xml:space="preserve">Supplementary Table 3. </t>
    </r>
    <r>
      <rPr>
        <sz val="12"/>
        <color theme="1"/>
        <rFont val="Calibri"/>
        <family val="2"/>
        <scheme val="minor"/>
      </rPr>
      <t>Bivariate linkage disequilibrium (LD) score regression intercepts used in the DINGO approach to partition the maternal and fetal genetic efffects on each neurodevelopmental difficulty (ND). Sample sizes (N) for the genome-wide association study (GWAS) of own and offspring NDs are also provided.</t>
    </r>
  </si>
  <si>
    <r>
      <rPr>
        <b/>
        <sz val="12"/>
        <color theme="1"/>
        <rFont val="Calibri"/>
        <family val="2"/>
        <scheme val="minor"/>
      </rPr>
      <t xml:space="preserve">Supplementary Table 4. </t>
    </r>
    <r>
      <rPr>
        <sz val="12"/>
        <color theme="1"/>
        <rFont val="Calibri"/>
        <family val="2"/>
        <scheme val="minor"/>
      </rPr>
      <t>GWAS summary statistics used in two-sample Mendelian randomisation analyses of coffee consumption (cups/day) on rank-based inverse normal transformed offspring neurodevelopmental difficulties (NDs).</t>
    </r>
  </si>
  <si>
    <r>
      <rPr>
        <b/>
        <sz val="12"/>
        <color theme="1"/>
        <rFont val="Calibri"/>
        <family val="2"/>
        <scheme val="minor"/>
      </rPr>
      <t>Supplementary Table 5.</t>
    </r>
    <r>
      <rPr>
        <sz val="12"/>
        <color theme="1"/>
        <rFont val="Calibri"/>
        <family val="2"/>
        <scheme val="minor"/>
      </rPr>
      <t xml:space="preserve"> Harmonised genome-wide association study (GWAS) summary statistics used for the multivariable Mendelian randomisations (MVMR) of smoking, alcohol and coffee consumption on SCQ-SCI-8yr. The reason each SNP was included in the MVMR (I.e. which exposure it is intended to proxy) and the GWAS where the SNP has the lowest p-value is noted.</t>
    </r>
  </si>
  <si>
    <r>
      <t xml:space="preserve">Supplementary Table 6. Associations between polygenic scores (PGS) for coffee consumption and A) maternal/paternal coffee consumption (cups/day); and B) caffeine consumption (mg/day) across timepoints in MoBa. We assessed whether each PGS (maternal and paternal) are independently associated with coffee/caffeine consumption using a genetic linear mixed model. Covariates included offspring birth year, maternal age at birth, paternal age at birth and the relevant genotyping batch (maternal or paternal). Each analysis included a genetic relationship matrix </t>
    </r>
    <r>
      <rPr>
        <sz val="12"/>
        <color theme="1"/>
        <rFont val="Calibri (Body)"/>
      </rPr>
      <t xml:space="preserve">and were conducted twice; once across all coffee consumers and non-consumers, and secondly across consumers only. </t>
    </r>
    <r>
      <rPr>
        <sz val="12"/>
        <color theme="1"/>
        <rFont val="Calibri"/>
        <family val="2"/>
        <scheme val="minor"/>
      </rPr>
      <t>Weighted PGS were calculated as the summed dosage of each SNP weighted by the effect size (cups/day) in the original GWAS. Unweighted PGS were calculated as the dosage of coffee consumption increasing alelles. Bolded p &lt; 0.05</t>
    </r>
  </si>
  <si>
    <r>
      <rPr>
        <b/>
        <sz val="12"/>
        <color theme="1"/>
        <rFont val="Calibri"/>
        <family val="2"/>
        <scheme val="minor"/>
      </rPr>
      <t xml:space="preserve">Supplementary Table 7. </t>
    </r>
    <r>
      <rPr>
        <sz val="12"/>
        <color theme="1"/>
        <rFont val="Calibri"/>
        <family val="2"/>
        <scheme val="minor"/>
      </rPr>
      <t>Replication of associations between A) SNPs and coffee consumption (cups/day); and B) SNPs and caffeine consumption (mg/day) in MoBa using a genetic linear mixed model. Coffee and caffeine consumption were measured at multiple timepoints before and during pregnancy. Covariates included offspring birth year, maternal age at birth, paternal age at birth, and maternal genotyping batch. The model included a genetic relationship matrix and the analyses were conducted twice; once across consumers and non-consumers, as well as once across maternal consumers only. Effect coefficients and SE represent cups/day per effect allele.</t>
    </r>
    <r>
      <rPr>
        <sz val="12"/>
        <color theme="1"/>
        <rFont val="Calibri (Body)"/>
      </rPr>
      <t xml:space="preserve"> F statistics are approximated as F = effect^2/se^2. </t>
    </r>
    <r>
      <rPr>
        <sz val="12"/>
        <color theme="1"/>
        <rFont val="Calibri"/>
        <family val="2"/>
        <scheme val="minor"/>
      </rPr>
      <t>Bolded p &lt; 0.05</t>
    </r>
  </si>
  <si>
    <t>Supplementary Table 9. Results from genetic risk score (PGS) analyses in parent-child trios. Genetic linear mixed models were used to assess the relationship between paternal PGS and offspring neurodevelopmental difficulties (NDs). Covariates included offspring birth year, maternal age at birth, paternal age at birth, and genotyping batches (offspring, maternal and paternal). The weighted PGS analyses conditioned upon offspring and maternal genotypes, while the unweighted PGS analyses conditioned upon offspring and maternal unweighted PGS. The model included a genetic relationship matrix. Shown are the effect estimate for the paternal PGS on offspring NDs. p &lt; 0.05 = bold, p &lt; 0.005 = *.</t>
  </si>
  <si>
    <r>
      <rPr>
        <b/>
        <sz val="12"/>
        <color theme="1"/>
        <rFont val="Calibri"/>
        <family val="2"/>
        <scheme val="minor"/>
      </rPr>
      <t>Supplementary Table 11.</t>
    </r>
    <r>
      <rPr>
        <sz val="12"/>
        <color theme="1"/>
        <rFont val="Calibri"/>
        <family val="2"/>
        <scheme val="minor"/>
      </rPr>
      <t xml:space="preserve"> Results from the directional pleitropy and heterogeneity sensitivity analyses of maternal coffee consumption (cups/day) on offspring neurodevelopmental difficulties (rank-based inverse normal transformed). The I2GX is also provided. Bolded P &lt; 0.05</t>
    </r>
  </si>
  <si>
    <r>
      <rPr>
        <b/>
        <sz val="12"/>
        <color theme="1"/>
        <rFont val="Calibri"/>
        <family val="2"/>
        <scheme val="minor"/>
      </rPr>
      <t>Supplementary Table 6</t>
    </r>
    <r>
      <rPr>
        <sz val="12"/>
        <color theme="1"/>
        <rFont val="Calibri"/>
        <family val="2"/>
        <scheme val="minor"/>
      </rPr>
      <t xml:space="preserve">. Associations between polygenic scores (PGS) for coffee consumption and A) maternal/paternal coffee consumption (cups/day); and B) caffeine consumption (mg/day) across timepoints in MoBa. We assessed whether each PGS (maternal and paternal) are independently associated with coffee/caffeine consumption using a genetic linear mixed model. Covariates included offspring birth year, maternal age at birth, paternal age at birth and the relevant genotyping batch (maternal or paternal). Each analysis included a genetic relationship matrix </t>
    </r>
    <r>
      <rPr>
        <sz val="12"/>
        <color theme="1"/>
        <rFont val="Calibri (Body)"/>
      </rPr>
      <t xml:space="preserve">and were conducted twice; once across all coffee consumers and non-consumers, and secondly across consumers only. </t>
    </r>
    <r>
      <rPr>
        <sz val="12"/>
        <color theme="1"/>
        <rFont val="Calibri"/>
        <family val="2"/>
        <scheme val="minor"/>
      </rPr>
      <t>Weighted PGS were calculated as the summed dosage of each SNP weighted by the effect size (cups/day) in the original GWAS. Unweighted PGS were calculated as the dosage of coffee consumption increasing alelles. Bolded p &lt; 0.05</t>
    </r>
  </si>
  <si>
    <r>
      <t>R</t>
    </r>
    <r>
      <rPr>
        <b/>
        <vertAlign val="superscript"/>
        <sz val="12"/>
        <color rgb="FF000000"/>
        <rFont val="Calibri"/>
        <family val="2"/>
        <scheme val="minor"/>
      </rPr>
      <t>2</t>
    </r>
    <r>
      <rPr>
        <b/>
        <sz val="12"/>
        <color rgb="FF000000"/>
        <rFont val="Calibri"/>
        <family val="2"/>
        <scheme val="minor"/>
      </rPr>
      <t xml:space="preserve"> (amongst all)</t>
    </r>
  </si>
  <si>
    <r>
      <t>R</t>
    </r>
    <r>
      <rPr>
        <b/>
        <vertAlign val="superscript"/>
        <sz val="12"/>
        <color rgb="FF000000"/>
        <rFont val="Calibri"/>
        <family val="2"/>
        <scheme val="minor"/>
      </rPr>
      <t>2</t>
    </r>
    <r>
      <rPr>
        <b/>
        <sz val="12"/>
        <color rgb="FF000000"/>
        <rFont val="Calibri"/>
        <family val="2"/>
        <scheme val="minor"/>
      </rPr>
      <t xml:space="preserve"> (amongst consumers) </t>
    </r>
  </si>
  <si>
    <r>
      <t>0.00319</t>
    </r>
    <r>
      <rPr>
        <sz val="12"/>
        <color theme="1"/>
        <rFont val="Calibri"/>
        <family val="2"/>
        <scheme val="minor"/>
      </rPr>
      <t> </t>
    </r>
  </si>
  <si>
    <r>
      <rPr>
        <b/>
        <sz val="12"/>
        <color rgb="FF000000"/>
        <rFont val="Calibri"/>
        <family val="2"/>
        <scheme val="minor"/>
      </rPr>
      <t xml:space="preserve">Supplementary Table 12. </t>
    </r>
    <r>
      <rPr>
        <sz val="12"/>
        <color rgb="FF000000"/>
        <rFont val="Calibri"/>
        <family val="2"/>
        <scheme val="minor"/>
      </rPr>
      <t>The proportion of variance explained in coffee consumption (at week 15 and week 22) by the coffee PGS in MoBa, and F statistics estimated using linear regression analyses in R. Analyses were conducted twice, once across all coffee consumers and non-consumers, and again across just coffee consumers.</t>
    </r>
  </si>
  <si>
    <t>Unweighted PGS</t>
  </si>
  <si>
    <t>Weighted PGS</t>
  </si>
  <si>
    <t>Maternal Weighted PGS</t>
  </si>
  <si>
    <t>Maternal Unweighted PGS</t>
  </si>
  <si>
    <t>ST1</t>
  </si>
  <si>
    <t>ST2</t>
  </si>
  <si>
    <t>ST3</t>
  </si>
  <si>
    <t>ST4</t>
  </si>
  <si>
    <t>ST5</t>
  </si>
  <si>
    <t>ST6</t>
  </si>
  <si>
    <t>ST7</t>
  </si>
  <si>
    <t>ST8</t>
  </si>
  <si>
    <t>ST9</t>
  </si>
  <si>
    <t>ST10</t>
  </si>
  <si>
    <t>ST11</t>
  </si>
  <si>
    <t>ST12</t>
  </si>
  <si>
    <t>ST13</t>
  </si>
  <si>
    <t>ST14</t>
  </si>
  <si>
    <t>ST15</t>
  </si>
  <si>
    <t>ST16</t>
  </si>
  <si>
    <t>ST17</t>
  </si>
  <si>
    <t>ST18</t>
  </si>
  <si>
    <t>ST19</t>
  </si>
  <si>
    <t>ST20</t>
  </si>
  <si>
    <t>ST21</t>
  </si>
  <si>
    <t>ST22</t>
  </si>
  <si>
    <t>Sheet</t>
  </si>
  <si>
    <t>Contents</t>
  </si>
  <si>
    <t>Supplementary Table 2. SNPs previously associated with coffee consumption (cups/day) in Cornelis et al., 2015 that were used in the present study. The putative function is taken from Cornelis &amp; Munafo 2018. Effect coefficients reflect cups of coffee per day per effect alelle.</t>
  </si>
  <si>
    <t>Supplementary Table 3. Bivariate linkage disequilibrium (LD) score regression intercepts used in the DINGO approach to partition the maternal and fetal genetic efffects on each neurodevelopmental difficulty (ND). Sample sizes (N) for the genome-wide association study (GWAS) of own and offspring NDs are also provided.</t>
  </si>
  <si>
    <t>Supplementary Table 4. GWAS summary statistics used in two-sample Mendelian randomisation analyses of coffee consumption (cups/day) on rank-based inverse normal transformed offspring neurodevelopmental difficulties (NDs).</t>
  </si>
  <si>
    <t>Supplementary Table 5. Harmonised genome-wide association study (GWAS) summary statistics used for the multivariable Mendelian randomisations (MVMR) of smoking, alcohol and coffee consumption on SCQ-SCI-8yr. The reason each SNP was included in the MVMR (I.e. which exposure it is intended to proxy) and the GWAS where the SNP has the lowest p-value is noted.</t>
  </si>
  <si>
    <t>Supplementary Table 10. Results from the Mendelian randomisation (MR) main (inverse variance weighted) and sensitivity analyses. Offspring neurodevelopmental difficulty outcomes were rank-based-inverse normal transformed. Effect estimates reflect unit change in outcome per cup of coffee consumed per day. P &lt; 0.05 bolded.</t>
  </si>
  <si>
    <t>Supplementary Table 11. Results from the directional pleitropy and heterogeneity sensitivity analyses of maternal coffee consumption (cups/day) on offspring neurodevelopmental difficulties (rank-based inverse normal transformed). The I2GX is also provided. Bolded P &lt; 0.05</t>
  </si>
  <si>
    <t>Supplementary Table 12. The proportion of variance explained in coffee consumption (at week 15 and week 22) by the coffee PGS in MoBa, and F statistics estimated using linear regression analyses in R. Analyses were conducted twice, once across all coffee consumers and non-consumers, and again across just coffee consumers.</t>
  </si>
  <si>
    <t>Supplementary Table 13. Associations between maternal SNPs and maternal smoking (continuous cigarretes/week; binary yes/no) at various timepoints before and during pregnancy in MoBa estimated from genetic linear mixed models. Covariates included offspring birth year, maternal and paternal age at birth and maternal genotyping batch. The model included a genetic relationship matrix and analyses were limited to smokers. For analyses of continuous measures of smoking, effect coefficients and SE represent cigarettes/week per coffee effect allele. For analyses of binary smoking, odds ratio and CIs represent the odds of partaking per coffee effect allele. Bolded p &lt; 0.05</t>
  </si>
  <si>
    <t xml:space="preserve">Supplementary Table 14. Association between maternal SNPs and maternal alcohol (continuous weekly frequency; binary yes/no) at various timepoints before and during pregnancy in MoBa estimated from genetic linear mixed models. Covariates included offspring birth year, maternal and paternal age at birth and maternal genotyping batch. The model included a genetic relationship matrix and analyses were limited to drinkers. For analyses of continuous measures of smoking, effect coefficients and SE represent drinks/week per coffee effect allele. For analyses of binary smoking, odds ratio and CIs represent the odds of partaking per coffee effect allele. </t>
  </si>
  <si>
    <t xml:space="preserve">Supplementary Table 16. Associations between maternal polygenic scores (PGS) and maternal alcohol (continuous weekly frequency; binary yes/no) at various timepoints before and during pregnancy in MoBa estimated using genetic linear mixed models. Covariates included offspring birth year, maternal and paternal age at birth and maternal genotyping batch. The model included a genetic relationship matrix. Weighted PGS were calculated as the summed dosage of each SNP weighted by the effect size (cups/day), whereas unweighted PGS are the summed dosage of coffee consumption increasing alleles. Bolded p &lt; 0.05			</t>
  </si>
  <si>
    <t>Supplementary Table 17. Associations between maternal polygenic scores (PGS) and maternal smoking (continuous cigarretes/week; binary yes/no) at various timepoints before and during pregnancy in MoBa estimated using genetic linear mixed models. Covariates included offspring birth year, maternal and paternal age at birth and maternal genotyping batch. The model included a genetic relationship matrix . Weighted PGS were calculated as the summed dosage of each SNP weighted by the effect size (cups/day), whereas unweighted PGS are the summed dosage of cofffe consumption increasing alleles. Bolded p &lt; 0.05</t>
  </si>
  <si>
    <t xml:space="preserve">Supplementary Table 18. Associations between maternal PGS and maternal education (years) and income (NOK) in MoBa estimated from genetic linear mixed models. Covariates included offspring birth year, maternal and paternal age at birth and maternal genotyping batch. The model included a genetic relationship matrix and analyses were limited to smokers.  Weighted PGS were calculated as the summed dosage of each SNP weighted by the effect size (cups/day), whereas unweighted PGS are the summed dosage of cofffe consumption increasing alleles. Bolded p &lt; 0.05																	</t>
  </si>
  <si>
    <t xml:space="preserve">Supplementary Table 19. Results from smoking/alcohol adjusted polygenic score (PGS) analyses in mother-child duos. Genetic linear mixed models were used to assess the relationship between maternal PGS and offspring neurodevelopmental difficulties (NDs). Covariates included maternal smoking at week 15, alcohol consumption at week 30, offspring year of birth, maternal age at birth, paternal age at birth, and genotyping batches (offspring and maternal). The weighted PGS analyses conditioned upon offspring genotypes, while the unweighted PGS analyses conditioned upon offspring unweighted PGS. Weighted PGS were calculated as the summed dosage of each SNP weighted by the effect size (cups/day), whereas unweighted PGS are the summed dosage of cofffe consumption increasing alleles. NDs were rank-based inverse normal transformed. Bolded p &lt; 0.05 </t>
  </si>
  <si>
    <t>Supplementary Table 21. Associations between maternal SNPs and ever/never consuming coffee during pregnancy in MoBa. Covariates included offspring birth year, maternal age at birth and maternal genotyping batch. The model included a genetic relationship matrix and consisted of 35,250 consumers and 8544 non-consumers. The multiple-testing (8 SNPs) corrected p-value threshold used for statistical significance is 0.00625.</t>
  </si>
  <si>
    <r>
      <t>Supplementary Table 7. Replication of associations between A) SNPs and coffee consumption (cups/day); and B) SNPs and caffeine consumption (mg/day) in MoBa using a genetic linear mixed model. Coffee and caffeine consumption were measured at multiple timepoints before and during pregnancy. Covariates included offspring birth year, maternal age at birth, paternal age at birth, and maternal genotyping batch. The model included a genetic relationship matrix and the analyses were conducted twice; once across consumers and non-consumers, as well as once across maternal consumers only. Effect coefficients and SE represent cups/day per effect allele.</t>
    </r>
    <r>
      <rPr>
        <sz val="12"/>
        <color theme="1"/>
        <rFont val="Calibri (Body)"/>
      </rPr>
      <t xml:space="preserve"> F statistics are approximated as F = effect^2/se^2. </t>
    </r>
    <r>
      <rPr>
        <sz val="12"/>
        <color theme="1"/>
        <rFont val="Calibri"/>
        <family val="2"/>
        <scheme val="minor"/>
      </rPr>
      <t>Bolded p &lt; 0.05</t>
    </r>
  </si>
  <si>
    <r>
      <t>Supplementary Table 8. Results from polygenic score (PGS) analyses in parent-child trios. Genetic linear mixed models were used to assess the relationship between maternal PGS and offspring neurodevelopmental difficulties (NDs). Covariates included offspring birth year, maternal age at birth, paternal age at birth,</t>
    </r>
    <r>
      <rPr>
        <sz val="12"/>
        <color rgb="FFFF0000"/>
        <rFont val="Calibri (Body)"/>
      </rPr>
      <t xml:space="preserve"> </t>
    </r>
    <r>
      <rPr>
        <sz val="12"/>
        <color theme="1"/>
        <rFont val="Calibri"/>
        <family val="2"/>
        <scheme val="minor"/>
      </rPr>
      <t>and genotyping batches (offspring, maternal and paternal). The weighted PGS analyses conditioned upon offspring and paternal genotypes, while the unweighted PGS analyses conditioned upon offspring and paternal unweighted PGS. The model included a genetic relationship matrix. Shown are the effect estimate for the maternal PGS on offspring NDs. p &lt; 0.05 = bold, p &lt; 0.005 = *.</t>
    </r>
  </si>
  <si>
    <r>
      <t xml:space="preserve">Supplementary Table 15. Associations between maternal SNPs and maternal education (years) and income (NOK) in MoBa estimated from genetic linear mixed models. </t>
    </r>
    <r>
      <rPr>
        <sz val="12"/>
        <color theme="1"/>
        <rFont val="Calibri (Body)"/>
      </rPr>
      <t>Covariates included offspring birth year, maternal and paternal age at birth and maternal genotyping batch. The model included a genetic relationship matrix and analyses were limited to smokers. Effect coefficients and SE represent years or NOK per coffee effect allele.  Bolded p &lt; 0.05</t>
    </r>
  </si>
  <si>
    <r>
      <t xml:space="preserve">Supplementary Table 20. Multivariable Mendelian randomisation (MVMR) analysis of multiple exposures (maternal coffee consumption, maternal smoking and maternal alcohol consumption) on offspring SCQ-SCI at age 8 years. </t>
    </r>
    <r>
      <rPr>
        <sz val="12"/>
        <color theme="1"/>
        <rFont val="Calibri (Body)"/>
      </rPr>
      <t xml:space="preserve">First all SNPs significant in the coffee (8 SNPs), smoking (SNPs = 17) and alcohol (SNPs = 48) GWAS were used (A), and secondly, only the 8 coffee associated SNPs were used (B). </t>
    </r>
    <r>
      <rPr>
        <sz val="12"/>
        <color theme="1"/>
        <rFont val="Calibri"/>
        <family val="2"/>
        <scheme val="minor"/>
      </rPr>
      <t>Bolded p &lt; 0.005.</t>
    </r>
  </si>
  <si>
    <r>
      <t>Supplementary Table 22. Replication of associations between Zhong et al., 2019 SNPs. In the Zhong et al., 2019 GWAS, effect coefficients represent the percent change in consumption level per allele in the joint meta analysis of 672,357 individuals. Genetic linear mixed models were used to replicate the associations of these SNPs with A) coffee consumption (cups/day); and B) caffeine consumption (mg/day) in MoBa. Coffee and caffeine consumption were measured at multiple timepoints before and during pregnancy. C</t>
    </r>
    <r>
      <rPr>
        <sz val="12"/>
        <color theme="1"/>
        <rFont val="Calibri (Body)"/>
      </rPr>
      <t>ovariates included offspring birth year, maternal age at birth, paternal age at birth, and maternal genotyping batch. The model included a genetic relationship matrix and the analyses were limited to maternal consumers. Effect coefficients and SE for the MoBa analyses represent cups/day or mg/day per effect allele.</t>
    </r>
    <r>
      <rPr>
        <sz val="12"/>
        <color rgb="FFFF0000"/>
        <rFont val="Calibri (Body)"/>
      </rPr>
      <t xml:space="preserve"> </t>
    </r>
    <r>
      <rPr>
        <sz val="12"/>
        <color theme="1"/>
        <rFont val="Calibri (Body)"/>
      </rPr>
      <t>Bolded p &lt; 0.05</t>
    </r>
  </si>
  <si>
    <t xml:space="preserve">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 				</t>
  </si>
  <si>
    <t>Gene: candidate gene at the locus</t>
  </si>
  <si>
    <t>Position: GRCh37</t>
  </si>
  <si>
    <t xml:space="preserve">SNP: single nucleotide polymorphism; SE: standard error;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 				</t>
  </si>
  <si>
    <t>SNP: single nucleotide polymorphism; SE: standard error; SCQ-SCI-8yr: Social Communication Questionnaire social communication impairments subscale at age 8 years</t>
  </si>
  <si>
    <t>**: Despite being included to proxy coffee consumption, SNPs are more significant in the alcohol consumption GWAS than the coffee consumption GWAS</t>
  </si>
  <si>
    <t>PGS: polygenic score; SNP: single nucleotide polymorphism; SE: standard error; N: sample size</t>
  </si>
  <si>
    <t>SNP: single nucleotide polymorphism; SE: standard error; EAF: effect allele frequency</t>
  </si>
  <si>
    <t>PGS: polygenic score</t>
  </si>
  <si>
    <t>SNP: single nucleotide polymorphism; SE: standard error; P: p-value; OR: odds ratio; CI: 95% confidence intervals; N: sample size</t>
  </si>
  <si>
    <t>SNP: single nucleotide polymorphism; SE: standard error; P: P-Value; N: Sample size</t>
  </si>
  <si>
    <t>PGS: polygenic score; SE: standard error; P: p-value; OR: odds ratio; CI: 95% confidence intervals; N: sample size</t>
  </si>
  <si>
    <t>PGS: polygenic score; SE: standard error; P: P-Value; N: Sample size</t>
  </si>
  <si>
    <t>SNP: single nucleotide polymorphism; CI: 95% confidence interval; SE: standard error; OR: odds ratio</t>
  </si>
  <si>
    <t>SNP: single nucleotide polymorphism; SE: standard error; N: sample size;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t>
  </si>
  <si>
    <t>PGS: polygenic score; SNP: single nucleotide polymorphism; SE: standard error;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t>
  </si>
  <si>
    <t>SNP: single nucleotide polymorphism; SE: standard error;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t>
  </si>
  <si>
    <t>SE: standard error; P: P-Value; Q: Cochrane's Q; df: degrees of freedom;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t>
  </si>
  <si>
    <t>SNP: single nucleotide polymorphism; PGS: polygenic score; SE: standard error; N: sample size; SCQ-full: Social Communication Questionnaire; SCQ-RRB: Social Communication Questionnaire restricted and repetitive behaviour subscale; SCQ-SCI: Social Communication Questionnaire social communication impairment subscale; CBCL-ADHD: Child Behaviour Checklist ADHD subscale; RS-DBD-ADHD: Rating Scale for Disruptive Behaviour Disorders ADHD subscale; RS-DBD-INA: Rating Scale for Disruptive Behaviour Disorders inattention subscale; RS-DBD-HYP: Rating Scale for Disruptive Behaviour Disorders hyperactivity subscale; CPRS: Conners Parent Rating Scale-Revised short form; ASQ-LANG: Ages and Stages Questionnaire language subscale; CCC-S: The Children’s Communication Checklist-2 Short Scale; ASQ-MOTOR: Ages and Stages Questionnaire motor items; CDI-MOTOR: Child Development Inventory motor subscale.</t>
  </si>
  <si>
    <t>SNP: single nucleotide polymorphism; CI: 95% confidence interval; SE: standard error; OR: odds ratio; SCQ-SCI-8yr: Social Communication Questionnaire social communication impairment subscale</t>
  </si>
  <si>
    <t>No income</t>
  </si>
  <si>
    <t>Over 500,000</t>
  </si>
  <si>
    <t>Under 150,000</t>
  </si>
  <si>
    <t>151,000-199,999</t>
  </si>
  <si>
    <t>200,000-299,999</t>
  </si>
  <si>
    <t>300,000-399,999</t>
  </si>
  <si>
    <t>400,000-499,999</t>
  </si>
  <si>
    <t xml:space="preserve">Midpoint </t>
  </si>
  <si>
    <r>
      <rPr>
        <b/>
        <sz val="12"/>
        <color rgb="FF000000"/>
        <rFont val="Calibri"/>
        <family val="2"/>
        <scheme val="minor"/>
      </rPr>
      <t xml:space="preserve">Supplementary Table 1. </t>
    </r>
    <r>
      <rPr>
        <sz val="12"/>
        <color rgb="FF000000"/>
        <rFont val="Calibri"/>
        <family val="2"/>
        <scheme val="minor"/>
      </rPr>
      <t>Treatment of socioeconomic variables. Highest level of educational attainment was converted to years of education in MoBa as per the International Standard Classification of Education (ISCED). The questionnaire asked "</t>
    </r>
    <r>
      <rPr>
        <i/>
        <sz val="12"/>
        <color rgb="FF000000"/>
        <rFont val="Calibri"/>
        <family val="2"/>
        <scheme val="minor"/>
      </rPr>
      <t xml:space="preserve">What education do you and the baby's father have? (Fill in the highest level of education you have completed and current studies if you are still in school)". </t>
    </r>
    <r>
      <rPr>
        <sz val="12"/>
        <color rgb="FF000000"/>
        <rFont val="Calibri"/>
        <family val="2"/>
        <scheme val="minor"/>
      </rPr>
      <t xml:space="preserve">Maternal and paternal income (Norwegian Kroner; NOK) bracket was converted to its midpoint. </t>
    </r>
  </si>
  <si>
    <t xml:space="preserve">Supplementary Table 1. Treatment of socioeconomic variables. Highest level of educational attainment was converted to years of education in MoBa as per the International Standard Classification of Education (ISCED). The questionnaire asked "What education do you and the baby's father have? (Fill in the highest level of education you have completed and current studies if you are still in school)". Maternal and paternal income (Norwegian Kroner; NOK) bracket was converted to its midpoint. </t>
  </si>
  <si>
    <r>
      <rPr>
        <b/>
        <sz val="12"/>
        <color theme="1"/>
        <rFont val="Calibri"/>
        <family val="2"/>
        <scheme val="minor"/>
      </rPr>
      <t xml:space="preserve">Supplementary Table 10. </t>
    </r>
    <r>
      <rPr>
        <sz val="12"/>
        <color theme="1"/>
        <rFont val="Calibri"/>
        <family val="2"/>
        <scheme val="minor"/>
      </rPr>
      <t>Results from polygenic score (PGS) analyses in parent-child trios. Genetic linear mixed models were used to assess the relationship between maternal PGS and offspring neurodevelopmental difficulties (NDs). Covariates included offspring birth year, maternal age at birth, paternal age at birth,</t>
    </r>
    <r>
      <rPr>
        <sz val="12"/>
        <color rgb="FFFF0000"/>
        <rFont val="Calibri (Body)"/>
      </rPr>
      <t xml:space="preserve"> </t>
    </r>
    <r>
      <rPr>
        <sz val="12"/>
        <color theme="1"/>
        <rFont val="Calibri"/>
        <family val="2"/>
        <scheme val="minor"/>
      </rPr>
      <t>and genotyping batches (offspring, maternal and paternal). The weighted PGS analyses conditioned upon offspring and paternal genotypes, while the unweighted PGS analyses conditioned upon offspring and paternal unweighted PGS. The model included a genetic relationship matrix. Shown are the effect estimate for the maternal PGS on offspring NDs. p &lt; 0.05 = bold, p &lt; 0.005 = *.</t>
    </r>
  </si>
  <si>
    <r>
      <rPr>
        <b/>
        <sz val="12"/>
        <color theme="1"/>
        <rFont val="Calibri"/>
        <family val="2"/>
        <scheme val="minor"/>
      </rPr>
      <t xml:space="preserve">Supplementary Table 11. </t>
    </r>
    <r>
      <rPr>
        <sz val="12"/>
        <color theme="1"/>
        <rFont val="Calibri"/>
        <family val="2"/>
        <scheme val="minor"/>
      </rPr>
      <t>Results from genetic risk score (PGS) analyses in parent-child trios. Genetic linear mixed models were used to assess the relationship between paternal PGS and offspring neurodevelopmental difficulties (NDs). Covariates included offspring birth year, maternal age at birth, paternal age at birth, and genotyping batches (offspring, maternal and paternal). The weighted PGS analyses conditioned upon offspring and maternal genotypes, while the unweighted PGS analyses conditioned upon offspring and maternal unweighted PGS. The model included a genetic relationship matrix. Shown are the effect estimate for the paternal PGS on offspring NDs. p &lt; 0.05 = bold, p &lt; 0.005 = *.</t>
    </r>
  </si>
  <si>
    <r>
      <rPr>
        <b/>
        <sz val="12"/>
        <color theme="1"/>
        <rFont val="Calibri"/>
        <family val="2"/>
        <scheme val="minor"/>
      </rPr>
      <t xml:space="preserve">Supplementary Table 12. </t>
    </r>
    <r>
      <rPr>
        <sz val="12"/>
        <color theme="1"/>
        <rFont val="Calibri"/>
        <family val="2"/>
        <scheme val="minor"/>
      </rPr>
      <t>Results from the Mendelian randomisation (MR) main (inverse variance weighted) and sensitivity analyses. Offspring neurodevelopmental difficulty outcomes were rank-based-inverse normal transformed. Effect estimates reflect unit change in outcome per cup of coffee consumed per day. P &lt; 0.05 bolded.</t>
    </r>
  </si>
  <si>
    <r>
      <rPr>
        <b/>
        <sz val="12"/>
        <color theme="1"/>
        <rFont val="Calibri"/>
        <family val="2"/>
        <scheme val="minor"/>
      </rPr>
      <t>Supplementary Table 13.</t>
    </r>
    <r>
      <rPr>
        <sz val="12"/>
        <color theme="1"/>
        <rFont val="Calibri"/>
        <family val="2"/>
        <scheme val="minor"/>
      </rPr>
      <t xml:space="preserve"> Results from the directional pleitropy and heterogeneity sensitivity analyses of maternal coffee consumption (cups/day) on offspring neurodevelopmental difficulties (rank-based inverse normal transformed). Bolded P &lt; 0.05</t>
    </r>
  </si>
  <si>
    <r>
      <rPr>
        <b/>
        <sz val="12"/>
        <color theme="1"/>
        <rFont val="Calibri"/>
        <family val="2"/>
        <scheme val="minor"/>
      </rPr>
      <t>Supplementary Table 14.</t>
    </r>
    <r>
      <rPr>
        <sz val="12"/>
        <color theme="1"/>
        <rFont val="Calibri"/>
        <family val="2"/>
        <scheme val="minor"/>
      </rPr>
      <t xml:space="preserve"> Associations between maternal SNPs and maternal smoking (continuous cigarretes/week; binary yes/no) at various timepoints before and during pregnancy in MoBa estimated from genetic linear mixed models. Covariates included offspring birth year, maternal and paternal age at birth and maternal genotyping batch. The model included a genetic relationship matrix and analyses were limited to smokers. For analyses of continuous measures of smoking, effect coefficients and SE represent cigarettes/week per coffee effect allele. For analyses of binary smoking, odds ratio and CIs represent the odds of partaking per coffee effect allele. Bolded p &lt; 0.05</t>
    </r>
  </si>
  <si>
    <r>
      <rPr>
        <b/>
        <sz val="12"/>
        <color theme="1"/>
        <rFont val="Calibri"/>
        <family val="2"/>
        <scheme val="minor"/>
      </rPr>
      <t>Supplementary Table 15.</t>
    </r>
    <r>
      <rPr>
        <sz val="12"/>
        <color theme="1"/>
        <rFont val="Calibri"/>
        <family val="2"/>
        <scheme val="minor"/>
      </rPr>
      <t xml:space="preserve"> Association between maternal SNPs and maternal alcohol (continuous weekly frequency; binary yes/no) at various timepoints before and during pregnancy in MoBa estimated from genetic linear mixed models. Covariates included offspring birth year, maternal and paternal age at birth and maternal genotyping batch. The model included a genetic relationship matrix and analyses were limited to drinkers. For analyses of continuous measures of smoking, effect coefficients and SE represent drinks/week per coffee effect allele. For analyses of binary smoking, odds ratio and CIs represent the odds of partaking per coffee effect allele. </t>
    </r>
  </si>
  <si>
    <r>
      <rPr>
        <b/>
        <sz val="12"/>
        <color theme="1"/>
        <rFont val="Calibri"/>
        <family val="2"/>
        <scheme val="minor"/>
      </rPr>
      <t>Supplementary Table 16.</t>
    </r>
    <r>
      <rPr>
        <sz val="12"/>
        <color theme="1"/>
        <rFont val="Calibri"/>
        <family val="2"/>
        <scheme val="minor"/>
      </rPr>
      <t xml:space="preserve"> Associations between maternal SNPs and maternal education (years) and income (NOK) in MoBa estimated from genetic linear mixed models. </t>
    </r>
    <r>
      <rPr>
        <sz val="12"/>
        <color theme="1"/>
        <rFont val="Calibri (Body)"/>
      </rPr>
      <t>Covariates included offspring birth year, maternal and paternal age at birth and maternal genotyping batch. The model included a genetic relationship matrix and analyses were limited to smokers. Effect coefficients and SE represent years or NOK per coffee effect allele.  Bolded p &lt; 0.05</t>
    </r>
  </si>
  <si>
    <r>
      <rPr>
        <b/>
        <sz val="12"/>
        <color theme="1"/>
        <rFont val="Calibri"/>
        <family val="2"/>
        <scheme val="minor"/>
      </rPr>
      <t xml:space="preserve">Supplementary Table 17. </t>
    </r>
    <r>
      <rPr>
        <sz val="12"/>
        <color theme="1"/>
        <rFont val="Calibri"/>
        <family val="2"/>
        <scheme val="minor"/>
      </rPr>
      <t xml:space="preserve">Associations between maternal polygenic scores (PGS) and maternal alcohol (continuous weekly frequency; binary yes/no) at various timepoints before and during pregnancy in MoBa estimated using genetic linear mixed models. Covariates included offspring birth year, maternal and paternal age at birth and maternal genotyping batch. The model included a genetic relationship matrix. Weighted PGS were calculated as the summed dosage of each SNP weighted by the effect size (cups/day), whereas unweighted PGS are the summed dosage of coffee consumption increasing alleles. Bolded p &lt; 0.05			</t>
    </r>
  </si>
  <si>
    <r>
      <rPr>
        <b/>
        <sz val="12"/>
        <color theme="1"/>
        <rFont val="Calibri"/>
        <family val="2"/>
        <scheme val="minor"/>
      </rPr>
      <t>Supplementary Table 18</t>
    </r>
    <r>
      <rPr>
        <sz val="12"/>
        <color theme="1"/>
        <rFont val="Calibri"/>
        <family val="2"/>
        <scheme val="minor"/>
      </rPr>
      <t>. Associations between maternal polygenic scores (PGS) and maternal smoking (continuous cigarretes/week; binary yes/no) at various timepoints before and during pregnancy in MoBa estimated using genetic linear mixed models. Covariates included offspring birth year, maternal and paternal age at birth and maternal genotyping batch. The model included a genetic relationship matrix . Weighted PGS were calculated as the summed dosage of each SNP weighted by the effect size (cups/day), whereas unweighted PGS are the summed dosage of cofffe consumption increasing alleles. Bolded p &lt; 0.05</t>
    </r>
  </si>
  <si>
    <r>
      <rPr>
        <b/>
        <sz val="12"/>
        <color theme="1"/>
        <rFont val="Calibri"/>
        <family val="2"/>
        <scheme val="minor"/>
      </rPr>
      <t>Supplementary Table 19.</t>
    </r>
    <r>
      <rPr>
        <sz val="12"/>
        <color theme="1"/>
        <rFont val="Calibri"/>
        <family val="2"/>
        <scheme val="minor"/>
      </rPr>
      <t xml:space="preserve"> Associations between maternal PGS and maternal education (years) and income (NOK) in MoBa estimated from genetic linear mixed models. Covariates included offspring birth year, maternal and paternal age at birth and maternal genotyping batch. The model included a genetic relationship matrix and analyses were limited to smokers.  Weighted PGS were calculated as the summed dosage of each SNP weighted by the effect size (cups/day), whereas unweighted PGS are the summed dosage of cofffe consumption increasing alleles. Bolded p &lt; 0.05																	</t>
    </r>
  </si>
  <si>
    <r>
      <rPr>
        <b/>
        <sz val="12"/>
        <color theme="1"/>
        <rFont val="Calibri"/>
        <family val="2"/>
        <scheme val="minor"/>
      </rPr>
      <t>Supplementary Table 20.</t>
    </r>
    <r>
      <rPr>
        <sz val="12"/>
        <color theme="1"/>
        <rFont val="Calibri"/>
        <family val="2"/>
        <scheme val="minor"/>
      </rPr>
      <t xml:space="preserve"> Results from smoking/alcohol adjusted polygenic score (PGS) analyses in mother-child duos. Genetic linear mixed models were used to assess the relationship between maternal PGS and offspring neurodevelopmental difficulties (NDs). Covariates included maternal smoking at week 15, alcohol consumption at week 30, offspring year of birth, maternal age at birth, paternal age at birth, and genotyping batches (offspring and maternal). The weighted PGS analyses conditioned upon offspring genotypes, while the unweighted PGS analyses conditioned upon offspring unweighted PGS. Weighted PGS were calculated as the summed dosage of each SNP weighted by the effect size (cups/day), whereas unweighted PGS are the summed dosage of cofffe consumption increasing alleles. NDs were rank-based inverse normal transformed. Bolded p &lt; 0.05 </t>
    </r>
  </si>
  <si>
    <r>
      <rPr>
        <b/>
        <sz val="12"/>
        <color theme="1"/>
        <rFont val="Calibri"/>
        <family val="2"/>
        <scheme val="minor"/>
      </rPr>
      <t>Supplementary Table 21.</t>
    </r>
    <r>
      <rPr>
        <sz val="12"/>
        <color theme="1"/>
        <rFont val="Calibri"/>
        <family val="2"/>
        <scheme val="minor"/>
      </rPr>
      <t xml:space="preserve"> Multivariable Mendelian randomisation (MVMR) analysis of multiple exposures (maternal coffee consumption, maternal smoking and maternal alcohol consumption) on offspring SCQ-SCI at age 8 years. </t>
    </r>
    <r>
      <rPr>
        <sz val="12"/>
        <color theme="1"/>
        <rFont val="Calibri (Body)"/>
      </rPr>
      <t xml:space="preserve">First all SNPs significant in the coffee (8 SNPs), smoking (SNPs = 17) and alcohol (SNPs = 48) GWAS were used (A), and secondly, only the 8 coffee associated SNPs were used (B). </t>
    </r>
    <r>
      <rPr>
        <sz val="12"/>
        <color theme="1"/>
        <rFont val="Calibri"/>
        <family val="2"/>
        <scheme val="minor"/>
      </rPr>
      <t>Bolded p &lt; 0.005.</t>
    </r>
  </si>
  <si>
    <r>
      <rPr>
        <b/>
        <sz val="12"/>
        <color theme="1"/>
        <rFont val="Calibri"/>
        <family val="2"/>
        <scheme val="minor"/>
      </rPr>
      <t xml:space="preserve">Supplementary Table 22. </t>
    </r>
    <r>
      <rPr>
        <sz val="12"/>
        <color theme="1"/>
        <rFont val="Calibri"/>
        <family val="2"/>
        <scheme val="minor"/>
      </rPr>
      <t>Associations between maternal SNPs and ever/never consuming coffee during pregnancy in MoBa. Covariates included offspring birth year, maternal age at birth and maternal genotyping batch. The model included a genetic relationship matrix and consisted of 35,250 consumers and 8544 non-consumers. The multiple-testing (8 SNPs) corrected p-value threshold used for statistical significance is 0.00625.</t>
    </r>
  </si>
  <si>
    <r>
      <rPr>
        <b/>
        <sz val="12"/>
        <color theme="1"/>
        <rFont val="Calibri"/>
        <family val="2"/>
        <scheme val="minor"/>
      </rPr>
      <t xml:space="preserve">Supplementary Table 23. </t>
    </r>
    <r>
      <rPr>
        <sz val="12"/>
        <color theme="1"/>
        <rFont val="Calibri"/>
        <family val="2"/>
        <scheme val="minor"/>
      </rPr>
      <t>Replication of associations between Zhong et al., 2019 SNPs. In the Zhong et al., 2019 GWAS, effect coefficients represent the percent change in consumption level per allele in the joint meta analysis of 672,357 individuals. Genetic linear mixed models were used to replicate the associations of these SNPs with A) coffee consumption (cups/day); and B) caffeine consumption (mg/day) in MoBa. Coffee and caffeine consumption were measured at multiple timepoints before and during pregnancy. C</t>
    </r>
    <r>
      <rPr>
        <sz val="12"/>
        <color theme="1"/>
        <rFont val="Calibri (Body)"/>
      </rPr>
      <t>ovariates included offspring birth year, maternal age at birth, paternal age at birth, and maternal genotyping batch. The model included a genetic relationship matrix and the analyses were limited to maternal consumers. Effect coefficients and SE for the MoBa analyses represent cups/day or mg/day per effect allele.</t>
    </r>
    <r>
      <rPr>
        <sz val="12"/>
        <color rgb="FFFF0000"/>
        <rFont val="Calibri (Body)"/>
      </rPr>
      <t xml:space="preserve"> </t>
    </r>
    <r>
      <rPr>
        <sz val="12"/>
        <color theme="1"/>
        <rFont val="Calibri (Body)"/>
      </rPr>
      <t>Bolded p &lt; 0.05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</si>
</sst>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17" x14ac:knownFonts="1">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color rgb="FF000000"/>
      <name val="Calibri"/>
      <family val="2"/>
    </font>
    <font>
      <i/>
      <sz val="12"/>
      <color rgb="FF000000"/>
      <name val="Calibri"/>
      <family val="2"/>
    </font>
    <font>
      <sz val="12"/>
      <color rgb="FF000000"/>
      <name val="Calibri"/>
      <family val="2"/>
    </font>
    <font>
      <sz val="12"/>
      <color rgb="FFFF0000"/>
      <name val="Calibri"/>
      <family val="2"/>
      <scheme val="minor"/>
    </font>
    <font>
      <b/>
      <sz val="12"/>
      <color rgb="FFFF0000"/>
      <name val="Calibri"/>
      <family val="2"/>
      <scheme val="minor"/>
    </font>
    <font>
      <sz val="12"/>
      <color theme="1"/>
      <name val="Calibri (Body)"/>
    </font>
    <font>
      <i/>
      <sz val="12"/>
      <color rgb="FF000000"/>
      <name val="Calibri"/>
      <family val="2"/>
      <scheme val="minor"/>
    </font>
    <font>
      <i/>
      <sz val="12"/>
      <color theme="1"/>
      <name val="Calibri"/>
      <family val="2"/>
      <scheme val="minor"/>
    </font>
    <font>
      <sz val="12"/>
      <color rgb="FFFF0000"/>
      <name val="Calibri (Body)"/>
    </font>
    <font>
      <b/>
      <vertAlign val="superscript"/>
      <sz val="12"/>
      <color theme="1"/>
      <name val="Calibri"/>
      <family val="2"/>
      <scheme val="minor"/>
    </font>
    <font>
      <b/>
      <vertAlign val="subscript"/>
      <sz val="12"/>
      <color theme="1"/>
      <name val="Calibri"/>
      <family val="2"/>
      <scheme val="minor"/>
    </font>
    <font>
      <b/>
      <vertAlign val="superscript"/>
      <sz val="12"/>
      <color rgb="FF000000"/>
      <name val="Calibri"/>
      <family val="2"/>
      <scheme val="minor"/>
    </font>
    <font>
      <sz val="8"/>
      <name val="Calibri"/>
      <family val="2"/>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4">
    <xf numFmtId="0" fontId="0" fillId="0" borderId="0" xfId="0"/>
    <xf numFmtId="164" fontId="0" fillId="0" borderId="0" xfId="0" applyNumberFormat="1"/>
    <xf numFmtId="164" fontId="0" fillId="0" borderId="5" xfId="0" applyNumberFormat="1" applyBorder="1"/>
    <xf numFmtId="11" fontId="0" fillId="0" borderId="0" xfId="0" applyNumberFormat="1"/>
    <xf numFmtId="164" fontId="0" fillId="0" borderId="7" xfId="0" applyNumberFormat="1" applyBorder="1"/>
    <xf numFmtId="164" fontId="0" fillId="0" borderId="8" xfId="0" applyNumberFormat="1" applyBorder="1"/>
    <xf numFmtId="164" fontId="0" fillId="0" borderId="2" xfId="0" applyNumberFormat="1" applyBorder="1"/>
    <xf numFmtId="164" fontId="0" fillId="0" borderId="3" xfId="0" applyNumberFormat="1" applyBorder="1"/>
    <xf numFmtId="0" fontId="0" fillId="0" borderId="2"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1" fillId="0" borderId="0" xfId="0" applyFont="1"/>
    <xf numFmtId="0" fontId="0" fillId="0" borderId="0" xfId="0" applyAlignment="1">
      <alignment horizontal="center" vertical="center"/>
    </xf>
    <xf numFmtId="0" fontId="0" fillId="0" borderId="7" xfId="0" applyBorder="1" applyAlignment="1">
      <alignment horizontal="center" vertical="center"/>
    </xf>
    <xf numFmtId="164" fontId="0" fillId="0" borderId="4" xfId="0" applyNumberFormat="1" applyBorder="1"/>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2" fontId="6" fillId="0" borderId="7"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1" fillId="0" borderId="0" xfId="0" applyFont="1" applyAlignment="1">
      <alignment horizontal="center" vertical="center"/>
    </xf>
    <xf numFmtId="0" fontId="1" fillId="0" borderId="10" xfId="0" applyFont="1" applyBorder="1" applyAlignment="1">
      <alignment horizontal="center" vertical="center"/>
    </xf>
    <xf numFmtId="0" fontId="7" fillId="0" borderId="0" xfId="0" applyFont="1"/>
    <xf numFmtId="164" fontId="0" fillId="0" borderId="1" xfId="0" applyNumberFormat="1" applyBorder="1"/>
    <xf numFmtId="164" fontId="0" fillId="0" borderId="6" xfId="0" applyNumberFormat="1" applyBorder="1"/>
    <xf numFmtId="0" fontId="0" fillId="0" borderId="0" xfId="0" applyAlignment="1">
      <alignment horizontal="left" vertical="top"/>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164" fontId="0" fillId="0" borderId="2" xfId="0" applyNumberFormat="1" applyBorder="1" applyAlignment="1">
      <alignment horizontal="center" vertical="center"/>
    </xf>
    <xf numFmtId="1" fontId="0" fillId="0" borderId="2" xfId="0" applyNumberFormat="1" applyBorder="1" applyAlignment="1">
      <alignment horizontal="center" vertical="center"/>
    </xf>
    <xf numFmtId="164" fontId="0" fillId="0" borderId="0" xfId="0" applyNumberFormat="1" applyAlignment="1">
      <alignment horizontal="center" vertical="center"/>
    </xf>
    <xf numFmtId="164"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11" fontId="0" fillId="0" borderId="2" xfId="0" applyNumberFormat="1" applyBorder="1" applyAlignment="1">
      <alignment horizontal="center" vertical="center"/>
    </xf>
    <xf numFmtId="11" fontId="0" fillId="0" borderId="0" xfId="0" applyNumberFormat="1" applyAlignment="1">
      <alignment horizontal="center" vertical="center"/>
    </xf>
    <xf numFmtId="11" fontId="0" fillId="0" borderId="7" xfId="0" applyNumberFormat="1" applyBorder="1" applyAlignment="1">
      <alignment horizontal="center" vertical="center"/>
    </xf>
    <xf numFmtId="0" fontId="0" fillId="0" borderId="0" xfId="0" applyAlignment="1">
      <alignment vertical="top"/>
    </xf>
    <xf numFmtId="0" fontId="0" fillId="0" borderId="7" xfId="0" applyBorder="1" applyAlignment="1">
      <alignment wrapText="1"/>
    </xf>
    <xf numFmtId="0" fontId="1" fillId="0" borderId="0" xfId="0" applyFont="1" applyAlignment="1">
      <alignment horizontal="left"/>
    </xf>
    <xf numFmtId="0" fontId="6" fillId="0" borderId="2" xfId="0" applyFont="1" applyBorder="1" applyAlignment="1">
      <alignment vertical="center" wrapText="1"/>
    </xf>
    <xf numFmtId="0" fontId="6" fillId="0" borderId="2" xfId="0" applyFont="1" applyBorder="1" applyAlignment="1">
      <alignment vertical="center"/>
    </xf>
    <xf numFmtId="0" fontId="6" fillId="0" borderId="0" xfId="0" applyFont="1" applyAlignment="1">
      <alignment horizontal="left" vertic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applyAlignment="1">
      <alignment horizontal="center"/>
    </xf>
    <xf numFmtId="2" fontId="0" fillId="0" borderId="0" xfId="0" applyNumberFormat="1" applyAlignment="1">
      <alignment horizontal="center" vertical="center"/>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11" fontId="0" fillId="0" borderId="3" xfId="0" applyNumberFormat="1" applyBorder="1" applyAlignment="1">
      <alignment horizontal="center" vertical="center"/>
    </xf>
    <xf numFmtId="2" fontId="0" fillId="0" borderId="4" xfId="0" applyNumberFormat="1" applyBorder="1" applyAlignment="1">
      <alignment horizontal="center" vertical="center"/>
    </xf>
    <xf numFmtId="11" fontId="0" fillId="0" borderId="5" xfId="0" applyNumberFormat="1" applyBorder="1" applyAlignment="1">
      <alignment horizontal="center" vertical="center"/>
    </xf>
    <xf numFmtId="11" fontId="1" fillId="0" borderId="5" xfId="0" applyNumberFormat="1" applyFont="1" applyBorder="1" applyAlignment="1">
      <alignment horizontal="center" vertical="center"/>
    </xf>
    <xf numFmtId="0" fontId="1" fillId="0" borderId="7" xfId="0" applyFont="1" applyBorder="1" applyAlignment="1">
      <alignment horizontal="center" vertical="center"/>
    </xf>
    <xf numFmtId="2" fontId="0" fillId="0" borderId="7" xfId="0" applyNumberFormat="1" applyBorder="1" applyAlignment="1">
      <alignment horizontal="center" vertical="center"/>
    </xf>
    <xf numFmtId="2" fontId="0" fillId="0" borderId="6" xfId="0" applyNumberFormat="1" applyBorder="1" applyAlignment="1">
      <alignment horizontal="center" vertical="center"/>
    </xf>
    <xf numFmtId="11" fontId="0" fillId="0" borderId="8" xfId="0" applyNumberFormat="1" applyBorder="1" applyAlignment="1">
      <alignment horizontal="center" vertical="center"/>
    </xf>
    <xf numFmtId="11" fontId="1" fillId="0" borderId="0" xfId="0" applyNumberFormat="1" applyFont="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11" fontId="4" fillId="0" borderId="5" xfId="0" applyNumberFormat="1" applyFont="1" applyBorder="1" applyAlignment="1">
      <alignment horizontal="center" vertical="center" wrapText="1"/>
    </xf>
    <xf numFmtId="11" fontId="4" fillId="0" borderId="8" xfId="0" applyNumberFormat="1" applyFont="1" applyBorder="1" applyAlignment="1">
      <alignment horizontal="center" vertical="center" wrapText="1"/>
    </xf>
    <xf numFmtId="164" fontId="0" fillId="0" borderId="2" xfId="0" applyNumberFormat="1" applyBorder="1" applyAlignment="1">
      <alignment horizontal="center"/>
    </xf>
    <xf numFmtId="164" fontId="0" fillId="0" borderId="0" xfId="0" applyNumberFormat="1" applyAlignment="1">
      <alignment horizontal="center"/>
    </xf>
    <xf numFmtId="164" fontId="0" fillId="0" borderId="7" xfId="0" applyNumberFormat="1" applyBorder="1" applyAlignment="1">
      <alignment horizontal="center"/>
    </xf>
    <xf numFmtId="164" fontId="1" fillId="0" borderId="2"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2" fontId="6" fillId="0" borderId="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1" fontId="0" fillId="0" borderId="0" xfId="0" applyNumberForma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1" xfId="0" applyNumberFormat="1" applyBorder="1" applyAlignment="1">
      <alignment horizontal="center"/>
    </xf>
    <xf numFmtId="164" fontId="0" fillId="0" borderId="3" xfId="0" applyNumberFormat="1" applyBorder="1" applyAlignment="1">
      <alignment horizontal="center"/>
    </xf>
    <xf numFmtId="164" fontId="0" fillId="0" borderId="6" xfId="0" applyNumberFormat="1" applyBorder="1" applyAlignment="1">
      <alignment horizontal="center"/>
    </xf>
    <xf numFmtId="164" fontId="0" fillId="0" borderId="8" xfId="0" applyNumberFormat="1" applyBorder="1" applyAlignment="1">
      <alignment horizontal="center"/>
    </xf>
    <xf numFmtId="0" fontId="1" fillId="0" borderId="3" xfId="0" applyFont="1" applyBorder="1" applyAlignment="1">
      <alignment horizontal="center" vertical="center"/>
    </xf>
    <xf numFmtId="0" fontId="0" fillId="0" borderId="3" xfId="0"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0" fontId="0" fillId="0" borderId="5" xfId="0" applyBorder="1" applyAlignment="1">
      <alignment horizontal="center" vertical="center"/>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8" xfId="0" applyBorder="1" applyAlignment="1">
      <alignment horizontal="center" vertical="center"/>
    </xf>
    <xf numFmtId="164" fontId="0" fillId="0" borderId="6" xfId="0" applyNumberFormat="1" applyBorder="1" applyAlignment="1">
      <alignment horizontal="center" vertical="center"/>
    </xf>
    <xf numFmtId="164" fontId="0" fillId="0" borderId="8" xfId="0" applyNumberFormat="1" applyBorder="1" applyAlignment="1">
      <alignment horizontal="center" vertical="center"/>
    </xf>
    <xf numFmtId="0" fontId="3" fillId="0" borderId="10" xfId="0" applyFont="1" applyBorder="1" applyAlignment="1">
      <alignment horizontal="center" vertical="center"/>
    </xf>
    <xf numFmtId="0" fontId="1" fillId="0" borderId="0" xfId="0" applyFont="1" applyAlignment="1">
      <alignment horizontal="left" wrapText="1"/>
    </xf>
    <xf numFmtId="164" fontId="1" fillId="0" borderId="7" xfId="0" applyNumberFormat="1" applyFont="1" applyBorder="1" applyAlignment="1">
      <alignment horizontal="center" vertical="center"/>
    </xf>
    <xf numFmtId="164" fontId="1" fillId="0" borderId="8"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3" xfId="0" applyNumberFormat="1"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0" xfId="0" applyAlignment="1">
      <alignment horizontal="left" vertical="center"/>
    </xf>
    <xf numFmtId="0" fontId="1" fillId="0" borderId="7" xfId="0" applyFont="1" applyBorder="1" applyAlignment="1">
      <alignment wrapText="1"/>
    </xf>
    <xf numFmtId="0" fontId="1" fillId="0" borderId="0" xfId="0" applyFont="1" applyAlignment="1">
      <alignment horizontal="left" vertical="center"/>
    </xf>
    <xf numFmtId="0" fontId="1" fillId="0" borderId="4" xfId="0" applyFont="1" applyBorder="1" applyAlignment="1">
      <alignment horizontal="center" vertical="center"/>
    </xf>
    <xf numFmtId="0" fontId="3" fillId="0" borderId="9" xfId="0" applyFont="1" applyBorder="1" applyAlignment="1">
      <alignment horizontal="center" vertical="center"/>
    </xf>
    <xf numFmtId="3" fontId="0" fillId="0" borderId="2"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0" borderId="9" xfId="0" applyFont="1" applyBorder="1" applyAlignment="1">
      <alignment horizontal="center"/>
    </xf>
    <xf numFmtId="0" fontId="1" fillId="0" borderId="11" xfId="0" applyFont="1" applyBorder="1" applyAlignment="1">
      <alignment horizontal="center"/>
    </xf>
    <xf numFmtId="0" fontId="0" fillId="0" borderId="0" xfId="0" applyAlignment="1">
      <alignment horizontal="left" vertical="center" wrapText="1"/>
    </xf>
    <xf numFmtId="0" fontId="1" fillId="0" borderId="1" xfId="0" applyFont="1" applyBorder="1" applyAlignment="1">
      <alignment horizontal="center" vertical="center"/>
    </xf>
    <xf numFmtId="0" fontId="0" fillId="0" borderId="0" xfId="0" applyAlignment="1">
      <alignment horizontal="left" wrapText="1"/>
    </xf>
    <xf numFmtId="2" fontId="6" fillId="0" borderId="0" xfId="0" applyNumberFormat="1" applyFont="1" applyAlignment="1">
      <alignment horizontal="center" vertical="center" wrapText="1"/>
    </xf>
    <xf numFmtId="11" fontId="6" fillId="0" borderId="5" xfId="0" applyNumberFormat="1" applyFont="1" applyBorder="1" applyAlignment="1">
      <alignment horizontal="center" vertical="center" wrapText="1"/>
    </xf>
    <xf numFmtId="0" fontId="11" fillId="0" borderId="0" xfId="0" applyFont="1" applyAlignment="1">
      <alignment horizontal="center" vertical="center"/>
    </xf>
    <xf numFmtId="0" fontId="11" fillId="0" borderId="7" xfId="0" applyFont="1" applyBorder="1" applyAlignment="1">
      <alignment horizontal="center" vertical="center"/>
    </xf>
    <xf numFmtId="164" fontId="1" fillId="0" borderId="5" xfId="0" applyNumberFormat="1" applyFont="1" applyBorder="1"/>
    <xf numFmtId="0" fontId="1" fillId="0" borderId="6" xfId="0" applyFont="1" applyBorder="1" applyAlignment="1">
      <alignment horizontal="center" vertical="center"/>
    </xf>
    <xf numFmtId="0" fontId="1" fillId="0" borderId="8" xfId="0" applyFont="1" applyBorder="1" applyAlignment="1">
      <alignment horizontal="center" vertical="center"/>
    </xf>
    <xf numFmtId="164" fontId="1" fillId="0" borderId="8" xfId="0" applyNumberFormat="1" applyFont="1" applyBorder="1"/>
    <xf numFmtId="11" fontId="1" fillId="0" borderId="8" xfId="0" applyNumberFormat="1" applyFont="1" applyBorder="1"/>
    <xf numFmtId="11" fontId="1" fillId="0" borderId="3" xfId="0" applyNumberFormat="1" applyFont="1" applyBorder="1"/>
    <xf numFmtId="164" fontId="1" fillId="0" borderId="3" xfId="0" applyNumberFormat="1" applyFont="1" applyBorder="1"/>
    <xf numFmtId="0" fontId="0" fillId="0" borderId="7" xfId="0" applyBorder="1" applyAlignment="1">
      <alignment horizontal="left" wrapText="1"/>
    </xf>
    <xf numFmtId="0" fontId="0" fillId="0" borderId="0" xfId="0" applyAlignment="1">
      <alignment horizontal="center" wrapText="1"/>
    </xf>
    <xf numFmtId="164" fontId="1" fillId="0" borderId="0" xfId="0" applyNumberFormat="1" applyFont="1"/>
    <xf numFmtId="164" fontId="1" fillId="0" borderId="5" xfId="0" applyNumberFormat="1" applyFont="1" applyBorder="1" applyAlignment="1">
      <alignment horizontal="center"/>
    </xf>
    <xf numFmtId="164" fontId="1" fillId="0" borderId="4" xfId="0" applyNumberFormat="1" applyFont="1" applyBorder="1"/>
    <xf numFmtId="164" fontId="1" fillId="0" borderId="6"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0" borderId="6" xfId="0" applyNumberFormat="1" applyFont="1" applyBorder="1"/>
    <xf numFmtId="164" fontId="1" fillId="0" borderId="7" xfId="0" applyNumberFormat="1" applyFont="1" applyBorder="1"/>
    <xf numFmtId="164" fontId="1" fillId="0" borderId="1" xfId="0" applyNumberFormat="1" applyFont="1" applyBorder="1" applyAlignment="1">
      <alignment horizontal="center" vertical="center"/>
    </xf>
    <xf numFmtId="164" fontId="1" fillId="0" borderId="2" xfId="0" applyNumberFormat="1" applyFont="1" applyBorder="1"/>
    <xf numFmtId="164" fontId="1" fillId="0" borderId="4" xfId="0" applyNumberFormat="1" applyFont="1" applyBorder="1" applyAlignment="1">
      <alignment horizontal="center"/>
    </xf>
    <xf numFmtId="164" fontId="1" fillId="0" borderId="0" xfId="0" applyNumberFormat="1" applyFont="1" applyAlignment="1">
      <alignment horizontal="center"/>
    </xf>
    <xf numFmtId="0" fontId="0" fillId="0" borderId="0" xfId="0" applyAlignment="1">
      <alignment vertical="center" wrapText="1"/>
    </xf>
    <xf numFmtId="0" fontId="2" fillId="0" borderId="0" xfId="0" applyFont="1" applyAlignment="1">
      <alignment vertical="center"/>
    </xf>
    <xf numFmtId="0" fontId="1" fillId="0" borderId="0" xfId="0" applyFont="1" applyAlignment="1">
      <alignment vertical="center"/>
    </xf>
    <xf numFmtId="0" fontId="1" fillId="0" borderId="15" xfId="0" applyFont="1" applyBorder="1" applyAlignment="1">
      <alignment horizontal="center" vertical="center"/>
    </xf>
    <xf numFmtId="164" fontId="0" fillId="0" borderId="13" xfId="0" applyNumberFormat="1" applyBorder="1" applyAlignment="1">
      <alignment horizontal="center"/>
    </xf>
    <xf numFmtId="164" fontId="0" fillId="0" borderId="14" xfId="0" applyNumberFormat="1" applyBorder="1" applyAlignment="1">
      <alignment horizontal="center"/>
    </xf>
    <xf numFmtId="164" fontId="0" fillId="0" borderId="12" xfId="0" applyNumberFormat="1" applyBorder="1" applyAlignment="1">
      <alignment horizontal="center"/>
    </xf>
    <xf numFmtId="1" fontId="0" fillId="0" borderId="5" xfId="0" applyNumberFormat="1" applyBorder="1" applyAlignment="1">
      <alignment horizontal="center" vertical="center"/>
    </xf>
    <xf numFmtId="1" fontId="0" fillId="0" borderId="8" xfId="0" applyNumberFormat="1" applyBorder="1" applyAlignment="1">
      <alignment horizontal="center" vertical="center"/>
    </xf>
    <xf numFmtId="1" fontId="0" fillId="0" borderId="3" xfId="0" applyNumberFormat="1" applyBorder="1" applyAlignment="1">
      <alignment horizontal="center" vertical="center"/>
    </xf>
    <xf numFmtId="0" fontId="0" fillId="0" borderId="6" xfId="0"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center" vertical="center" wrapText="1"/>
    </xf>
    <xf numFmtId="165" fontId="2" fillId="0" borderId="2"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wrapText="1"/>
    </xf>
    <xf numFmtId="165" fontId="2" fillId="0" borderId="7"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 xfId="0" applyNumberFormat="1" applyFont="1" applyBorder="1" applyAlignment="1">
      <alignment horizontal="center" vertical="center" wrapText="1"/>
    </xf>
    <xf numFmtId="2" fontId="0" fillId="0" borderId="0" xfId="0" applyNumberFormat="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0" xfId="0" applyFont="1" applyAlignment="1">
      <alignmen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wrapText="1"/>
    </xf>
    <xf numFmtId="3" fontId="0" fillId="0" borderId="5" xfId="0" applyNumberFormat="1" applyBorder="1" applyAlignment="1">
      <alignment horizontal="left"/>
    </xf>
    <xf numFmtId="3" fontId="0" fillId="0" borderId="8" xfId="0" applyNumberFormat="1"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6" xfId="0" applyBorder="1" applyAlignment="1">
      <alignment horizontal="left"/>
    </xf>
    <xf numFmtId="0" fontId="0" fillId="0" borderId="7" xfId="0" applyBorder="1" applyAlignment="1">
      <alignment horizontal="left"/>
    </xf>
    <xf numFmtId="0" fontId="2" fillId="0" borderId="7" xfId="0" applyFont="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0" fillId="0" borderId="2" xfId="0" applyBorder="1" applyAlignment="1">
      <alignment horizontal="left" vertical="center" wrapText="1"/>
    </xf>
    <xf numFmtId="0" fontId="1" fillId="0" borderId="2"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6" fillId="0" borderId="2" xfId="0" applyFont="1" applyBorder="1" applyAlignment="1">
      <alignment horizontal="left" vertic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0" fillId="0" borderId="2" xfId="0" applyBorder="1" applyAlignment="1">
      <alignmen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vertical="top"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28">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E876-AE01-3340-862A-D2D3DADB7C3E}">
  <dimension ref="A1:AF23"/>
  <sheetViews>
    <sheetView workbookViewId="0">
      <selection activeCell="F7" sqref="F7"/>
    </sheetView>
  </sheetViews>
  <sheetFormatPr baseColWidth="10" defaultRowHeight="16" x14ac:dyDescent="0.2"/>
  <cols>
    <col min="2" max="2" width="142.33203125" customWidth="1"/>
  </cols>
  <sheetData>
    <row r="1" spans="1:32" x14ac:dyDescent="0.2">
      <c r="A1" s="83" t="s">
        <v>353</v>
      </c>
      <c r="B1" s="124" t="s">
        <v>354</v>
      </c>
    </row>
    <row r="2" spans="1:32" ht="63" customHeight="1" x14ac:dyDescent="0.2">
      <c r="A2" s="87" t="s">
        <v>331</v>
      </c>
      <c r="B2" s="186" t="s">
        <v>403</v>
      </c>
      <c r="C2" s="185"/>
      <c r="D2" s="185"/>
    </row>
    <row r="3" spans="1:32" ht="47" customHeight="1" x14ac:dyDescent="0.2">
      <c r="A3" s="87" t="s">
        <v>332</v>
      </c>
      <c r="B3" s="187" t="s">
        <v>355</v>
      </c>
      <c r="C3" s="159"/>
      <c r="D3" s="159"/>
      <c r="E3" s="159"/>
      <c r="F3" s="159"/>
      <c r="G3" s="159"/>
      <c r="H3" s="159"/>
      <c r="I3" s="159"/>
      <c r="J3" s="159"/>
      <c r="K3" s="159"/>
      <c r="L3" s="159"/>
    </row>
    <row r="4" spans="1:32" ht="47" customHeight="1" x14ac:dyDescent="0.2">
      <c r="A4" s="87" t="s">
        <v>333</v>
      </c>
      <c r="B4" s="187" t="s">
        <v>356</v>
      </c>
      <c r="C4" s="159"/>
      <c r="D4" s="159"/>
      <c r="E4" s="159"/>
      <c r="F4" s="159"/>
    </row>
    <row r="5" spans="1:32" ht="44" customHeight="1" x14ac:dyDescent="0.2">
      <c r="A5" s="87" t="s">
        <v>334</v>
      </c>
      <c r="B5" s="187" t="s">
        <v>357</v>
      </c>
      <c r="C5" s="159"/>
      <c r="D5" s="159"/>
      <c r="E5" s="159"/>
      <c r="F5" s="159"/>
      <c r="G5" s="159"/>
      <c r="H5" s="159"/>
      <c r="I5" s="159"/>
      <c r="J5" s="159"/>
      <c r="K5" s="159"/>
      <c r="L5" s="159"/>
      <c r="M5" s="159"/>
      <c r="N5" s="159"/>
      <c r="O5" s="159"/>
      <c r="P5" s="159"/>
      <c r="Q5" s="159"/>
      <c r="R5" s="159"/>
      <c r="S5" s="159"/>
      <c r="T5" s="159"/>
    </row>
    <row r="6" spans="1:32" ht="58" customHeight="1" x14ac:dyDescent="0.2">
      <c r="A6" s="87" t="s">
        <v>335</v>
      </c>
      <c r="B6" s="187" t="s">
        <v>358</v>
      </c>
      <c r="C6" s="159"/>
      <c r="D6" s="159"/>
      <c r="E6" s="159"/>
      <c r="F6" s="159"/>
      <c r="G6" s="159"/>
      <c r="H6" s="159"/>
      <c r="I6" s="159"/>
      <c r="J6" s="159"/>
      <c r="K6" s="159"/>
      <c r="L6" s="159"/>
      <c r="M6" s="159"/>
      <c r="N6" s="159"/>
      <c r="O6" s="159"/>
      <c r="P6" s="159"/>
    </row>
    <row r="7" spans="1:32" ht="112" customHeight="1" x14ac:dyDescent="0.2">
      <c r="A7" s="87" t="s">
        <v>336</v>
      </c>
      <c r="B7" s="187" t="s">
        <v>318</v>
      </c>
      <c r="C7" s="159"/>
      <c r="D7" s="159"/>
      <c r="E7" s="159"/>
      <c r="F7" s="159"/>
      <c r="G7" s="159"/>
      <c r="H7" s="159"/>
      <c r="I7" s="159"/>
      <c r="J7" s="159"/>
      <c r="K7" s="159"/>
      <c r="L7" s="159"/>
      <c r="M7" s="159"/>
      <c r="N7" s="159"/>
      <c r="O7" s="159"/>
      <c r="P7" s="159"/>
      <c r="Q7" s="159"/>
      <c r="R7" s="159"/>
      <c r="S7" s="159"/>
      <c r="T7" s="159"/>
    </row>
    <row r="8" spans="1:32" ht="86" customHeight="1" x14ac:dyDescent="0.2">
      <c r="A8" s="87" t="s">
        <v>337</v>
      </c>
      <c r="B8" s="187" t="s">
        <v>369</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row>
    <row r="9" spans="1:32" ht="85" customHeight="1" x14ac:dyDescent="0.2">
      <c r="A9" s="87" t="s">
        <v>338</v>
      </c>
      <c r="B9" s="187" t="s">
        <v>370</v>
      </c>
      <c r="C9" s="159"/>
      <c r="D9" s="159"/>
      <c r="E9" s="159"/>
      <c r="F9" s="159"/>
      <c r="G9" s="159"/>
      <c r="H9" s="159"/>
      <c r="I9" s="159"/>
      <c r="J9" s="159"/>
    </row>
    <row r="10" spans="1:32" ht="89" customHeight="1" x14ac:dyDescent="0.2">
      <c r="A10" s="87" t="s">
        <v>339</v>
      </c>
      <c r="B10" s="187" t="s">
        <v>320</v>
      </c>
      <c r="C10" s="159"/>
      <c r="D10" s="159"/>
      <c r="E10" s="159"/>
      <c r="F10" s="159"/>
      <c r="G10" s="159"/>
      <c r="H10" s="159"/>
      <c r="I10" s="159"/>
      <c r="J10" s="159"/>
    </row>
    <row r="11" spans="1:32" ht="40" customHeight="1" x14ac:dyDescent="0.2">
      <c r="A11" s="87" t="s">
        <v>340</v>
      </c>
      <c r="B11" s="187" t="s">
        <v>359</v>
      </c>
      <c r="C11" s="159"/>
      <c r="D11" s="159"/>
      <c r="E11" s="159"/>
      <c r="F11" s="159"/>
      <c r="G11" s="159"/>
      <c r="H11" s="159"/>
      <c r="I11" s="159"/>
      <c r="J11" s="159"/>
      <c r="K11" s="159"/>
      <c r="L11" s="159"/>
      <c r="M11" s="159"/>
      <c r="N11" s="159"/>
      <c r="O11" s="159"/>
      <c r="P11" s="159"/>
      <c r="Q11" s="159"/>
      <c r="R11" s="159"/>
      <c r="S11" s="159"/>
      <c r="T11" s="159"/>
    </row>
    <row r="12" spans="1:32" ht="43" customHeight="1" x14ac:dyDescent="0.2">
      <c r="A12" s="87" t="s">
        <v>341</v>
      </c>
      <c r="B12" s="187" t="s">
        <v>360</v>
      </c>
      <c r="C12" s="159"/>
      <c r="D12" s="159"/>
      <c r="E12" s="159"/>
      <c r="F12" s="159"/>
      <c r="G12" s="159"/>
      <c r="H12" s="159"/>
      <c r="I12" s="159"/>
      <c r="J12" s="159"/>
      <c r="K12" s="159"/>
      <c r="L12" s="159"/>
      <c r="M12" s="159"/>
    </row>
    <row r="13" spans="1:32" ht="41" customHeight="1" x14ac:dyDescent="0.2">
      <c r="A13" s="87" t="s">
        <v>342</v>
      </c>
      <c r="B13" s="186" t="s">
        <v>361</v>
      </c>
      <c r="C13" s="185"/>
      <c r="D13" s="185"/>
      <c r="E13" s="185"/>
      <c r="F13" s="185"/>
      <c r="G13" s="185"/>
    </row>
    <row r="14" spans="1:32" ht="80" customHeight="1" x14ac:dyDescent="0.2">
      <c r="A14" s="87" t="s">
        <v>343</v>
      </c>
      <c r="B14" s="187" t="s">
        <v>362</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1:32" ht="79" customHeight="1" x14ac:dyDescent="0.2">
      <c r="A15" s="87" t="s">
        <v>344</v>
      </c>
      <c r="B15" s="187" t="s">
        <v>363</v>
      </c>
      <c r="C15" s="159"/>
      <c r="D15" s="159"/>
      <c r="E15" s="159"/>
      <c r="F15" s="159"/>
      <c r="G15" s="159"/>
      <c r="H15" s="159"/>
      <c r="I15" s="159"/>
      <c r="J15" s="159"/>
      <c r="K15" s="159"/>
      <c r="L15" s="159"/>
      <c r="M15" s="159"/>
      <c r="N15" s="159"/>
      <c r="O15" s="159"/>
      <c r="P15" s="159"/>
      <c r="Q15" s="159"/>
      <c r="R15" s="159"/>
      <c r="S15" s="159"/>
      <c r="T15" s="159"/>
    </row>
    <row r="16" spans="1:32" ht="59" customHeight="1" x14ac:dyDescent="0.2">
      <c r="A16" s="87" t="s">
        <v>345</v>
      </c>
      <c r="B16" s="187" t="s">
        <v>371</v>
      </c>
      <c r="C16" s="159"/>
      <c r="D16" s="159"/>
      <c r="E16" s="159"/>
      <c r="F16" s="159"/>
      <c r="G16" s="159"/>
      <c r="H16" s="159"/>
      <c r="I16" s="159"/>
      <c r="J16" s="159"/>
      <c r="K16" s="159"/>
    </row>
    <row r="17" spans="1:29" ht="78" customHeight="1" x14ac:dyDescent="0.2">
      <c r="A17" s="87" t="s">
        <v>346</v>
      </c>
      <c r="B17" s="187" t="s">
        <v>364</v>
      </c>
      <c r="C17" s="159"/>
      <c r="D17" s="159"/>
      <c r="E17" s="159"/>
      <c r="F17" s="159"/>
      <c r="G17" s="159"/>
      <c r="H17" s="159"/>
      <c r="I17" s="159"/>
      <c r="J17" s="159"/>
      <c r="K17" s="159"/>
      <c r="L17" s="159"/>
      <c r="M17" s="159"/>
      <c r="N17" s="159"/>
      <c r="O17" s="159"/>
      <c r="P17" s="159"/>
      <c r="Q17" s="159"/>
    </row>
    <row r="18" spans="1:29" ht="78" customHeight="1" x14ac:dyDescent="0.2">
      <c r="A18" s="87" t="s">
        <v>347</v>
      </c>
      <c r="B18" s="187" t="s">
        <v>365</v>
      </c>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1:29" ht="72" customHeight="1" x14ac:dyDescent="0.2">
      <c r="A19" s="87" t="s">
        <v>348</v>
      </c>
      <c r="B19" s="187" t="s">
        <v>366</v>
      </c>
      <c r="C19" s="159"/>
      <c r="D19" s="159"/>
      <c r="E19" s="159"/>
      <c r="F19" s="159"/>
      <c r="G19" s="159"/>
      <c r="H19" s="159"/>
    </row>
    <row r="20" spans="1:29" ht="105" customHeight="1" x14ac:dyDescent="0.2">
      <c r="A20" s="87" t="s">
        <v>349</v>
      </c>
      <c r="B20" s="187" t="s">
        <v>367</v>
      </c>
      <c r="C20" s="159"/>
      <c r="D20" s="159"/>
      <c r="E20" s="159"/>
      <c r="F20" s="159"/>
      <c r="G20" s="159"/>
      <c r="H20" s="159"/>
      <c r="I20" s="159"/>
      <c r="J20" s="159"/>
    </row>
    <row r="21" spans="1:29" ht="62" customHeight="1" x14ac:dyDescent="0.2">
      <c r="A21" s="87" t="s">
        <v>350</v>
      </c>
      <c r="B21" s="187" t="s">
        <v>372</v>
      </c>
      <c r="C21" s="159"/>
      <c r="D21" s="159"/>
      <c r="E21" s="159"/>
      <c r="F21" s="159"/>
      <c r="G21" s="159"/>
      <c r="H21" s="159"/>
      <c r="I21" s="159"/>
      <c r="J21" s="159"/>
      <c r="K21" s="159"/>
    </row>
    <row r="22" spans="1:29" ht="59" customHeight="1" x14ac:dyDescent="0.2">
      <c r="A22" s="87" t="s">
        <v>351</v>
      </c>
      <c r="B22" s="187" t="s">
        <v>368</v>
      </c>
      <c r="C22" s="159"/>
      <c r="D22" s="159"/>
      <c r="E22" s="159"/>
      <c r="F22" s="159"/>
      <c r="G22" s="159"/>
      <c r="H22" s="159"/>
      <c r="I22" s="159"/>
      <c r="J22" s="159"/>
      <c r="K22" s="159"/>
      <c r="L22" s="159"/>
    </row>
    <row r="23" spans="1:29" ht="107" customHeight="1" x14ac:dyDescent="0.2">
      <c r="A23" s="88" t="s">
        <v>352</v>
      </c>
      <c r="B23" s="188" t="s">
        <v>373</v>
      </c>
      <c r="C23" s="159"/>
      <c r="D23" s="159"/>
      <c r="E23" s="159"/>
      <c r="F23" s="159"/>
      <c r="G23" s="159"/>
      <c r="H23" s="159"/>
      <c r="I23" s="159"/>
      <c r="J23" s="159"/>
      <c r="K23" s="159"/>
      <c r="L23" s="159"/>
      <c r="M23" s="159"/>
      <c r="N23" s="159"/>
      <c r="O23" s="159"/>
      <c r="P23" s="159"/>
      <c r="Q23" s="159"/>
      <c r="R23" s="159"/>
      <c r="S23" s="159"/>
      <c r="T23" s="159"/>
    </row>
  </sheetData>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C60C-7762-9947-8D82-840A8818EF81}">
  <dimension ref="A1:F7"/>
  <sheetViews>
    <sheetView workbookViewId="0">
      <selection activeCell="B12" sqref="B12"/>
    </sheetView>
  </sheetViews>
  <sheetFormatPr baseColWidth="10" defaultRowHeight="16" x14ac:dyDescent="0.2"/>
  <sheetData>
    <row r="1" spans="1:6" x14ac:dyDescent="0.2">
      <c r="A1" s="196" t="s">
        <v>326</v>
      </c>
      <c r="B1" s="196"/>
      <c r="C1" s="196"/>
      <c r="D1" s="196"/>
      <c r="E1" s="196"/>
      <c r="F1" s="196"/>
    </row>
    <row r="2" spans="1:6" ht="71" x14ac:dyDescent="0.2">
      <c r="A2" s="170" t="s">
        <v>4</v>
      </c>
      <c r="B2" s="171" t="s">
        <v>52</v>
      </c>
      <c r="C2" s="171" t="s">
        <v>323</v>
      </c>
      <c r="D2" s="171" t="s">
        <v>237</v>
      </c>
      <c r="E2" s="171" t="s">
        <v>324</v>
      </c>
      <c r="F2" s="172" t="s">
        <v>238</v>
      </c>
    </row>
    <row r="3" spans="1:6" ht="34" x14ac:dyDescent="0.2">
      <c r="A3" s="207" t="s">
        <v>239</v>
      </c>
      <c r="B3" s="28" t="s">
        <v>328</v>
      </c>
      <c r="C3" s="174">
        <v>1.8400000000000001E-3</v>
      </c>
      <c r="D3" s="178">
        <v>78.55</v>
      </c>
      <c r="E3" s="174">
        <v>1.4499999999999999E-3</v>
      </c>
      <c r="F3" s="179">
        <v>26.09</v>
      </c>
    </row>
    <row r="4" spans="1:6" ht="34" x14ac:dyDescent="0.2">
      <c r="A4" s="208"/>
      <c r="B4" s="173" t="s">
        <v>327</v>
      </c>
      <c r="C4" s="175">
        <v>1.4499999999999999E-3</v>
      </c>
      <c r="D4" s="180">
        <v>61.8</v>
      </c>
      <c r="E4" s="175">
        <v>1.66E-3</v>
      </c>
      <c r="F4" s="181">
        <v>29.95</v>
      </c>
    </row>
    <row r="5" spans="1:6" ht="34" x14ac:dyDescent="0.2">
      <c r="A5" s="208" t="s">
        <v>240</v>
      </c>
      <c r="B5" s="173" t="s">
        <v>328</v>
      </c>
      <c r="C5" s="176" t="s">
        <v>325</v>
      </c>
      <c r="D5" s="182">
        <v>173.36</v>
      </c>
      <c r="E5" s="175">
        <v>4.5900000000000003E-3</v>
      </c>
      <c r="F5" s="181">
        <v>162.33000000000001</v>
      </c>
    </row>
    <row r="6" spans="1:6" ht="34" x14ac:dyDescent="0.2">
      <c r="A6" s="209"/>
      <c r="B6" s="21" t="s">
        <v>327</v>
      </c>
      <c r="C6" s="177">
        <v>2.1800000000000001E-3</v>
      </c>
      <c r="D6" s="183">
        <v>118.64</v>
      </c>
      <c r="E6" s="177">
        <v>3.2699999999999999E-3</v>
      </c>
      <c r="F6" s="184">
        <v>115.52</v>
      </c>
    </row>
    <row r="7" spans="1:6" x14ac:dyDescent="0.2">
      <c r="A7" s="160" t="s">
        <v>382</v>
      </c>
    </row>
  </sheetData>
  <mergeCells count="3">
    <mergeCell ref="A1:F1"/>
    <mergeCell ref="A3:A4"/>
    <mergeCell ref="A5:A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0583-32AD-E142-B16D-323C79D2FD93}">
  <dimension ref="A1:N24"/>
  <sheetViews>
    <sheetView workbookViewId="0">
      <selection sqref="A1:I1"/>
    </sheetView>
  </sheetViews>
  <sheetFormatPr baseColWidth="10" defaultRowHeight="16" x14ac:dyDescent="0.2"/>
  <cols>
    <col min="1" max="1" width="22.6640625" customWidth="1"/>
    <col min="2" max="2" width="27.1640625" bestFit="1" customWidth="1"/>
  </cols>
  <sheetData>
    <row r="1" spans="1:14" ht="85" customHeight="1" x14ac:dyDescent="0.2">
      <c r="A1" s="204" t="s">
        <v>404</v>
      </c>
      <c r="B1" s="204"/>
      <c r="C1" s="204"/>
      <c r="D1" s="204"/>
      <c r="E1" s="204"/>
      <c r="F1" s="204"/>
      <c r="G1" s="204"/>
      <c r="H1" s="204"/>
      <c r="I1" s="204"/>
      <c r="J1" s="159"/>
      <c r="K1" s="159"/>
      <c r="L1" s="159"/>
      <c r="M1" s="159"/>
      <c r="N1" s="159"/>
    </row>
    <row r="2" spans="1:14" x14ac:dyDescent="0.2">
      <c r="A2" s="47"/>
      <c r="C2" s="55"/>
      <c r="D2" s="223" t="s">
        <v>329</v>
      </c>
      <c r="E2" s="224"/>
      <c r="F2" s="225"/>
      <c r="G2" s="223" t="s">
        <v>330</v>
      </c>
      <c r="H2" s="224"/>
      <c r="I2" s="225"/>
    </row>
    <row r="3" spans="1:14" x14ac:dyDescent="0.2">
      <c r="A3" s="118" t="s">
        <v>73</v>
      </c>
      <c r="B3" s="105" t="s">
        <v>226</v>
      </c>
      <c r="C3" s="52" t="s">
        <v>75</v>
      </c>
      <c r="D3" s="52" t="s">
        <v>27</v>
      </c>
      <c r="E3" s="53" t="s">
        <v>18</v>
      </c>
      <c r="F3" s="54" t="s">
        <v>1</v>
      </c>
      <c r="G3" s="52" t="s">
        <v>27</v>
      </c>
      <c r="H3" s="51" t="s">
        <v>18</v>
      </c>
      <c r="I3" s="54" t="s">
        <v>1</v>
      </c>
    </row>
    <row r="4" spans="1:14" x14ac:dyDescent="0.2">
      <c r="A4" s="207" t="s">
        <v>76</v>
      </c>
      <c r="B4" s="30" t="s">
        <v>72</v>
      </c>
      <c r="C4" s="8">
        <v>24054</v>
      </c>
      <c r="D4" s="91">
        <v>-0.30470000000000003</v>
      </c>
      <c r="E4" s="72">
        <v>0.16700000000000001</v>
      </c>
      <c r="F4" s="92">
        <v>6.8000000000000005E-2</v>
      </c>
      <c r="G4" s="91">
        <v>-2.7099999999999999E-2</v>
      </c>
      <c r="H4" s="72">
        <v>1.46E-2</v>
      </c>
      <c r="I4" s="92">
        <v>6.3200000000000006E-2</v>
      </c>
    </row>
    <row r="5" spans="1:14" ht="16" customHeight="1" x14ac:dyDescent="0.2">
      <c r="A5" s="208"/>
      <c r="B5" s="112" t="s">
        <v>71</v>
      </c>
      <c r="C5" s="9">
        <v>17969</v>
      </c>
      <c r="D5" s="89">
        <v>6.3899999999999998E-2</v>
      </c>
      <c r="E5" s="73">
        <v>5.5399999999999998E-2</v>
      </c>
      <c r="F5" s="90">
        <v>0.2485</v>
      </c>
      <c r="G5" s="89">
        <v>2E-3</v>
      </c>
      <c r="H5" s="73">
        <v>4.7999999999999996E-3</v>
      </c>
      <c r="I5" s="90">
        <v>0.67579999999999996</v>
      </c>
    </row>
    <row r="6" spans="1:14" x14ac:dyDescent="0.2">
      <c r="A6" s="208"/>
      <c r="B6" s="112" t="s">
        <v>70</v>
      </c>
      <c r="C6" s="9">
        <v>24010</v>
      </c>
      <c r="D6" s="89">
        <v>-9.5899999999999999E-2</v>
      </c>
      <c r="E6" s="73">
        <v>4.9000000000000002E-2</v>
      </c>
      <c r="F6" s="90">
        <v>5.04E-2</v>
      </c>
      <c r="G6" s="89">
        <v>-8.8000000000000005E-3</v>
      </c>
      <c r="H6" s="73">
        <v>4.3E-3</v>
      </c>
      <c r="I6" s="90">
        <v>0.04</v>
      </c>
    </row>
    <row r="7" spans="1:14" x14ac:dyDescent="0.2">
      <c r="A7" s="208"/>
      <c r="B7" s="112" t="s">
        <v>69</v>
      </c>
      <c r="C7" s="9">
        <v>18062</v>
      </c>
      <c r="D7" s="89">
        <v>3.56E-2</v>
      </c>
      <c r="E7" s="73">
        <v>4.5600000000000002E-2</v>
      </c>
      <c r="F7" s="90">
        <v>0.43409999999999999</v>
      </c>
      <c r="G7" s="89">
        <v>1.9E-3</v>
      </c>
      <c r="H7" s="73">
        <v>4.0000000000000001E-3</v>
      </c>
      <c r="I7" s="90">
        <v>0.62849999999999995</v>
      </c>
    </row>
    <row r="8" spans="1:14" x14ac:dyDescent="0.2">
      <c r="A8" s="208"/>
      <c r="B8" s="112" t="s">
        <v>68</v>
      </c>
      <c r="C8" s="9">
        <v>24053</v>
      </c>
      <c r="D8" s="89">
        <v>-4.4600000000000001E-2</v>
      </c>
      <c r="E8" s="73">
        <v>4.7800000000000002E-2</v>
      </c>
      <c r="F8" s="90">
        <v>0.3508</v>
      </c>
      <c r="G8" s="89">
        <v>-2.8E-3</v>
      </c>
      <c r="H8" s="73">
        <v>4.1999999999999997E-3</v>
      </c>
      <c r="I8" s="90">
        <v>0.50080000000000002</v>
      </c>
    </row>
    <row r="9" spans="1:14" x14ac:dyDescent="0.2">
      <c r="A9" s="209"/>
      <c r="B9" s="113" t="s">
        <v>67</v>
      </c>
      <c r="C9" s="10">
        <v>17958</v>
      </c>
      <c r="D9" s="93">
        <v>7.0499999999999993E-2</v>
      </c>
      <c r="E9" s="74">
        <v>5.4600000000000003E-2</v>
      </c>
      <c r="F9" s="94">
        <v>0.19670000000000001</v>
      </c>
      <c r="G9" s="93">
        <v>2.8999999999999998E-3</v>
      </c>
      <c r="H9" s="74">
        <v>4.7999999999999996E-3</v>
      </c>
      <c r="I9" s="94">
        <v>0.54210000000000003</v>
      </c>
    </row>
    <row r="10" spans="1:14" x14ac:dyDescent="0.2">
      <c r="A10" s="207" t="s">
        <v>77</v>
      </c>
      <c r="B10" s="30" t="s">
        <v>66</v>
      </c>
      <c r="C10" s="8">
        <v>29147</v>
      </c>
      <c r="D10" s="91">
        <v>-0.13100000000000001</v>
      </c>
      <c r="E10" s="72">
        <v>4.3900000000000002E-2</v>
      </c>
      <c r="F10" s="92">
        <v>2.8999999999999998E-3</v>
      </c>
      <c r="G10" s="91">
        <v>-8.9999999999999993E-3</v>
      </c>
      <c r="H10" s="72">
        <v>3.8E-3</v>
      </c>
      <c r="I10" s="92">
        <v>1.9199999999999998E-2</v>
      </c>
    </row>
    <row r="11" spans="1:14" ht="16" customHeight="1" x14ac:dyDescent="0.2">
      <c r="A11" s="208"/>
      <c r="B11" s="112" t="s">
        <v>65</v>
      </c>
      <c r="C11" s="9">
        <v>24009</v>
      </c>
      <c r="D11" s="89">
        <v>-4.7500000000000001E-2</v>
      </c>
      <c r="E11" s="73">
        <v>4.9000000000000002E-2</v>
      </c>
      <c r="F11" s="90">
        <v>0.3322</v>
      </c>
      <c r="G11" s="89">
        <v>-2.5999999999999999E-3</v>
      </c>
      <c r="H11" s="73">
        <v>4.3E-3</v>
      </c>
      <c r="I11" s="90">
        <v>0.54349999999999998</v>
      </c>
    </row>
    <row r="12" spans="1:14" x14ac:dyDescent="0.2">
      <c r="A12" s="208"/>
      <c r="B12" s="112" t="s">
        <v>64</v>
      </c>
      <c r="C12" s="9">
        <v>17533</v>
      </c>
      <c r="D12" s="89">
        <v>3.1399999999999997E-2</v>
      </c>
      <c r="E12" s="73">
        <v>5.5E-2</v>
      </c>
      <c r="F12" s="90">
        <v>0.56769999999999998</v>
      </c>
      <c r="G12" s="89">
        <v>-1.6999999999999999E-3</v>
      </c>
      <c r="H12" s="73">
        <v>4.7999999999999996E-3</v>
      </c>
      <c r="I12" s="90">
        <v>0.72929999999999995</v>
      </c>
    </row>
    <row r="13" spans="1:14" x14ac:dyDescent="0.2">
      <c r="A13" s="208"/>
      <c r="B13" s="112" t="s">
        <v>62</v>
      </c>
      <c r="C13" s="9">
        <v>18051</v>
      </c>
      <c r="D13" s="89">
        <v>-4.4400000000000002E-2</v>
      </c>
      <c r="E13" s="73">
        <v>5.5500000000000001E-2</v>
      </c>
      <c r="F13" s="90">
        <v>0.42349999999999999</v>
      </c>
      <c r="G13" s="89">
        <v>-5.7000000000000002E-3</v>
      </c>
      <c r="H13" s="73">
        <v>4.8999999999999998E-3</v>
      </c>
      <c r="I13" s="90">
        <v>0.23980000000000001</v>
      </c>
    </row>
    <row r="14" spans="1:14" x14ac:dyDescent="0.2">
      <c r="A14" s="208"/>
      <c r="B14" s="112" t="s">
        <v>61</v>
      </c>
      <c r="C14" s="9">
        <v>18051</v>
      </c>
      <c r="D14" s="89">
        <v>-4.9099999999999998E-2</v>
      </c>
      <c r="E14" s="73">
        <v>5.5E-2</v>
      </c>
      <c r="F14" s="90">
        <v>0.37190000000000001</v>
      </c>
      <c r="G14" s="89">
        <v>-4.7999999999999996E-3</v>
      </c>
      <c r="H14" s="73">
        <v>4.7999999999999996E-3</v>
      </c>
      <c r="I14" s="90">
        <v>0.3145</v>
      </c>
    </row>
    <row r="15" spans="1:14" x14ac:dyDescent="0.2">
      <c r="A15" s="208"/>
      <c r="B15" s="112" t="s">
        <v>60</v>
      </c>
      <c r="C15" s="9">
        <v>18045</v>
      </c>
      <c r="D15" s="89">
        <v>-2.7E-2</v>
      </c>
      <c r="E15" s="73">
        <v>5.3499999999999999E-2</v>
      </c>
      <c r="F15" s="90">
        <v>0.61350000000000005</v>
      </c>
      <c r="G15" s="89">
        <v>-5.3E-3</v>
      </c>
      <c r="H15" s="73">
        <v>4.7000000000000002E-3</v>
      </c>
      <c r="I15" s="90">
        <v>0.25900000000000001</v>
      </c>
    </row>
    <row r="16" spans="1:14" x14ac:dyDescent="0.2">
      <c r="A16" s="209"/>
      <c r="B16" s="113" t="s">
        <v>63</v>
      </c>
      <c r="C16" s="10">
        <v>17541</v>
      </c>
      <c r="D16" s="93">
        <v>-5.62E-2</v>
      </c>
      <c r="E16" s="74">
        <v>5.5199999999999999E-2</v>
      </c>
      <c r="F16" s="94">
        <v>0.30840000000000001</v>
      </c>
      <c r="G16" s="93">
        <v>-6.3E-3</v>
      </c>
      <c r="H16" s="74">
        <v>4.7999999999999996E-3</v>
      </c>
      <c r="I16" s="94">
        <v>0.19539999999999999</v>
      </c>
    </row>
    <row r="17" spans="1:9" x14ac:dyDescent="0.2">
      <c r="A17" s="207" t="s">
        <v>78</v>
      </c>
      <c r="B17" s="30" t="s">
        <v>59</v>
      </c>
      <c r="C17" s="8">
        <v>30151</v>
      </c>
      <c r="D17" s="91">
        <v>-7.9000000000000001E-2</v>
      </c>
      <c r="E17" s="72">
        <v>3.7600000000000001E-2</v>
      </c>
      <c r="F17" s="92">
        <v>3.5700000000000003E-2</v>
      </c>
      <c r="G17" s="91">
        <v>-9.2999999999999992E-3</v>
      </c>
      <c r="H17" s="72">
        <v>3.3E-3</v>
      </c>
      <c r="I17" s="92">
        <v>4.4000000000000003E-3</v>
      </c>
    </row>
    <row r="18" spans="1:9" ht="16" customHeight="1" x14ac:dyDescent="0.2">
      <c r="A18" s="208"/>
      <c r="B18" s="112" t="s">
        <v>58</v>
      </c>
      <c r="C18" s="9">
        <v>24067</v>
      </c>
      <c r="D18" s="89">
        <v>1.24E-2</v>
      </c>
      <c r="E18" s="73">
        <v>3.9600000000000003E-2</v>
      </c>
      <c r="F18" s="90">
        <v>0.754</v>
      </c>
      <c r="G18" s="89">
        <v>8.0000000000000004E-4</v>
      </c>
      <c r="H18" s="73">
        <v>3.5000000000000001E-3</v>
      </c>
      <c r="I18" s="90">
        <v>0.82509999999999994</v>
      </c>
    </row>
    <row r="19" spans="1:9" x14ac:dyDescent="0.2">
      <c r="A19" s="208"/>
      <c r="B19" s="112" t="s">
        <v>57</v>
      </c>
      <c r="C19" s="9">
        <v>17481</v>
      </c>
      <c r="D19" s="89">
        <v>-5.6099999999999997E-2</v>
      </c>
      <c r="E19" s="73">
        <v>4.7199999999999999E-2</v>
      </c>
      <c r="F19" s="90">
        <v>0.23469999999999999</v>
      </c>
      <c r="G19" s="89">
        <v>-3.7000000000000002E-3</v>
      </c>
      <c r="H19" s="73">
        <v>4.1000000000000003E-3</v>
      </c>
      <c r="I19" s="90">
        <v>0.3695</v>
      </c>
    </row>
    <row r="20" spans="1:9" x14ac:dyDescent="0.2">
      <c r="A20" s="209"/>
      <c r="B20" s="113" t="s">
        <v>56</v>
      </c>
      <c r="C20" s="10">
        <v>18009</v>
      </c>
      <c r="D20" s="93">
        <v>1.67E-2</v>
      </c>
      <c r="E20" s="74">
        <v>5.5899999999999998E-2</v>
      </c>
      <c r="F20" s="94">
        <v>0.76500000000000001</v>
      </c>
      <c r="G20" s="93">
        <v>2.0999999999999999E-3</v>
      </c>
      <c r="H20" s="74">
        <v>4.8999999999999998E-3</v>
      </c>
      <c r="I20" s="94">
        <v>0.66190000000000004</v>
      </c>
    </row>
    <row r="21" spans="1:9" x14ac:dyDescent="0.2">
      <c r="A21" s="208" t="s">
        <v>90</v>
      </c>
      <c r="B21" s="112" t="s">
        <v>55</v>
      </c>
      <c r="C21" s="9">
        <v>30190</v>
      </c>
      <c r="D21" s="89">
        <v>1.38E-2</v>
      </c>
      <c r="E21" s="73">
        <v>3.5400000000000001E-2</v>
      </c>
      <c r="F21" s="90">
        <v>0.69640000000000002</v>
      </c>
      <c r="G21" s="89">
        <v>-2.2000000000000001E-3</v>
      </c>
      <c r="H21" s="73">
        <v>3.0999999999999999E-3</v>
      </c>
      <c r="I21" s="90">
        <v>0.47060000000000002</v>
      </c>
    </row>
    <row r="22" spans="1:9" ht="16" customHeight="1" x14ac:dyDescent="0.2">
      <c r="A22" s="208"/>
      <c r="B22" s="112" t="s">
        <v>54</v>
      </c>
      <c r="C22" s="9">
        <v>23992</v>
      </c>
      <c r="D22" s="89">
        <v>-5.6399999999999999E-2</v>
      </c>
      <c r="E22" s="73">
        <v>4.2900000000000001E-2</v>
      </c>
      <c r="F22" s="90">
        <v>0.18840000000000001</v>
      </c>
      <c r="G22" s="89">
        <v>-3.5000000000000001E-3</v>
      </c>
      <c r="H22" s="73">
        <v>3.7000000000000002E-3</v>
      </c>
      <c r="I22" s="90">
        <v>0.34920000000000001</v>
      </c>
    </row>
    <row r="23" spans="1:9" x14ac:dyDescent="0.2">
      <c r="A23" s="209"/>
      <c r="B23" s="113" t="s">
        <v>53</v>
      </c>
      <c r="C23" s="10">
        <v>17528</v>
      </c>
      <c r="D23" s="93">
        <v>1.2699999999999999E-2</v>
      </c>
      <c r="E23" s="74">
        <v>4.6199999999999998E-2</v>
      </c>
      <c r="F23" s="94">
        <v>0.78339999999999999</v>
      </c>
      <c r="G23" s="93">
        <v>4.8999999999999998E-3</v>
      </c>
      <c r="H23" s="74">
        <v>4.1000000000000003E-3</v>
      </c>
      <c r="I23" s="94">
        <v>0.22309999999999999</v>
      </c>
    </row>
    <row r="24" spans="1:9" ht="124" customHeight="1" x14ac:dyDescent="0.2">
      <c r="A24" s="212" t="s">
        <v>388</v>
      </c>
      <c r="B24" s="212"/>
      <c r="C24" s="212"/>
      <c r="D24" s="212"/>
      <c r="E24" s="212"/>
      <c r="F24" s="212"/>
      <c r="G24" s="212"/>
      <c r="H24" s="212"/>
      <c r="I24" s="212"/>
    </row>
  </sheetData>
  <mergeCells count="8">
    <mergeCell ref="A1:I1"/>
    <mergeCell ref="A24:I24"/>
    <mergeCell ref="A4:A9"/>
    <mergeCell ref="A10:A16"/>
    <mergeCell ref="A17:A20"/>
    <mergeCell ref="A21:A23"/>
    <mergeCell ref="G2:I2"/>
    <mergeCell ref="D2:F2"/>
  </mergeCells>
  <conditionalFormatting sqref="F4:F23">
    <cfRule type="cellIs" dxfId="13" priority="9" operator="lessThanOrEqual">
      <formula>0.05</formula>
    </cfRule>
  </conditionalFormatting>
  <conditionalFormatting sqref="I5:I23">
    <cfRule type="cellIs" dxfId="12" priority="6" operator="lessThanOrEqual">
      <formula>0.05</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72645-B718-9944-97F6-28F665D21D62}">
  <dimension ref="A1:O24"/>
  <sheetViews>
    <sheetView workbookViewId="0">
      <selection sqref="A1:I1"/>
    </sheetView>
  </sheetViews>
  <sheetFormatPr baseColWidth="10" defaultRowHeight="16" x14ac:dyDescent="0.2"/>
  <cols>
    <col min="1" max="1" width="16.33203125" customWidth="1"/>
    <col min="2" max="2" width="27.1640625" bestFit="1" customWidth="1"/>
    <col min="3" max="3" width="6.1640625" bestFit="1" customWidth="1"/>
    <col min="4" max="4" width="7.83203125" bestFit="1" customWidth="1"/>
    <col min="5" max="6" width="7.1640625" bestFit="1" customWidth="1"/>
  </cols>
  <sheetData>
    <row r="1" spans="1:15" ht="123" customHeight="1" x14ac:dyDescent="0.2">
      <c r="A1" s="204" t="s">
        <v>405</v>
      </c>
      <c r="B1" s="204"/>
      <c r="C1" s="204"/>
      <c r="D1" s="204"/>
      <c r="E1" s="204"/>
      <c r="F1" s="204"/>
      <c r="G1" s="204"/>
      <c r="H1" s="204"/>
      <c r="I1" s="204"/>
    </row>
    <row r="2" spans="1:15" s="12" customFormat="1" x14ac:dyDescent="0.2">
      <c r="A2" s="22" t="s">
        <v>184</v>
      </c>
      <c r="D2" s="226" t="s">
        <v>328</v>
      </c>
      <c r="E2" s="227"/>
      <c r="F2" s="228"/>
      <c r="G2" s="226" t="s">
        <v>327</v>
      </c>
      <c r="H2" s="227"/>
      <c r="I2" s="228"/>
      <c r="J2" s="22"/>
      <c r="K2" s="22"/>
      <c r="L2" s="22"/>
      <c r="M2" s="22"/>
      <c r="N2" s="22"/>
      <c r="O2" s="22"/>
    </row>
    <row r="3" spans="1:15" s="22" customFormat="1" x14ac:dyDescent="0.2">
      <c r="A3" s="118" t="s">
        <v>73</v>
      </c>
      <c r="B3" s="105" t="s">
        <v>226</v>
      </c>
      <c r="C3" s="23" t="s">
        <v>75</v>
      </c>
      <c r="D3" s="83" t="s">
        <v>27</v>
      </c>
      <c r="E3" s="23" t="s">
        <v>18</v>
      </c>
      <c r="F3" s="84" t="s">
        <v>1</v>
      </c>
      <c r="G3" s="83" t="s">
        <v>27</v>
      </c>
      <c r="H3" s="23" t="s">
        <v>18</v>
      </c>
      <c r="I3" s="84" t="s">
        <v>1</v>
      </c>
      <c r="J3" s="56"/>
      <c r="K3" s="56"/>
      <c r="L3" s="56"/>
      <c r="M3" s="56"/>
      <c r="N3" s="12"/>
      <c r="O3" s="12"/>
    </row>
    <row r="4" spans="1:15" s="12" customFormat="1" x14ac:dyDescent="0.2">
      <c r="A4" s="207" t="s">
        <v>76</v>
      </c>
      <c r="B4" s="30" t="s">
        <v>72</v>
      </c>
      <c r="C4" s="96">
        <v>24054</v>
      </c>
      <c r="D4" s="100">
        <v>-9.1000000000000004E-3</v>
      </c>
      <c r="E4" s="32">
        <v>0.1673</v>
      </c>
      <c r="F4" s="101">
        <v>0.95660000000000001</v>
      </c>
      <c r="G4" s="100">
        <v>-7.4000000000000003E-3</v>
      </c>
      <c r="H4" s="32">
        <v>1.46E-2</v>
      </c>
      <c r="I4" s="101">
        <v>0.6109</v>
      </c>
      <c r="J4" s="56"/>
      <c r="K4" s="56"/>
      <c r="L4" s="56"/>
      <c r="M4" s="56"/>
    </row>
    <row r="5" spans="1:15" s="12" customFormat="1" x14ac:dyDescent="0.2">
      <c r="A5" s="208"/>
      <c r="B5" s="112" t="s">
        <v>71</v>
      </c>
      <c r="C5" s="99">
        <v>17969</v>
      </c>
      <c r="D5" s="97">
        <v>2.4899999999999999E-2</v>
      </c>
      <c r="E5" s="34">
        <v>5.5500000000000001E-2</v>
      </c>
      <c r="F5" s="98">
        <v>0.65439999999999998</v>
      </c>
      <c r="G5" s="97">
        <v>5.8999999999999999E-3</v>
      </c>
      <c r="H5" s="34">
        <v>4.8999999999999998E-3</v>
      </c>
      <c r="I5" s="98">
        <v>0.22209999999999999</v>
      </c>
      <c r="J5" s="56"/>
      <c r="K5" s="56"/>
      <c r="L5" s="56"/>
      <c r="M5" s="56"/>
    </row>
    <row r="6" spans="1:15" s="12" customFormat="1" x14ac:dyDescent="0.2">
      <c r="A6" s="208"/>
      <c r="B6" s="112" t="s">
        <v>70</v>
      </c>
      <c r="C6" s="99">
        <v>24010</v>
      </c>
      <c r="D6" s="97">
        <v>-2.9899999999999999E-2</v>
      </c>
      <c r="E6" s="34">
        <v>4.9099999999999998E-2</v>
      </c>
      <c r="F6" s="98">
        <v>0.5423</v>
      </c>
      <c r="G6" s="97">
        <v>-5.1000000000000004E-3</v>
      </c>
      <c r="H6" s="34">
        <v>4.3E-3</v>
      </c>
      <c r="I6" s="98">
        <v>0.2331</v>
      </c>
      <c r="J6" s="56"/>
      <c r="K6" s="56"/>
      <c r="L6" s="56"/>
      <c r="M6" s="56"/>
    </row>
    <row r="7" spans="1:15" s="12" customFormat="1" x14ac:dyDescent="0.2">
      <c r="A7" s="208"/>
      <c r="B7" s="112" t="s">
        <v>69</v>
      </c>
      <c r="C7" s="99">
        <v>18062</v>
      </c>
      <c r="D7" s="97">
        <v>5.57E-2</v>
      </c>
      <c r="E7" s="34">
        <v>4.5699999999999998E-2</v>
      </c>
      <c r="F7" s="98">
        <v>0.223</v>
      </c>
      <c r="G7" s="97">
        <v>6.3E-3</v>
      </c>
      <c r="H7" s="34">
        <v>4.0000000000000001E-3</v>
      </c>
      <c r="I7" s="98">
        <v>0.1133</v>
      </c>
      <c r="J7" s="56"/>
      <c r="K7" s="56"/>
      <c r="L7" s="56"/>
      <c r="M7" s="56"/>
    </row>
    <row r="8" spans="1:15" s="12" customFormat="1" x14ac:dyDescent="0.2">
      <c r="A8" s="208"/>
      <c r="B8" s="112" t="s">
        <v>68</v>
      </c>
      <c r="C8" s="99">
        <v>24053</v>
      </c>
      <c r="D8" s="97">
        <v>0.01</v>
      </c>
      <c r="E8" s="34">
        <v>4.7899999999999998E-2</v>
      </c>
      <c r="F8" s="98">
        <v>0.83460000000000001</v>
      </c>
      <c r="G8" s="97">
        <v>8.0000000000000004E-4</v>
      </c>
      <c r="H8" s="34">
        <v>4.1999999999999997E-3</v>
      </c>
      <c r="I8" s="98">
        <v>0.84279999999999999</v>
      </c>
      <c r="J8" s="56"/>
      <c r="K8" s="56"/>
      <c r="L8" s="56"/>
      <c r="M8" s="56"/>
    </row>
    <row r="9" spans="1:15" s="12" customFormat="1" x14ac:dyDescent="0.2">
      <c r="A9" s="209"/>
      <c r="B9" s="113" t="s">
        <v>67</v>
      </c>
      <c r="C9" s="102">
        <v>17958</v>
      </c>
      <c r="D9" s="103">
        <v>-9.4000000000000004E-3</v>
      </c>
      <c r="E9" s="35">
        <v>5.4699999999999999E-2</v>
      </c>
      <c r="F9" s="104">
        <v>0.86299999999999999</v>
      </c>
      <c r="G9" s="103">
        <v>2.3E-3</v>
      </c>
      <c r="H9" s="35">
        <v>4.7999999999999996E-3</v>
      </c>
      <c r="I9" s="104">
        <v>0.62519999999999998</v>
      </c>
      <c r="J9" s="56"/>
      <c r="K9" s="56"/>
      <c r="L9" s="56"/>
      <c r="M9" s="56"/>
    </row>
    <row r="10" spans="1:15" s="12" customFormat="1" x14ac:dyDescent="0.2">
      <c r="A10" s="207" t="s">
        <v>77</v>
      </c>
      <c r="B10" s="30" t="s">
        <v>66</v>
      </c>
      <c r="C10" s="96">
        <v>29147</v>
      </c>
      <c r="D10" s="100">
        <v>-7.0999999999999994E-2</v>
      </c>
      <c r="E10" s="32">
        <v>4.3999999999999997E-2</v>
      </c>
      <c r="F10" s="101">
        <v>0.10630000000000001</v>
      </c>
      <c r="G10" s="100">
        <v>-8.0000000000000002E-3</v>
      </c>
      <c r="H10" s="32">
        <v>3.8E-3</v>
      </c>
      <c r="I10" s="101">
        <v>3.7999999999999999E-2</v>
      </c>
      <c r="J10" s="56"/>
      <c r="K10" s="56"/>
      <c r="L10" s="56"/>
      <c r="M10" s="56"/>
    </row>
    <row r="11" spans="1:15" s="12" customFormat="1" x14ac:dyDescent="0.2">
      <c r="A11" s="208"/>
      <c r="B11" s="112" t="s">
        <v>65</v>
      </c>
      <c r="C11" s="99">
        <v>24009</v>
      </c>
      <c r="D11" s="97">
        <v>-1.55E-2</v>
      </c>
      <c r="E11" s="34">
        <v>4.9200000000000001E-2</v>
      </c>
      <c r="F11" s="98">
        <v>0.75329999999999997</v>
      </c>
      <c r="G11" s="97">
        <v>5.0000000000000001E-4</v>
      </c>
      <c r="H11" s="34">
        <v>4.3E-3</v>
      </c>
      <c r="I11" s="98">
        <v>0.90720000000000001</v>
      </c>
      <c r="J11" s="56"/>
      <c r="K11" s="56"/>
      <c r="L11" s="56"/>
      <c r="M11" s="56"/>
    </row>
    <row r="12" spans="1:15" s="12" customFormat="1" x14ac:dyDescent="0.2">
      <c r="A12" s="208"/>
      <c r="B12" s="112" t="s">
        <v>64</v>
      </c>
      <c r="C12" s="99">
        <v>17533</v>
      </c>
      <c r="D12" s="97">
        <v>-2.0999999999999999E-3</v>
      </c>
      <c r="E12" s="34">
        <v>5.5199999999999999E-2</v>
      </c>
      <c r="F12" s="98">
        <v>0.96960000000000002</v>
      </c>
      <c r="G12" s="97">
        <v>-1.6999999999999999E-3</v>
      </c>
      <c r="H12" s="34">
        <v>4.7999999999999996E-3</v>
      </c>
      <c r="I12" s="98">
        <v>0.72060000000000002</v>
      </c>
      <c r="J12" s="56"/>
      <c r="K12" s="56"/>
      <c r="L12" s="56"/>
      <c r="M12" s="56"/>
    </row>
    <row r="13" spans="1:15" s="12" customFormat="1" x14ac:dyDescent="0.2">
      <c r="A13" s="208"/>
      <c r="B13" s="112" t="s">
        <v>62</v>
      </c>
      <c r="C13" s="99">
        <v>18051</v>
      </c>
      <c r="D13" s="97">
        <v>-0.1028</v>
      </c>
      <c r="E13" s="34">
        <v>5.57E-2</v>
      </c>
      <c r="F13" s="98">
        <v>6.5100000000000005E-2</v>
      </c>
      <c r="G13" s="97">
        <v>-0.01</v>
      </c>
      <c r="H13" s="34">
        <v>4.8999999999999998E-3</v>
      </c>
      <c r="I13" s="98">
        <v>3.9699999999999999E-2</v>
      </c>
      <c r="J13" s="56"/>
      <c r="K13" s="56"/>
      <c r="L13" s="56"/>
      <c r="M13" s="56"/>
    </row>
    <row r="14" spans="1:15" s="12" customFormat="1" x14ac:dyDescent="0.2">
      <c r="A14" s="208"/>
      <c r="B14" s="112" t="s">
        <v>61</v>
      </c>
      <c r="C14" s="99">
        <v>18051</v>
      </c>
      <c r="D14" s="97">
        <v>-0.1172</v>
      </c>
      <c r="E14" s="34">
        <v>5.5199999999999999E-2</v>
      </c>
      <c r="F14" s="109">
        <v>3.39E-2</v>
      </c>
      <c r="G14" s="97">
        <v>-1.12E-2</v>
      </c>
      <c r="H14" s="34">
        <v>4.7999999999999996E-3</v>
      </c>
      <c r="I14" s="109">
        <v>2.0299999999999999E-2</v>
      </c>
      <c r="J14" s="56"/>
      <c r="K14" s="56"/>
      <c r="L14" s="56"/>
      <c r="M14" s="56"/>
    </row>
    <row r="15" spans="1:15" s="12" customFormat="1" x14ac:dyDescent="0.2">
      <c r="A15" s="208"/>
      <c r="B15" s="112" t="s">
        <v>60</v>
      </c>
      <c r="C15" s="99">
        <v>18045</v>
      </c>
      <c r="D15" s="97">
        <v>-5.0999999999999997E-2</v>
      </c>
      <c r="E15" s="34">
        <v>5.3699999999999998E-2</v>
      </c>
      <c r="F15" s="98">
        <v>0.34179999999999999</v>
      </c>
      <c r="G15" s="97">
        <v>-6.0000000000000001E-3</v>
      </c>
      <c r="H15" s="34">
        <v>4.7000000000000002E-3</v>
      </c>
      <c r="I15" s="98">
        <v>0.2019</v>
      </c>
      <c r="J15" s="56"/>
      <c r="K15" s="56"/>
      <c r="L15" s="56"/>
      <c r="M15" s="56"/>
    </row>
    <row r="16" spans="1:15" s="12" customFormat="1" x14ac:dyDescent="0.2">
      <c r="A16" s="209"/>
      <c r="B16" s="113" t="s">
        <v>63</v>
      </c>
      <c r="C16" s="102">
        <v>17541</v>
      </c>
      <c r="D16" s="103">
        <v>-2.9899999999999999E-2</v>
      </c>
      <c r="E16" s="35">
        <v>5.5500000000000001E-2</v>
      </c>
      <c r="F16" s="104">
        <v>0.58940000000000003</v>
      </c>
      <c r="G16" s="103">
        <v>-4.1000000000000003E-3</v>
      </c>
      <c r="H16" s="35">
        <v>4.7999999999999996E-3</v>
      </c>
      <c r="I16" s="104">
        <v>0.39860000000000001</v>
      </c>
      <c r="J16" s="56"/>
      <c r="K16" s="56"/>
      <c r="L16" s="56"/>
      <c r="M16" s="56"/>
    </row>
    <row r="17" spans="1:13" s="12" customFormat="1" x14ac:dyDescent="0.2">
      <c r="A17" s="207" t="s">
        <v>78</v>
      </c>
      <c r="B17" s="30" t="s">
        <v>59</v>
      </c>
      <c r="C17" s="96">
        <v>30151</v>
      </c>
      <c r="D17" s="100">
        <v>-4.1200000000000001E-2</v>
      </c>
      <c r="E17" s="32">
        <v>3.7600000000000001E-2</v>
      </c>
      <c r="F17" s="101">
        <v>0.27379999999999999</v>
      </c>
      <c r="G17" s="100">
        <v>-3.3E-3</v>
      </c>
      <c r="H17" s="32">
        <v>3.3E-3</v>
      </c>
      <c r="I17" s="101">
        <v>0.31940000000000002</v>
      </c>
      <c r="J17" s="56"/>
      <c r="K17" s="56"/>
      <c r="L17" s="56"/>
      <c r="M17" s="56"/>
    </row>
    <row r="18" spans="1:13" s="12" customFormat="1" x14ac:dyDescent="0.2">
      <c r="A18" s="208"/>
      <c r="B18" s="112" t="s">
        <v>58</v>
      </c>
      <c r="C18" s="99">
        <v>24067</v>
      </c>
      <c r="D18" s="97">
        <v>4.7500000000000001E-2</v>
      </c>
      <c r="E18" s="34">
        <v>3.9699999999999999E-2</v>
      </c>
      <c r="F18" s="98">
        <v>0.23169999999999999</v>
      </c>
      <c r="G18" s="97">
        <v>4.7999999999999996E-3</v>
      </c>
      <c r="H18" s="34">
        <v>3.5000000000000001E-3</v>
      </c>
      <c r="I18" s="98">
        <v>0.16889999999999999</v>
      </c>
      <c r="J18" s="56"/>
      <c r="K18" s="56"/>
      <c r="L18" s="56"/>
      <c r="M18" s="56"/>
    </row>
    <row r="19" spans="1:13" s="12" customFormat="1" x14ac:dyDescent="0.2">
      <c r="A19" s="208"/>
      <c r="B19" s="112" t="s">
        <v>57</v>
      </c>
      <c r="C19" s="99">
        <v>17481</v>
      </c>
      <c r="D19" s="97">
        <v>-1.47E-2</v>
      </c>
      <c r="E19" s="34">
        <v>4.7399999999999998E-2</v>
      </c>
      <c r="F19" s="98">
        <v>0.75590000000000002</v>
      </c>
      <c r="G19" s="97">
        <v>-6.9999999999999999E-4</v>
      </c>
      <c r="H19" s="34">
        <v>4.1000000000000003E-3</v>
      </c>
      <c r="I19" s="98">
        <v>0.86460000000000004</v>
      </c>
      <c r="J19" s="56"/>
      <c r="K19" s="56"/>
      <c r="L19" s="56"/>
      <c r="M19" s="56"/>
    </row>
    <row r="20" spans="1:13" s="12" customFormat="1" x14ac:dyDescent="0.2">
      <c r="A20" s="209"/>
      <c r="B20" s="113" t="s">
        <v>56</v>
      </c>
      <c r="C20" s="102">
        <v>18009</v>
      </c>
      <c r="D20" s="103">
        <v>-6.2E-2</v>
      </c>
      <c r="E20" s="35">
        <v>5.6099999999999997E-2</v>
      </c>
      <c r="F20" s="104">
        <v>0.26869999999999999</v>
      </c>
      <c r="G20" s="103">
        <v>6.9999999999999999E-4</v>
      </c>
      <c r="H20" s="35">
        <v>4.8999999999999998E-3</v>
      </c>
      <c r="I20" s="104">
        <v>0.8901</v>
      </c>
      <c r="J20" s="56"/>
      <c r="K20" s="56"/>
      <c r="L20" s="56"/>
      <c r="M20" s="56"/>
    </row>
    <row r="21" spans="1:13" s="12" customFormat="1" x14ac:dyDescent="0.2">
      <c r="A21" s="207" t="s">
        <v>90</v>
      </c>
      <c r="B21" s="30" t="s">
        <v>55</v>
      </c>
      <c r="C21" s="96">
        <v>30190</v>
      </c>
      <c r="D21" s="100">
        <v>-1.7999999999999999E-2</v>
      </c>
      <c r="E21" s="32">
        <v>3.5400000000000001E-2</v>
      </c>
      <c r="F21" s="101">
        <v>0.61029999999999995</v>
      </c>
      <c r="G21" s="97">
        <v>-1.9E-3</v>
      </c>
      <c r="H21" s="34">
        <v>3.0999999999999999E-3</v>
      </c>
      <c r="I21" s="98">
        <v>0.53920000000000001</v>
      </c>
      <c r="J21" s="56"/>
      <c r="K21" s="56"/>
      <c r="L21" s="56"/>
      <c r="M21" s="56"/>
    </row>
    <row r="22" spans="1:13" s="12" customFormat="1" x14ac:dyDescent="0.2">
      <c r="A22" s="208"/>
      <c r="B22" s="112" t="s">
        <v>54</v>
      </c>
      <c r="C22" s="99">
        <v>23992</v>
      </c>
      <c r="D22" s="97">
        <v>-3.8199999999999998E-2</v>
      </c>
      <c r="E22" s="34">
        <v>4.2900000000000001E-2</v>
      </c>
      <c r="F22" s="98">
        <v>0.37419999999999998</v>
      </c>
      <c r="G22" s="97">
        <v>-5.7999999999999996E-3</v>
      </c>
      <c r="H22" s="34">
        <v>3.8E-3</v>
      </c>
      <c r="I22" s="98">
        <v>0.12330000000000001</v>
      </c>
      <c r="J22" s="56"/>
      <c r="K22" s="56"/>
      <c r="L22" s="56"/>
      <c r="M22" s="56"/>
    </row>
    <row r="23" spans="1:13" s="12" customFormat="1" x14ac:dyDescent="0.2">
      <c r="A23" s="209"/>
      <c r="B23" s="113" t="s">
        <v>53</v>
      </c>
      <c r="C23" s="102">
        <v>17528</v>
      </c>
      <c r="D23" s="103">
        <v>8.2299999999999998E-2</v>
      </c>
      <c r="E23" s="35">
        <v>4.65E-2</v>
      </c>
      <c r="F23" s="104">
        <v>7.6600000000000001E-2</v>
      </c>
      <c r="G23" s="103">
        <v>6.6E-3</v>
      </c>
      <c r="H23" s="35">
        <v>4.1000000000000003E-3</v>
      </c>
      <c r="I23" s="104">
        <v>0.1052</v>
      </c>
    </row>
    <row r="24" spans="1:13" ht="132" customHeight="1" x14ac:dyDescent="0.2">
      <c r="A24" s="212" t="s">
        <v>389</v>
      </c>
      <c r="B24" s="212"/>
      <c r="C24" s="212"/>
      <c r="D24" s="212"/>
      <c r="E24" s="212"/>
      <c r="F24" s="212"/>
      <c r="G24" s="212"/>
      <c r="H24" s="212"/>
      <c r="I24" s="212"/>
    </row>
  </sheetData>
  <mergeCells count="8">
    <mergeCell ref="A24:I24"/>
    <mergeCell ref="A17:A20"/>
    <mergeCell ref="A21:A23"/>
    <mergeCell ref="G2:I2"/>
    <mergeCell ref="A1:I1"/>
    <mergeCell ref="D2:F2"/>
    <mergeCell ref="A4:A9"/>
    <mergeCell ref="A10:A16"/>
  </mergeCells>
  <conditionalFormatting sqref="H25">
    <cfRule type="cellIs" dxfId="11" priority="2" operator="lessThanOrEqual">
      <formula>0.05</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34EB-0F40-264E-9D1F-B9E614F7C8D7}">
  <dimension ref="A1:BI10"/>
  <sheetViews>
    <sheetView workbookViewId="0">
      <selection sqref="A1:S1"/>
    </sheetView>
  </sheetViews>
  <sheetFormatPr baseColWidth="10" defaultRowHeight="16" x14ac:dyDescent="0.2"/>
  <cols>
    <col min="1" max="1" width="22.83203125" bestFit="1" customWidth="1"/>
    <col min="2" max="2" width="8.6640625" bestFit="1" customWidth="1"/>
    <col min="3" max="3" width="5.6640625" bestFit="1" customWidth="1"/>
    <col min="4" max="4" width="7.6640625" bestFit="1" customWidth="1"/>
    <col min="5" max="5" width="8.6640625" bestFit="1" customWidth="1"/>
    <col min="6" max="6" width="5.6640625" bestFit="1" customWidth="1"/>
    <col min="7" max="7" width="7.6640625" bestFit="1" customWidth="1"/>
    <col min="8" max="8" width="8.6640625" bestFit="1" customWidth="1"/>
    <col min="9" max="9" width="5.6640625" bestFit="1" customWidth="1"/>
    <col min="10" max="10" width="7.6640625" bestFit="1" customWidth="1"/>
    <col min="11" max="11" width="8.6640625" bestFit="1" customWidth="1"/>
    <col min="12" max="12" width="5.6640625" bestFit="1" customWidth="1"/>
    <col min="13" max="13" width="7.6640625" bestFit="1" customWidth="1"/>
    <col min="14" max="14" width="8.6640625" bestFit="1" customWidth="1"/>
    <col min="15" max="15" width="5.6640625" bestFit="1" customWidth="1"/>
    <col min="16" max="16" width="7.6640625" bestFit="1" customWidth="1"/>
    <col min="17" max="17" width="8.6640625" bestFit="1" customWidth="1"/>
    <col min="18" max="18" width="5.6640625" bestFit="1" customWidth="1"/>
    <col min="19" max="19" width="7.6640625" bestFit="1" customWidth="1"/>
    <col min="20" max="20" width="8.6640625" bestFit="1" customWidth="1"/>
    <col min="21" max="21" width="5.6640625" bestFit="1" customWidth="1"/>
    <col min="22" max="22" width="7.6640625" bestFit="1" customWidth="1"/>
    <col min="23" max="23" width="8.6640625" bestFit="1" customWidth="1"/>
    <col min="24" max="24" width="5.6640625" bestFit="1" customWidth="1"/>
    <col min="25" max="25" width="7.6640625" bestFit="1" customWidth="1"/>
    <col min="26" max="26" width="8.6640625" bestFit="1" customWidth="1"/>
    <col min="27" max="27" width="5.6640625" bestFit="1" customWidth="1"/>
    <col min="28" max="28" width="7.6640625" bestFit="1" customWidth="1"/>
    <col min="29" max="29" width="8.6640625" bestFit="1" customWidth="1"/>
    <col min="30" max="30" width="5.6640625" bestFit="1" customWidth="1"/>
    <col min="31" max="31" width="7.6640625" bestFit="1" customWidth="1"/>
    <col min="32" max="32" width="8.6640625" bestFit="1" customWidth="1"/>
    <col min="33" max="33" width="5.6640625" bestFit="1" customWidth="1"/>
    <col min="34" max="34" width="7.6640625" bestFit="1" customWidth="1"/>
    <col min="35" max="35" width="8.6640625" bestFit="1" customWidth="1"/>
    <col min="36" max="36" width="5.6640625" bestFit="1" customWidth="1"/>
    <col min="37" max="37" width="7.6640625" bestFit="1" customWidth="1"/>
    <col min="38" max="38" width="8.6640625" customWidth="1"/>
    <col min="39" max="39" width="5.6640625" customWidth="1"/>
    <col min="40" max="40" width="7.6640625" customWidth="1"/>
    <col min="41" max="41" width="8.6640625" bestFit="1" customWidth="1"/>
    <col min="42" max="42" width="5.6640625" bestFit="1" customWidth="1"/>
    <col min="43" max="43" width="7.6640625" bestFit="1" customWidth="1"/>
    <col min="44" max="44" width="8.6640625" bestFit="1" customWidth="1"/>
    <col min="45" max="45" width="5.6640625" bestFit="1" customWidth="1"/>
    <col min="46" max="46" width="7.6640625" bestFit="1" customWidth="1"/>
    <col min="47" max="47" width="8.6640625" bestFit="1" customWidth="1"/>
    <col min="48" max="48" width="5.6640625" bestFit="1" customWidth="1"/>
    <col min="49" max="49" width="7.6640625" bestFit="1" customWidth="1"/>
    <col min="50" max="50" width="8.6640625" bestFit="1" customWidth="1"/>
    <col min="51" max="51" width="5.6640625" bestFit="1" customWidth="1"/>
    <col min="52" max="52" width="7.6640625" bestFit="1" customWidth="1"/>
    <col min="53" max="53" width="8.6640625" bestFit="1" customWidth="1"/>
    <col min="54" max="54" width="5.6640625" bestFit="1" customWidth="1"/>
    <col min="55" max="55" width="7.6640625" bestFit="1" customWidth="1"/>
    <col min="56" max="56" width="8.6640625" bestFit="1" customWidth="1"/>
    <col min="57" max="57" width="5.6640625" bestFit="1" customWidth="1"/>
    <col min="58" max="58" width="7.6640625" bestFit="1" customWidth="1"/>
    <col min="59" max="59" width="8.6640625" bestFit="1" customWidth="1"/>
    <col min="60" max="60" width="5.6640625" bestFit="1" customWidth="1"/>
    <col min="61" max="61" width="7.6640625" bestFit="1" customWidth="1"/>
  </cols>
  <sheetData>
    <row r="1" spans="1:61" ht="54" customHeight="1" x14ac:dyDescent="0.2">
      <c r="A1" s="204" t="s">
        <v>406</v>
      </c>
      <c r="B1" s="204"/>
      <c r="C1" s="204"/>
      <c r="D1" s="204"/>
      <c r="E1" s="204"/>
      <c r="F1" s="204"/>
      <c r="G1" s="204"/>
      <c r="H1" s="204"/>
      <c r="I1" s="204"/>
      <c r="J1" s="204"/>
      <c r="K1" s="204"/>
      <c r="L1" s="204"/>
      <c r="M1" s="204"/>
      <c r="N1" s="204"/>
      <c r="O1" s="204"/>
      <c r="P1" s="204"/>
      <c r="Q1" s="204"/>
      <c r="R1" s="204"/>
      <c r="S1" s="204"/>
    </row>
    <row r="2" spans="1:61" s="11" customFormat="1" x14ac:dyDescent="0.2">
      <c r="A2" s="106"/>
      <c r="B2" s="233" t="s">
        <v>211</v>
      </c>
      <c r="C2" s="234"/>
      <c r="D2" s="234"/>
      <c r="E2" s="234"/>
      <c r="F2" s="234"/>
      <c r="G2" s="234"/>
      <c r="H2" s="234"/>
      <c r="I2" s="234"/>
      <c r="J2" s="234"/>
      <c r="K2" s="234"/>
      <c r="L2" s="234"/>
      <c r="M2" s="234"/>
      <c r="N2" s="234"/>
      <c r="O2" s="234"/>
      <c r="P2" s="234"/>
      <c r="Q2" s="234"/>
      <c r="R2" s="234"/>
      <c r="S2" s="235"/>
      <c r="T2" s="229" t="s">
        <v>212</v>
      </c>
      <c r="U2" s="230"/>
      <c r="V2" s="230"/>
      <c r="W2" s="230"/>
      <c r="X2" s="230"/>
      <c r="Y2" s="230"/>
      <c r="Z2" s="230"/>
      <c r="AA2" s="230"/>
      <c r="AB2" s="230"/>
      <c r="AC2" s="230"/>
      <c r="AD2" s="230"/>
      <c r="AE2" s="230"/>
      <c r="AF2" s="230"/>
      <c r="AG2" s="230"/>
      <c r="AH2" s="230"/>
      <c r="AI2" s="230"/>
      <c r="AJ2" s="230"/>
      <c r="AK2" s="230"/>
      <c r="AL2" s="230"/>
      <c r="AM2" s="230"/>
      <c r="AN2" s="231"/>
      <c r="AO2" s="229" t="s">
        <v>213</v>
      </c>
      <c r="AP2" s="230"/>
      <c r="AQ2" s="230"/>
      <c r="AR2" s="230"/>
      <c r="AS2" s="230"/>
      <c r="AT2" s="230"/>
      <c r="AU2" s="230"/>
      <c r="AV2" s="230"/>
      <c r="AW2" s="230"/>
      <c r="AX2" s="230"/>
      <c r="AY2" s="230"/>
      <c r="AZ2" s="231"/>
      <c r="BA2" s="229" t="s">
        <v>90</v>
      </c>
      <c r="BB2" s="230"/>
      <c r="BC2" s="230"/>
      <c r="BD2" s="230"/>
      <c r="BE2" s="230"/>
      <c r="BF2" s="230"/>
      <c r="BG2" s="230"/>
      <c r="BH2" s="230"/>
      <c r="BI2" s="231"/>
    </row>
    <row r="3" spans="1:61" s="12" customFormat="1" x14ac:dyDescent="0.2">
      <c r="A3" s="22" t="s">
        <v>23</v>
      </c>
      <c r="B3" s="210" t="s">
        <v>72</v>
      </c>
      <c r="C3" s="213"/>
      <c r="D3" s="211"/>
      <c r="E3" s="210" t="s">
        <v>71</v>
      </c>
      <c r="F3" s="213"/>
      <c r="G3" s="211"/>
      <c r="H3" s="210" t="s">
        <v>70</v>
      </c>
      <c r="I3" s="213"/>
      <c r="J3" s="211"/>
      <c r="K3" s="210" t="s">
        <v>69</v>
      </c>
      <c r="L3" s="213" t="s">
        <v>23</v>
      </c>
      <c r="M3" s="211" t="s">
        <v>23</v>
      </c>
      <c r="N3" s="210" t="s">
        <v>68</v>
      </c>
      <c r="O3" s="213" t="s">
        <v>23</v>
      </c>
      <c r="P3" s="211" t="s">
        <v>23</v>
      </c>
      <c r="Q3" s="210" t="s">
        <v>67</v>
      </c>
      <c r="R3" s="213" t="s">
        <v>23</v>
      </c>
      <c r="S3" s="211" t="s">
        <v>23</v>
      </c>
      <c r="T3" s="210" t="s">
        <v>66</v>
      </c>
      <c r="U3" s="213" t="s">
        <v>23</v>
      </c>
      <c r="V3" s="211" t="s">
        <v>23</v>
      </c>
      <c r="W3" s="210" t="s">
        <v>65</v>
      </c>
      <c r="X3" s="213" t="s">
        <v>23</v>
      </c>
      <c r="Y3" s="211" t="s">
        <v>23</v>
      </c>
      <c r="Z3" s="210" t="s">
        <v>64</v>
      </c>
      <c r="AA3" s="213" t="s">
        <v>23</v>
      </c>
      <c r="AB3" s="211" t="s">
        <v>23</v>
      </c>
      <c r="AC3" s="210" t="s">
        <v>62</v>
      </c>
      <c r="AD3" s="213" t="s">
        <v>23</v>
      </c>
      <c r="AE3" s="211" t="s">
        <v>23</v>
      </c>
      <c r="AF3" s="210" t="s">
        <v>61</v>
      </c>
      <c r="AG3" s="213" t="s">
        <v>23</v>
      </c>
      <c r="AH3" s="211" t="s">
        <v>23</v>
      </c>
      <c r="AI3" s="210" t="s">
        <v>60</v>
      </c>
      <c r="AJ3" s="213" t="s">
        <v>23</v>
      </c>
      <c r="AK3" s="211"/>
      <c r="AL3" s="210" t="s">
        <v>63</v>
      </c>
      <c r="AM3" s="213" t="s">
        <v>23</v>
      </c>
      <c r="AN3" s="211" t="s">
        <v>23</v>
      </c>
      <c r="AO3" s="210" t="s">
        <v>59</v>
      </c>
      <c r="AP3" s="213" t="s">
        <v>23</v>
      </c>
      <c r="AQ3" s="211" t="s">
        <v>23</v>
      </c>
      <c r="AR3" s="210" t="s">
        <v>58</v>
      </c>
      <c r="AS3" s="213" t="s">
        <v>23</v>
      </c>
      <c r="AT3" s="211" t="s">
        <v>23</v>
      </c>
      <c r="AU3" s="210" t="s">
        <v>57</v>
      </c>
      <c r="AV3" s="213" t="s">
        <v>23</v>
      </c>
      <c r="AW3" s="211" t="s">
        <v>23</v>
      </c>
      <c r="AX3" s="210" t="s">
        <v>56</v>
      </c>
      <c r="AY3" s="213" t="s">
        <v>23</v>
      </c>
      <c r="AZ3" s="211"/>
      <c r="BA3" s="210" t="s">
        <v>55</v>
      </c>
      <c r="BB3" s="213" t="s">
        <v>23</v>
      </c>
      <c r="BC3" s="211" t="s">
        <v>23</v>
      </c>
      <c r="BD3" s="210" t="s">
        <v>54</v>
      </c>
      <c r="BE3" s="213" t="s">
        <v>23</v>
      </c>
      <c r="BF3" s="211" t="s">
        <v>23</v>
      </c>
      <c r="BG3" s="210" t="s">
        <v>53</v>
      </c>
      <c r="BH3" s="213" t="s">
        <v>23</v>
      </c>
      <c r="BI3" s="211" t="s">
        <v>23</v>
      </c>
    </row>
    <row r="4" spans="1:61" s="12" customFormat="1" x14ac:dyDescent="0.2">
      <c r="A4" s="84" t="s">
        <v>51</v>
      </c>
      <c r="B4" s="105" t="s">
        <v>27</v>
      </c>
      <c r="C4" s="23" t="s">
        <v>18</v>
      </c>
      <c r="D4" s="84" t="s">
        <v>1</v>
      </c>
      <c r="E4" s="105" t="s">
        <v>27</v>
      </c>
      <c r="F4" s="23" t="s">
        <v>18</v>
      </c>
      <c r="G4" s="84" t="s">
        <v>1</v>
      </c>
      <c r="H4" s="105" t="s">
        <v>27</v>
      </c>
      <c r="I4" s="23" t="s">
        <v>18</v>
      </c>
      <c r="J4" s="84" t="s">
        <v>1</v>
      </c>
      <c r="K4" s="105" t="s">
        <v>27</v>
      </c>
      <c r="L4" s="23" t="s">
        <v>18</v>
      </c>
      <c r="M4" s="84" t="s">
        <v>1</v>
      </c>
      <c r="N4" s="105" t="s">
        <v>27</v>
      </c>
      <c r="O4" s="23" t="s">
        <v>18</v>
      </c>
      <c r="P4" s="84" t="s">
        <v>1</v>
      </c>
      <c r="Q4" s="105" t="s">
        <v>27</v>
      </c>
      <c r="R4" s="23" t="s">
        <v>18</v>
      </c>
      <c r="S4" s="84" t="s">
        <v>1</v>
      </c>
      <c r="T4" s="105" t="s">
        <v>27</v>
      </c>
      <c r="U4" s="23" t="s">
        <v>18</v>
      </c>
      <c r="V4" s="84" t="s">
        <v>1</v>
      </c>
      <c r="W4" s="105" t="s">
        <v>27</v>
      </c>
      <c r="X4" s="23" t="s">
        <v>18</v>
      </c>
      <c r="Y4" s="84" t="s">
        <v>1</v>
      </c>
      <c r="Z4" s="105" t="s">
        <v>27</v>
      </c>
      <c r="AA4" s="23" t="s">
        <v>18</v>
      </c>
      <c r="AB4" s="84" t="s">
        <v>1</v>
      </c>
      <c r="AC4" s="105" t="s">
        <v>27</v>
      </c>
      <c r="AD4" s="23" t="s">
        <v>18</v>
      </c>
      <c r="AE4" s="84" t="s">
        <v>1</v>
      </c>
      <c r="AF4" s="105" t="s">
        <v>27</v>
      </c>
      <c r="AG4" s="23" t="s">
        <v>18</v>
      </c>
      <c r="AH4" s="84" t="s">
        <v>1</v>
      </c>
      <c r="AI4" s="105" t="s">
        <v>27</v>
      </c>
      <c r="AJ4" s="23" t="s">
        <v>18</v>
      </c>
      <c r="AK4" s="84" t="s">
        <v>1</v>
      </c>
      <c r="AL4" s="105" t="s">
        <v>27</v>
      </c>
      <c r="AM4" s="23" t="s">
        <v>18</v>
      </c>
      <c r="AN4" s="84" t="s">
        <v>1</v>
      </c>
      <c r="AO4" s="105" t="s">
        <v>27</v>
      </c>
      <c r="AP4" s="23" t="s">
        <v>18</v>
      </c>
      <c r="AQ4" s="84" t="s">
        <v>1</v>
      </c>
      <c r="AR4" s="105" t="s">
        <v>27</v>
      </c>
      <c r="AS4" s="23" t="s">
        <v>18</v>
      </c>
      <c r="AT4" s="84" t="s">
        <v>1</v>
      </c>
      <c r="AU4" s="105" t="s">
        <v>27</v>
      </c>
      <c r="AV4" s="23" t="s">
        <v>18</v>
      </c>
      <c r="AW4" s="84" t="s">
        <v>1</v>
      </c>
      <c r="AX4" s="105" t="s">
        <v>27</v>
      </c>
      <c r="AY4" s="23" t="s">
        <v>18</v>
      </c>
      <c r="AZ4" s="84" t="s">
        <v>1</v>
      </c>
      <c r="BA4" s="105" t="s">
        <v>27</v>
      </c>
      <c r="BB4" s="23" t="s">
        <v>18</v>
      </c>
      <c r="BC4" s="84" t="s">
        <v>1</v>
      </c>
      <c r="BD4" s="105" t="s">
        <v>27</v>
      </c>
      <c r="BE4" s="23" t="s">
        <v>18</v>
      </c>
      <c r="BF4" s="84" t="s">
        <v>1</v>
      </c>
      <c r="BG4" s="105" t="s">
        <v>27</v>
      </c>
      <c r="BH4" s="23" t="s">
        <v>18</v>
      </c>
      <c r="BI4" s="84" t="s">
        <v>1</v>
      </c>
    </row>
    <row r="5" spans="1:61" s="12" customFormat="1" x14ac:dyDescent="0.2">
      <c r="A5" s="96" t="s">
        <v>210</v>
      </c>
      <c r="B5" s="100">
        <v>0.203143270080854</v>
      </c>
      <c r="C5" s="32">
        <v>0.29192164631626399</v>
      </c>
      <c r="D5" s="101">
        <v>0.51254148644874697</v>
      </c>
      <c r="E5" s="100">
        <v>0.39433127980773103</v>
      </c>
      <c r="F5" s="32">
        <v>0.31600304791857198</v>
      </c>
      <c r="G5" s="101">
        <v>0.25856936185121199</v>
      </c>
      <c r="H5" s="100">
        <v>0.171976832582244</v>
      </c>
      <c r="I5" s="32">
        <v>0.23182502905739799</v>
      </c>
      <c r="J5" s="101">
        <v>0.48619789881194703</v>
      </c>
      <c r="K5" s="100">
        <v>-8.5084177473873507E-2</v>
      </c>
      <c r="L5" s="32">
        <v>0.120121893480564</v>
      </c>
      <c r="M5" s="101">
        <v>0.50532267723728697</v>
      </c>
      <c r="N5" s="100">
        <v>3.0062260589573599E-2</v>
      </c>
      <c r="O5" s="32">
        <v>0.16102161518098501</v>
      </c>
      <c r="P5" s="101">
        <v>0.85805087763907895</v>
      </c>
      <c r="Q5" s="100">
        <v>0.51014829852785204</v>
      </c>
      <c r="R5" s="32">
        <v>0.29984895399167999</v>
      </c>
      <c r="S5" s="101">
        <v>0.139778714433339</v>
      </c>
      <c r="T5" s="100">
        <v>-0.228886136881577</v>
      </c>
      <c r="U5" s="32">
        <v>0.13403812826022901</v>
      </c>
      <c r="V5" s="101">
        <v>0.138574046748389</v>
      </c>
      <c r="W5" s="100">
        <v>-4.8941251681406603E-2</v>
      </c>
      <c r="X5" s="32">
        <v>0.29815001954771497</v>
      </c>
      <c r="Y5" s="101">
        <v>0.87500338035155101</v>
      </c>
      <c r="Z5" s="100">
        <v>0.168869354248423</v>
      </c>
      <c r="AA5" s="32">
        <v>0.24338237775716001</v>
      </c>
      <c r="AB5" s="101">
        <v>0.51373192560062297</v>
      </c>
      <c r="AC5" s="100">
        <v>0.86644998547678698</v>
      </c>
      <c r="AD5" s="32">
        <v>0.75538215411172505</v>
      </c>
      <c r="AE5" s="101">
        <v>0.29503993471266599</v>
      </c>
      <c r="AF5" s="100">
        <v>0.21348863029208101</v>
      </c>
      <c r="AG5" s="32">
        <v>0.428447126632377</v>
      </c>
      <c r="AH5" s="101">
        <v>0.63601876438886196</v>
      </c>
      <c r="AI5" s="100">
        <v>0.63125231801793302</v>
      </c>
      <c r="AJ5" s="32">
        <v>0.42025129334330102</v>
      </c>
      <c r="AK5" s="101">
        <v>0.18375836748940699</v>
      </c>
      <c r="AL5" s="100">
        <v>-0.55790498238626596</v>
      </c>
      <c r="AM5" s="32">
        <v>0.50789799748943998</v>
      </c>
      <c r="AN5" s="101">
        <v>0.314116906272144</v>
      </c>
      <c r="AO5" s="100">
        <v>8.6703975800602101E-2</v>
      </c>
      <c r="AP5" s="32">
        <v>0.191623901445234</v>
      </c>
      <c r="AQ5" s="101">
        <v>0.66682987631155499</v>
      </c>
      <c r="AR5" s="100">
        <v>-1.40846851790355E-2</v>
      </c>
      <c r="AS5" s="32">
        <v>0.102250247716608</v>
      </c>
      <c r="AT5" s="101">
        <v>0.89494662948824799</v>
      </c>
      <c r="AU5" s="100">
        <v>-0.27714291231014498</v>
      </c>
      <c r="AV5" s="32">
        <v>0.136666364268695</v>
      </c>
      <c r="AW5" s="101">
        <v>8.8924573133846704E-2</v>
      </c>
      <c r="AX5" s="100">
        <v>0.29203089478132799</v>
      </c>
      <c r="AY5" s="32">
        <v>0.46066198787899298</v>
      </c>
      <c r="AZ5" s="101">
        <v>0.54951048987898099</v>
      </c>
      <c r="BA5" s="100">
        <v>3.2519335295756999E-2</v>
      </c>
      <c r="BB5" s="32">
        <v>0.112968274757829</v>
      </c>
      <c r="BC5" s="101">
        <v>0.78313651473470403</v>
      </c>
      <c r="BD5" s="100">
        <v>-0.15513366149937299</v>
      </c>
      <c r="BE5" s="32">
        <v>0.124382571234861</v>
      </c>
      <c r="BF5" s="101">
        <v>0.25878854090680697</v>
      </c>
      <c r="BG5" s="100">
        <v>5.4370137083193597E-2</v>
      </c>
      <c r="BH5" s="32">
        <v>0.15372930770606499</v>
      </c>
      <c r="BI5" s="101">
        <v>0.73567860665931295</v>
      </c>
    </row>
    <row r="6" spans="1:61" s="12" customFormat="1" x14ac:dyDescent="0.2">
      <c r="A6" s="99" t="s">
        <v>50</v>
      </c>
      <c r="B6" s="97">
        <v>-0.15476747513556</v>
      </c>
      <c r="C6" s="34">
        <v>0.14381194074492701</v>
      </c>
      <c r="D6" s="98">
        <v>0.28184694679997901</v>
      </c>
      <c r="E6" s="97">
        <v>0.26391724816343298</v>
      </c>
      <c r="F6" s="34">
        <v>0.15568673474711001</v>
      </c>
      <c r="G6" s="98">
        <v>9.0041024959661806E-2</v>
      </c>
      <c r="H6" s="97">
        <v>-0.18042461281522601</v>
      </c>
      <c r="I6" s="34">
        <v>0.11582860170392301</v>
      </c>
      <c r="J6" s="98">
        <v>0.11930765673055101</v>
      </c>
      <c r="K6" s="97">
        <v>-6.9603377727615504E-2</v>
      </c>
      <c r="L6" s="34">
        <v>5.9176156674371698E-2</v>
      </c>
      <c r="M6" s="98">
        <v>0.23951238388482701</v>
      </c>
      <c r="N6" s="97">
        <v>1.1013790066001601E-2</v>
      </c>
      <c r="O6" s="34">
        <v>7.9328358235935606E-2</v>
      </c>
      <c r="P6" s="98">
        <v>0.88957817043659304</v>
      </c>
      <c r="Q6" s="97">
        <v>0.34814799622892401</v>
      </c>
      <c r="R6" s="34">
        <v>0.141096040768904</v>
      </c>
      <c r="S6" s="98">
        <v>1.3607768782808401E-2</v>
      </c>
      <c r="T6" s="97">
        <v>-0.12557320817668799</v>
      </c>
      <c r="U6" s="34">
        <v>6.60404161498898E-2</v>
      </c>
      <c r="V6" s="98">
        <v>5.7241790025432601E-2</v>
      </c>
      <c r="W6" s="97">
        <v>-9.15001246792813E-2</v>
      </c>
      <c r="X6" s="34">
        <v>0.13629899190224701</v>
      </c>
      <c r="Y6" s="98">
        <v>0.50201723172347701</v>
      </c>
      <c r="Z6" s="97">
        <v>-1.0642364187890401E-2</v>
      </c>
      <c r="AA6" s="34">
        <v>0.118407045491164</v>
      </c>
      <c r="AB6" s="98">
        <v>0.92838298430324095</v>
      </c>
      <c r="AC6" s="97">
        <v>0.264827399851226</v>
      </c>
      <c r="AD6" s="34">
        <v>0.37214524367928498</v>
      </c>
      <c r="AE6" s="98">
        <v>0.47669778605898899</v>
      </c>
      <c r="AF6" s="97">
        <v>9.5159523485802699E-2</v>
      </c>
      <c r="AG6" s="34">
        <v>0.211079751678764</v>
      </c>
      <c r="AH6" s="98">
        <v>0.65211740794596296</v>
      </c>
      <c r="AI6" s="97">
        <v>0.18985942517724799</v>
      </c>
      <c r="AJ6" s="34">
        <v>0.21368932790386999</v>
      </c>
      <c r="AK6" s="98">
        <v>0.37428076973784502</v>
      </c>
      <c r="AL6" s="97">
        <v>-0.32904447104740597</v>
      </c>
      <c r="AM6" s="34">
        <v>0.25019569093573601</v>
      </c>
      <c r="AN6" s="98">
        <v>0.18846002164404299</v>
      </c>
      <c r="AO6" s="97">
        <v>-8.8763122665786606E-2</v>
      </c>
      <c r="AP6" s="34">
        <v>9.5135518007147701E-2</v>
      </c>
      <c r="AQ6" s="98">
        <v>0.35081082709834599</v>
      </c>
      <c r="AR6" s="97">
        <v>1.10068603270081E-2</v>
      </c>
      <c r="AS6" s="34">
        <v>4.8401340225533898E-2</v>
      </c>
      <c r="AT6" s="98">
        <v>0.82010636601966502</v>
      </c>
      <c r="AU6" s="97">
        <v>1.40295039823542E-2</v>
      </c>
      <c r="AV6" s="34">
        <v>7.7695693530905496E-2</v>
      </c>
      <c r="AW6" s="98">
        <v>0.856705180036337</v>
      </c>
      <c r="AX6" s="97">
        <v>5.0909471493722699E-2</v>
      </c>
      <c r="AY6" s="34">
        <v>0.226946071456711</v>
      </c>
      <c r="AZ6" s="98">
        <v>0.82250513086377897</v>
      </c>
      <c r="BA6" s="97">
        <v>-2.2478949332419701E-2</v>
      </c>
      <c r="BB6" s="34">
        <v>5.2858283937373698E-2</v>
      </c>
      <c r="BC6" s="98">
        <v>0.67064114393891205</v>
      </c>
      <c r="BD6" s="97">
        <v>-0.102886454053011</v>
      </c>
      <c r="BE6" s="34">
        <v>5.7868477888115201E-2</v>
      </c>
      <c r="BF6" s="98">
        <v>7.5414355560634402E-2</v>
      </c>
      <c r="BG6" s="97">
        <v>2.05629960638955E-2</v>
      </c>
      <c r="BH6" s="34">
        <v>7.5729576965769194E-2</v>
      </c>
      <c r="BI6" s="98">
        <v>0.78598196683285404</v>
      </c>
    </row>
    <row r="7" spans="1:61" s="12" customFormat="1" x14ac:dyDescent="0.2">
      <c r="A7" s="99" t="s">
        <v>49</v>
      </c>
      <c r="B7" s="97">
        <v>-0.105941324735294</v>
      </c>
      <c r="C7" s="34">
        <v>0.174794253729845</v>
      </c>
      <c r="D7" s="98">
        <v>0.54445394449762496</v>
      </c>
      <c r="E7" s="97">
        <v>0.27119707976692298</v>
      </c>
      <c r="F7" s="34">
        <v>0.189112194662137</v>
      </c>
      <c r="G7" s="98">
        <v>0.15155688280523899</v>
      </c>
      <c r="H7" s="97">
        <v>-0.20574465810783901</v>
      </c>
      <c r="I7" s="34">
        <v>0.15300866938750099</v>
      </c>
      <c r="J7" s="98">
        <v>0.17873501384493501</v>
      </c>
      <c r="K7" s="97">
        <v>-3.68921348087334E-2</v>
      </c>
      <c r="L7" s="34">
        <v>7.7643905790160506E-2</v>
      </c>
      <c r="M7" s="98">
        <v>0.63468343142470696</v>
      </c>
      <c r="N7" s="97">
        <v>2.55274339799989E-2</v>
      </c>
      <c r="O7" s="34">
        <v>9.6172427632956706E-2</v>
      </c>
      <c r="P7" s="98">
        <v>0.79067513238142795</v>
      </c>
      <c r="Q7" s="97">
        <v>0.36645889414112298</v>
      </c>
      <c r="R7" s="34">
        <v>0.15187669712072999</v>
      </c>
      <c r="S7" s="98">
        <v>1.5827415675762499E-2</v>
      </c>
      <c r="T7" s="97">
        <v>-0.16942847891490201</v>
      </c>
      <c r="U7" s="34">
        <v>7.9473704353124494E-2</v>
      </c>
      <c r="V7" s="98">
        <v>3.3016631987720001E-2</v>
      </c>
      <c r="W7" s="97">
        <v>-0.10269309223612701</v>
      </c>
      <c r="X7" s="34">
        <v>0.133793505233401</v>
      </c>
      <c r="Y7" s="98">
        <v>0.44275507786667501</v>
      </c>
      <c r="Z7" s="97">
        <v>3.7879764187943497E-2</v>
      </c>
      <c r="AA7" s="34">
        <v>0.14414408904960499</v>
      </c>
      <c r="AB7" s="98">
        <v>0.79271170013093095</v>
      </c>
      <c r="AC7" s="97">
        <v>0.395525540143284</v>
      </c>
      <c r="AD7" s="34">
        <v>0.46343130230458202</v>
      </c>
      <c r="AE7" s="98">
        <v>0.39339772862577099</v>
      </c>
      <c r="AF7" s="97">
        <v>0.13244980865235101</v>
      </c>
      <c r="AG7" s="34">
        <v>0.25790530946136903</v>
      </c>
      <c r="AH7" s="98">
        <v>0.60755976572007997</v>
      </c>
      <c r="AI7" s="97">
        <v>0.32131059950361501</v>
      </c>
      <c r="AJ7" s="34">
        <v>0.26127243501305902</v>
      </c>
      <c r="AK7" s="98">
        <v>0.21877522107758701</v>
      </c>
      <c r="AL7" s="97">
        <v>-0.366987676500178</v>
      </c>
      <c r="AM7" s="34">
        <v>0.30348687406486502</v>
      </c>
      <c r="AN7" s="98">
        <v>0.22657165558509901</v>
      </c>
      <c r="AO7" s="97">
        <v>-6.8400180795534296E-2</v>
      </c>
      <c r="AP7" s="34">
        <v>6.8330503796789496E-2</v>
      </c>
      <c r="AQ7" s="98">
        <v>0.316817281648545</v>
      </c>
      <c r="AR7" s="97">
        <v>-9.3953590288888902E-3</v>
      </c>
      <c r="AS7" s="34">
        <v>5.78468264616522E-2</v>
      </c>
      <c r="AT7" s="98">
        <v>0.87097679007364304</v>
      </c>
      <c r="AU7" s="97">
        <v>-1.7710832629538001E-2</v>
      </c>
      <c r="AV7" s="34">
        <v>8.9420486969298704E-2</v>
      </c>
      <c r="AW7" s="98">
        <v>0.84299627422680801</v>
      </c>
      <c r="AX7" s="97">
        <v>0.17776571003047201</v>
      </c>
      <c r="AY7" s="34">
        <v>0.266917367391109</v>
      </c>
      <c r="AZ7" s="98">
        <v>0.50541410967729195</v>
      </c>
      <c r="BA7" s="97">
        <v>-2.0306515931615299E-2</v>
      </c>
      <c r="BB7" s="34">
        <v>5.95837325802306E-2</v>
      </c>
      <c r="BC7" s="98">
        <v>0.73324935064621199</v>
      </c>
      <c r="BD7" s="97">
        <v>-0.161877179959311</v>
      </c>
      <c r="BE7" s="34">
        <v>7.1389517968063504E-2</v>
      </c>
      <c r="BF7" s="98">
        <v>2.3358461304644099E-2</v>
      </c>
      <c r="BG7" s="97">
        <v>4.98209304635659E-2</v>
      </c>
      <c r="BH7" s="34">
        <v>8.8903819554659202E-2</v>
      </c>
      <c r="BI7" s="98">
        <v>0.57521253806055395</v>
      </c>
    </row>
    <row r="8" spans="1:61" s="12" customFormat="1" x14ac:dyDescent="0.2">
      <c r="A8" s="99" t="s">
        <v>48</v>
      </c>
      <c r="B8" s="97">
        <v>-0.27575637226279598</v>
      </c>
      <c r="C8" s="34">
        <v>0.28780834418069101</v>
      </c>
      <c r="D8" s="98">
        <v>0.36991392826963099</v>
      </c>
      <c r="E8" s="97">
        <v>0.25258030261332998</v>
      </c>
      <c r="F8" s="34">
        <v>0.28610582177829802</v>
      </c>
      <c r="G8" s="98">
        <v>0.40662724151777302</v>
      </c>
      <c r="H8" s="97">
        <v>-0.263230979905688</v>
      </c>
      <c r="I8" s="34">
        <v>0.26707816438681797</v>
      </c>
      <c r="J8" s="98">
        <v>0.357165109305837</v>
      </c>
      <c r="K8" s="97">
        <v>-5.4031240894324699E-2</v>
      </c>
      <c r="L8" s="34">
        <v>0.122348292323886</v>
      </c>
      <c r="M8" s="98">
        <v>0.67208556007428699</v>
      </c>
      <c r="N8" s="97">
        <v>2.2955037864800899E-2</v>
      </c>
      <c r="O8" s="34">
        <v>0.13285764665243599</v>
      </c>
      <c r="P8" s="98">
        <v>0.86771463831985995</v>
      </c>
      <c r="Q8" s="97">
        <v>0.38625295445639801</v>
      </c>
      <c r="R8" s="34">
        <v>0.23821369568155601</v>
      </c>
      <c r="S8" s="98">
        <v>0.14895060206222099</v>
      </c>
      <c r="T8" s="97">
        <v>-0.17730856326168601</v>
      </c>
      <c r="U8" s="34">
        <v>0.130763758626874</v>
      </c>
      <c r="V8" s="98">
        <v>0.217229839532945</v>
      </c>
      <c r="W8" s="97">
        <v>-0.33871807029206003</v>
      </c>
      <c r="X8" s="34">
        <v>0.22782518753063</v>
      </c>
      <c r="Y8" s="98">
        <v>0.18067449497458299</v>
      </c>
      <c r="Z8" s="97">
        <v>-3.28337122709099E-2</v>
      </c>
      <c r="AA8" s="34">
        <v>0.23562107406872801</v>
      </c>
      <c r="AB8" s="98">
        <v>0.893098375460323</v>
      </c>
      <c r="AC8" s="97">
        <v>0.70523162309450005</v>
      </c>
      <c r="AD8" s="34">
        <v>0.67578450336372198</v>
      </c>
      <c r="AE8" s="98">
        <v>0.331376041441236</v>
      </c>
      <c r="AF8" s="97">
        <v>1.87897136449648E-2</v>
      </c>
      <c r="AG8" s="34">
        <v>0.36196899594434601</v>
      </c>
      <c r="AH8" s="98">
        <v>0.96005089677561295</v>
      </c>
      <c r="AI8" s="97">
        <v>0.49963828997480098</v>
      </c>
      <c r="AJ8" s="34">
        <v>0.42848221091344901</v>
      </c>
      <c r="AK8" s="98">
        <v>0.28177573526139499</v>
      </c>
      <c r="AL8" s="97">
        <v>-0.18176955065700001</v>
      </c>
      <c r="AM8" s="34">
        <v>0.48433745189988098</v>
      </c>
      <c r="AN8" s="98">
        <v>0.71855411735444596</v>
      </c>
      <c r="AO8" s="97">
        <v>9.7629463209711904E-3</v>
      </c>
      <c r="AP8" s="34">
        <v>0.115566128922669</v>
      </c>
      <c r="AQ8" s="98">
        <v>0.93504066865566005</v>
      </c>
      <c r="AR8" s="97">
        <v>2.4923877900105999E-3</v>
      </c>
      <c r="AS8" s="34">
        <v>9.7169893759943504E-2</v>
      </c>
      <c r="AT8" s="98">
        <v>0.98025257157575396</v>
      </c>
      <c r="AU8" s="97">
        <v>0.158182315319706</v>
      </c>
      <c r="AV8" s="34">
        <v>0.14934264113469201</v>
      </c>
      <c r="AW8" s="98">
        <v>0.32468734999958299</v>
      </c>
      <c r="AX8" s="97">
        <v>0.104318205808393</v>
      </c>
      <c r="AY8" s="34">
        <v>0.43468487548572798</v>
      </c>
      <c r="AZ8" s="98">
        <v>0.81721741175193896</v>
      </c>
      <c r="BA8" s="97">
        <v>1.71298712242265E-2</v>
      </c>
      <c r="BB8" s="34">
        <v>8.4511666788775405E-2</v>
      </c>
      <c r="BC8" s="98">
        <v>0.84514100001843795</v>
      </c>
      <c r="BD8" s="97">
        <v>-0.17913361248969001</v>
      </c>
      <c r="BE8" s="34">
        <v>0.10618190177951201</v>
      </c>
      <c r="BF8" s="98">
        <v>0.13545473987860501</v>
      </c>
      <c r="BG8" s="97">
        <v>7.8700044767478702E-2</v>
      </c>
      <c r="BH8" s="34">
        <v>0.13424316475970899</v>
      </c>
      <c r="BI8" s="98">
        <v>0.57611516279158204</v>
      </c>
    </row>
    <row r="9" spans="1:61" s="12" customFormat="1" x14ac:dyDescent="0.2">
      <c r="A9" s="102" t="s">
        <v>47</v>
      </c>
      <c r="B9" s="103">
        <v>-6.01903264890669E-2</v>
      </c>
      <c r="C9" s="35">
        <v>0.17085493650601999</v>
      </c>
      <c r="D9" s="104">
        <v>0.734989504476938</v>
      </c>
      <c r="E9" s="103">
        <v>0.288927933461327</v>
      </c>
      <c r="F9" s="35">
        <v>0.189861162882871</v>
      </c>
      <c r="G9" s="104">
        <v>0.17187432131730501</v>
      </c>
      <c r="H9" s="103">
        <v>-0.27215326709936</v>
      </c>
      <c r="I9" s="35">
        <v>0.16436415451408101</v>
      </c>
      <c r="J9" s="104">
        <v>0.14173496188617399</v>
      </c>
      <c r="K9" s="103">
        <v>-7.3527809366738403E-2</v>
      </c>
      <c r="L9" s="35">
        <v>7.8280632210720902E-2</v>
      </c>
      <c r="M9" s="104">
        <v>0.37885608053842101</v>
      </c>
      <c r="N9" s="103">
        <v>2.2955037864800899E-2</v>
      </c>
      <c r="O9" s="35">
        <v>9.6113731362938604E-2</v>
      </c>
      <c r="P9" s="104">
        <v>0.81807729604634305</v>
      </c>
      <c r="Q9" s="103">
        <v>0.38625295445639801</v>
      </c>
      <c r="R9" s="35">
        <v>0.15308260853304201</v>
      </c>
      <c r="S9" s="104">
        <v>3.9626682598602497E-2</v>
      </c>
      <c r="T9" s="103">
        <v>-0.174186451709439</v>
      </c>
      <c r="U9" s="35">
        <v>7.8011126119497107E-2</v>
      </c>
      <c r="V9" s="104">
        <v>6.0715803642180897E-2</v>
      </c>
      <c r="W9" s="103">
        <v>-0.114764369834931</v>
      </c>
      <c r="X9" s="35">
        <v>0.12573838252095201</v>
      </c>
      <c r="Y9" s="104">
        <v>0.39173830846086599</v>
      </c>
      <c r="Z9" s="103">
        <v>4.43835401973149E-2</v>
      </c>
      <c r="AA9" s="35">
        <v>0.13882169101594399</v>
      </c>
      <c r="AB9" s="104">
        <v>0.75851426117089504</v>
      </c>
      <c r="AC9" s="103">
        <v>0.41050756328649601</v>
      </c>
      <c r="AD9" s="35">
        <v>0.41598628119674103</v>
      </c>
      <c r="AE9" s="104">
        <v>0.35660032150418303</v>
      </c>
      <c r="AF9" s="103">
        <v>0.10894250277143901</v>
      </c>
      <c r="AG9" s="35">
        <v>0.245341499732008</v>
      </c>
      <c r="AH9" s="104">
        <v>0.67041297916703702</v>
      </c>
      <c r="AI9" s="103">
        <v>0.27443236531038201</v>
      </c>
      <c r="AJ9" s="35">
        <v>0.266234068288696</v>
      </c>
      <c r="AK9" s="104">
        <v>0.33693140503621199</v>
      </c>
      <c r="AL9" s="103">
        <v>-0.38051636564743802</v>
      </c>
      <c r="AM9" s="35">
        <v>0.307801592877948</v>
      </c>
      <c r="AN9" s="104">
        <v>0.25623883561102301</v>
      </c>
      <c r="AO9" s="103">
        <v>-4.5701091986059601E-2</v>
      </c>
      <c r="AP9" s="35">
        <v>7.0311611328594897E-2</v>
      </c>
      <c r="AQ9" s="104">
        <v>0.53644510000998502</v>
      </c>
      <c r="AR9" s="103">
        <v>-1.0595055637011E-2</v>
      </c>
      <c r="AS9" s="35">
        <v>6.00142672528843E-2</v>
      </c>
      <c r="AT9" s="104">
        <v>0.864867096287395</v>
      </c>
      <c r="AU9" s="103">
        <v>-3.8372367877791899E-2</v>
      </c>
      <c r="AV9" s="35">
        <v>9.0136526190378097E-2</v>
      </c>
      <c r="AW9" s="104">
        <v>0.683099402953249</v>
      </c>
      <c r="AX9" s="103">
        <v>0.165348478896505</v>
      </c>
      <c r="AY9" s="35">
        <v>0.27217762574893101</v>
      </c>
      <c r="AZ9" s="104">
        <v>0.56269852849064195</v>
      </c>
      <c r="BA9" s="103">
        <v>-1.1080348253970499E-2</v>
      </c>
      <c r="BB9" s="35">
        <v>5.5267391294239597E-2</v>
      </c>
      <c r="BC9" s="104">
        <v>0.84680085586721499</v>
      </c>
      <c r="BD9" s="103">
        <v>-0.135344200874011</v>
      </c>
      <c r="BE9" s="35">
        <v>7.2265509983264795E-2</v>
      </c>
      <c r="BF9" s="104">
        <v>0.103241068778453</v>
      </c>
      <c r="BG9" s="103">
        <v>3.9206573058125402E-2</v>
      </c>
      <c r="BH9" s="35">
        <v>8.9067171936002207E-2</v>
      </c>
      <c r="BI9" s="104">
        <v>0.67307043702668301</v>
      </c>
    </row>
    <row r="10" spans="1:61" ht="92" customHeight="1" x14ac:dyDescent="0.2">
      <c r="A10" s="232" t="s">
        <v>390</v>
      </c>
      <c r="B10" s="232"/>
      <c r="C10" s="232"/>
      <c r="D10" s="232"/>
      <c r="E10" s="232"/>
      <c r="F10" s="232"/>
      <c r="G10" s="232"/>
      <c r="H10" s="232"/>
      <c r="I10" s="232"/>
      <c r="J10" s="232"/>
      <c r="K10" s="232"/>
      <c r="L10" s="232"/>
      <c r="M10" s="232"/>
      <c r="N10" s="232"/>
      <c r="O10" s="232"/>
      <c r="P10" s="232"/>
      <c r="Q10" s="232"/>
      <c r="R10" s="232"/>
      <c r="S10" s="232"/>
    </row>
  </sheetData>
  <mergeCells count="26">
    <mergeCell ref="A10:S10"/>
    <mergeCell ref="AI3:AK3"/>
    <mergeCell ref="B2:S2"/>
    <mergeCell ref="T2:AN2"/>
    <mergeCell ref="AO2:AZ2"/>
    <mergeCell ref="B3:D3"/>
    <mergeCell ref="E3:G3"/>
    <mergeCell ref="H3:J3"/>
    <mergeCell ref="AL3:AN3"/>
    <mergeCell ref="AC3:AE3"/>
    <mergeCell ref="A1:S1"/>
    <mergeCell ref="BA2:BI2"/>
    <mergeCell ref="T3:V3"/>
    <mergeCell ref="W3:Y3"/>
    <mergeCell ref="K3:M3"/>
    <mergeCell ref="N3:P3"/>
    <mergeCell ref="Q3:S3"/>
    <mergeCell ref="BD3:BF3"/>
    <mergeCell ref="BG3:BI3"/>
    <mergeCell ref="AO3:AQ3"/>
    <mergeCell ref="AR3:AT3"/>
    <mergeCell ref="AU3:AW3"/>
    <mergeCell ref="AX3:AZ3"/>
    <mergeCell ref="BA3:BC3"/>
    <mergeCell ref="Z3:AB3"/>
    <mergeCell ref="AF3:AH3"/>
  </mergeCells>
  <conditionalFormatting sqref="D5:D9">
    <cfRule type="cellIs" dxfId="10" priority="7" operator="lessThanOrEqual">
      <formula>0.05</formula>
    </cfRule>
  </conditionalFormatting>
  <conditionalFormatting sqref="G5:G9 J5:J9 M5:M9 P5:P9 S5:S9 V5:V9 Y5:Y9 AB5:AB9 AE5:AE9 AH5:AH9 AK5:AK9 AN5:AN9 AQ5:AQ9 AT5:AT9 AW5:AW9 AZ5:AZ9 BC5:BC9 BF5:BF9 BI5:BI9">
    <cfRule type="cellIs" dxfId="9" priority="6" operator="lessThanOrEqual">
      <formula>0.05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3543B-78D5-F940-B7CC-58BC62EA7DB9}">
  <dimension ref="A1:K24"/>
  <sheetViews>
    <sheetView workbookViewId="0">
      <selection activeCell="L2" sqref="L1:L1048576"/>
    </sheetView>
  </sheetViews>
  <sheetFormatPr baseColWidth="10" defaultRowHeight="16" x14ac:dyDescent="0.2"/>
  <cols>
    <col min="1" max="1" width="19.5" customWidth="1"/>
    <col min="2" max="2" width="47.5" customWidth="1"/>
    <col min="3" max="3" width="13.6640625" bestFit="1" customWidth="1"/>
    <col min="4" max="4" width="16.33203125" bestFit="1" customWidth="1"/>
    <col min="5" max="5" width="15.1640625" bestFit="1" customWidth="1"/>
    <col min="6" max="6" width="7.6640625" bestFit="1" customWidth="1"/>
    <col min="7" max="7" width="9.83203125" bestFit="1" customWidth="1"/>
    <col min="8" max="8" width="14.5" bestFit="1" customWidth="1"/>
    <col min="9" max="9" width="6.6640625" bestFit="1" customWidth="1"/>
    <col min="10" max="10" width="8.6640625" bestFit="1" customWidth="1"/>
    <col min="11" max="11" width="13.5" bestFit="1" customWidth="1"/>
  </cols>
  <sheetData>
    <row r="1" spans="1:11" ht="36" customHeight="1" x14ac:dyDescent="0.2">
      <c r="A1" s="204" t="s">
        <v>407</v>
      </c>
      <c r="B1" s="204"/>
      <c r="C1" s="204"/>
      <c r="D1" s="204"/>
      <c r="E1" s="204"/>
      <c r="F1" s="204"/>
      <c r="G1" s="204"/>
      <c r="H1" s="204"/>
      <c r="I1" s="204"/>
      <c r="J1" s="204"/>
      <c r="K1" s="204"/>
    </row>
    <row r="2" spans="1:11" x14ac:dyDescent="0.2">
      <c r="C2" s="237" t="s">
        <v>214</v>
      </c>
      <c r="D2" s="238"/>
      <c r="E2" s="239"/>
      <c r="F2" s="229" t="s">
        <v>215</v>
      </c>
      <c r="G2" s="230"/>
      <c r="H2" s="230"/>
      <c r="I2" s="230"/>
      <c r="J2" s="230"/>
      <c r="K2" s="231"/>
    </row>
    <row r="3" spans="1:11" x14ac:dyDescent="0.2">
      <c r="A3" s="40" t="s">
        <v>73</v>
      </c>
      <c r="B3" s="23" t="s">
        <v>226</v>
      </c>
      <c r="C3" s="83" t="s">
        <v>87</v>
      </c>
      <c r="D3" s="23" t="s">
        <v>88</v>
      </c>
      <c r="E3" s="84" t="s">
        <v>89</v>
      </c>
      <c r="F3" s="23" t="s">
        <v>216</v>
      </c>
      <c r="G3" s="23" t="s">
        <v>217</v>
      </c>
      <c r="H3" s="23" t="s">
        <v>220</v>
      </c>
      <c r="I3" s="23" t="s">
        <v>218</v>
      </c>
      <c r="J3" s="23" t="s">
        <v>219</v>
      </c>
      <c r="K3" s="84" t="s">
        <v>221</v>
      </c>
    </row>
    <row r="4" spans="1:11" ht="16" customHeight="1" x14ac:dyDescent="0.2">
      <c r="A4" s="208" t="s">
        <v>76</v>
      </c>
      <c r="B4" s="12" t="s">
        <v>72</v>
      </c>
      <c r="C4" s="97">
        <v>-3.5975190306332998E-2</v>
      </c>
      <c r="D4" s="34">
        <v>2.5534693013097701E-2</v>
      </c>
      <c r="E4" s="98">
        <v>0.20852920848217199</v>
      </c>
      <c r="F4" s="100">
        <v>2.4865551006422</v>
      </c>
      <c r="G4" s="33">
        <v>6</v>
      </c>
      <c r="H4" s="32">
        <v>0.86996931897845597</v>
      </c>
      <c r="I4" s="32">
        <v>4.4714838317833996</v>
      </c>
      <c r="J4" s="33">
        <v>7</v>
      </c>
      <c r="K4" s="101">
        <v>0.72414832675394203</v>
      </c>
    </row>
    <row r="5" spans="1:11" x14ac:dyDescent="0.2">
      <c r="A5" s="208"/>
      <c r="B5" s="12" t="s">
        <v>71</v>
      </c>
      <c r="C5" s="97">
        <v>-1.31045388470573E-2</v>
      </c>
      <c r="D5" s="34">
        <v>2.7632139611050599E-2</v>
      </c>
      <c r="E5" s="98">
        <v>0.65208836080523802</v>
      </c>
      <c r="F5" s="97">
        <v>5.2969723515743903</v>
      </c>
      <c r="G5" s="85">
        <v>6</v>
      </c>
      <c r="H5" s="34">
        <v>0.50632660975529398</v>
      </c>
      <c r="I5" s="34">
        <v>5.5218852986195701</v>
      </c>
      <c r="J5" s="85">
        <v>7</v>
      </c>
      <c r="K5" s="98">
        <v>0.59654541788606597</v>
      </c>
    </row>
    <row r="6" spans="1:11" ht="16" customHeight="1" x14ac:dyDescent="0.2">
      <c r="A6" s="208"/>
      <c r="B6" s="12" t="s">
        <v>70</v>
      </c>
      <c r="C6" s="97">
        <v>-3.5419541041887603E-2</v>
      </c>
      <c r="D6" s="34">
        <v>2.02767258761785E-2</v>
      </c>
      <c r="E6" s="98">
        <v>0.13126884633634101</v>
      </c>
      <c r="F6" s="97">
        <v>4.1485967895818199</v>
      </c>
      <c r="G6" s="85">
        <v>6</v>
      </c>
      <c r="H6" s="34">
        <v>0.65657510700139998</v>
      </c>
      <c r="I6" s="34">
        <v>7.1999339563072597</v>
      </c>
      <c r="J6" s="85">
        <v>7</v>
      </c>
      <c r="K6" s="98">
        <v>0.40836408433432902</v>
      </c>
    </row>
    <row r="7" spans="1:11" x14ac:dyDescent="0.2">
      <c r="A7" s="208"/>
      <c r="B7" s="12" t="s">
        <v>69</v>
      </c>
      <c r="C7" s="97">
        <v>1.55580116831939E-3</v>
      </c>
      <c r="D7" s="34">
        <v>1.05055827933593E-2</v>
      </c>
      <c r="E7" s="98">
        <v>0.88712110854635995</v>
      </c>
      <c r="F7" s="97">
        <v>4.1662461440397598</v>
      </c>
      <c r="G7" s="85">
        <v>6</v>
      </c>
      <c r="H7" s="34">
        <v>0.65419013272189497</v>
      </c>
      <c r="I7" s="34">
        <v>4.1881776213619197</v>
      </c>
      <c r="J7" s="85">
        <v>7</v>
      </c>
      <c r="K7" s="98">
        <v>0.75786590834274903</v>
      </c>
    </row>
    <row r="8" spans="1:11" x14ac:dyDescent="0.2">
      <c r="A8" s="208"/>
      <c r="B8" s="12" t="s">
        <v>68</v>
      </c>
      <c r="C8" s="97">
        <v>-1.9145031084841901E-3</v>
      </c>
      <c r="D8" s="34">
        <v>1.40835166081545E-2</v>
      </c>
      <c r="E8" s="98">
        <v>0.89631551709278101</v>
      </c>
      <c r="F8" s="97">
        <v>3.4870063313303601</v>
      </c>
      <c r="G8" s="85">
        <v>6</v>
      </c>
      <c r="H8" s="34">
        <v>0.74569763687507995</v>
      </c>
      <c r="I8" s="34">
        <v>3.5054858191947198</v>
      </c>
      <c r="J8" s="85">
        <v>7</v>
      </c>
      <c r="K8" s="98">
        <v>0.83464408946326896</v>
      </c>
    </row>
    <row r="9" spans="1:11" x14ac:dyDescent="0.2">
      <c r="A9" s="208"/>
      <c r="B9" s="12" t="s">
        <v>67</v>
      </c>
      <c r="C9" s="97">
        <v>-1.6277495681930799E-2</v>
      </c>
      <c r="D9" s="34">
        <v>2.62179389862413E-2</v>
      </c>
      <c r="E9" s="98">
        <v>0.55752879159328805</v>
      </c>
      <c r="F9" s="103">
        <v>7.59966026737143</v>
      </c>
      <c r="G9" s="36">
        <v>6</v>
      </c>
      <c r="H9" s="35">
        <v>0.26892411510778902</v>
      </c>
      <c r="I9" s="35">
        <v>8.0878863852678293</v>
      </c>
      <c r="J9" s="36">
        <v>7</v>
      </c>
      <c r="K9" s="104">
        <v>0.32490804331378798</v>
      </c>
    </row>
    <row r="10" spans="1:11" x14ac:dyDescent="0.2">
      <c r="A10" s="207" t="s">
        <v>77</v>
      </c>
      <c r="B10" s="29" t="s">
        <v>66</v>
      </c>
      <c r="C10" s="100">
        <v>1.03777765148021E-2</v>
      </c>
      <c r="D10" s="32">
        <v>1.1716477172000099E-2</v>
      </c>
      <c r="E10" s="101">
        <v>0.409847894274321</v>
      </c>
      <c r="F10" s="34">
        <v>2.24688151968641</v>
      </c>
      <c r="G10" s="85">
        <v>6</v>
      </c>
      <c r="H10" s="34">
        <v>0.89565077501943702</v>
      </c>
      <c r="I10" s="34">
        <v>3.0314204996859</v>
      </c>
      <c r="J10" s="85">
        <v>7</v>
      </c>
      <c r="K10" s="98">
        <v>0.88208043633814703</v>
      </c>
    </row>
    <row r="11" spans="1:11" x14ac:dyDescent="0.2">
      <c r="A11" s="208"/>
      <c r="B11" s="12" t="s">
        <v>65</v>
      </c>
      <c r="C11" s="97">
        <v>-4.2762814363656596E-3</v>
      </c>
      <c r="D11" s="34">
        <v>2.6069761851799302E-2</v>
      </c>
      <c r="E11" s="98">
        <v>0.87509193272368002</v>
      </c>
      <c r="F11" s="34">
        <v>12.7244420244038</v>
      </c>
      <c r="G11" s="85">
        <v>6</v>
      </c>
      <c r="H11" s="34">
        <v>4.7626611649490003E-2</v>
      </c>
      <c r="I11" s="34">
        <v>12.7815038850528</v>
      </c>
      <c r="J11" s="85">
        <v>7</v>
      </c>
      <c r="K11" s="98">
        <v>7.7614373921482405E-2</v>
      </c>
    </row>
    <row r="12" spans="1:11" x14ac:dyDescent="0.2">
      <c r="A12" s="208"/>
      <c r="B12" s="12" t="s">
        <v>64</v>
      </c>
      <c r="C12" s="97">
        <v>-1.80141882910211E-2</v>
      </c>
      <c r="D12" s="34">
        <v>2.1254864708451698E-2</v>
      </c>
      <c r="E12" s="98">
        <v>0.42920432334207698</v>
      </c>
      <c r="F12" s="34">
        <v>6.1512151172348304</v>
      </c>
      <c r="G12" s="85">
        <v>6</v>
      </c>
      <c r="H12" s="34">
        <v>0.40646597601808998</v>
      </c>
      <c r="I12" s="34">
        <v>6.8876296841516496</v>
      </c>
      <c r="J12" s="85">
        <v>7</v>
      </c>
      <c r="K12" s="98">
        <v>0.44067296164228797</v>
      </c>
    </row>
    <row r="13" spans="1:11" x14ac:dyDescent="0.2">
      <c r="A13" s="208"/>
      <c r="B13" s="12" t="s">
        <v>62</v>
      </c>
      <c r="C13" s="97">
        <v>-6.0460599855490502E-2</v>
      </c>
      <c r="D13" s="34">
        <v>6.6061059822261098E-2</v>
      </c>
      <c r="E13" s="98">
        <v>0.395367228820934</v>
      </c>
      <c r="F13" s="34">
        <v>4.7495988691977402</v>
      </c>
      <c r="G13" s="85">
        <v>6</v>
      </c>
      <c r="H13" s="34">
        <v>0.57630644282788102</v>
      </c>
      <c r="I13" s="34">
        <v>5.5872319674134996</v>
      </c>
      <c r="J13" s="85">
        <v>7</v>
      </c>
      <c r="K13" s="98">
        <v>0.58868396170431103</v>
      </c>
    </row>
    <row r="14" spans="1:11" x14ac:dyDescent="0.2">
      <c r="A14" s="208"/>
      <c r="B14" s="12" t="s">
        <v>61</v>
      </c>
      <c r="C14" s="97">
        <v>-1.1891736832577901E-2</v>
      </c>
      <c r="D14" s="34">
        <v>3.7469705919108899E-2</v>
      </c>
      <c r="E14" s="98">
        <v>0.76171708856704001</v>
      </c>
      <c r="F14" s="34">
        <v>4.4891803761600704</v>
      </c>
      <c r="G14" s="85">
        <v>6</v>
      </c>
      <c r="H14" s="34">
        <v>0.61078299146456105</v>
      </c>
      <c r="I14" s="34">
        <v>4.5899036909880699</v>
      </c>
      <c r="J14" s="85">
        <v>7</v>
      </c>
      <c r="K14" s="98">
        <v>0.70986605661181501</v>
      </c>
    </row>
    <row r="15" spans="1:11" x14ac:dyDescent="0.2">
      <c r="A15" s="208"/>
      <c r="B15" s="12" t="s">
        <v>60</v>
      </c>
      <c r="C15" s="97">
        <v>-4.4355384447656299E-2</v>
      </c>
      <c r="D15" s="34">
        <v>3.6750181767611301E-2</v>
      </c>
      <c r="E15" s="98">
        <v>0.272873656468413</v>
      </c>
      <c r="F15" s="34">
        <v>6.2755211097067596</v>
      </c>
      <c r="G15" s="85">
        <v>6</v>
      </c>
      <c r="H15" s="34">
        <v>0.39304435744809302</v>
      </c>
      <c r="I15" s="34">
        <v>7.7991256463606904</v>
      </c>
      <c r="J15" s="85">
        <v>7</v>
      </c>
      <c r="K15" s="98">
        <v>0.35063978018633402</v>
      </c>
    </row>
    <row r="16" spans="1:11" x14ac:dyDescent="0.2">
      <c r="A16" s="208"/>
      <c r="B16" s="12" t="s">
        <v>63</v>
      </c>
      <c r="C16" s="97">
        <v>2.2968432624993599E-2</v>
      </c>
      <c r="D16" s="34">
        <v>4.4358932791423902E-2</v>
      </c>
      <c r="E16" s="98">
        <v>0.62313730491884201</v>
      </c>
      <c r="F16" s="34">
        <v>4.4168399530740299</v>
      </c>
      <c r="G16" s="85">
        <v>6</v>
      </c>
      <c r="H16" s="34">
        <v>0.62045686169286196</v>
      </c>
      <c r="I16" s="34">
        <v>4.6849422540310304</v>
      </c>
      <c r="J16" s="85">
        <v>7</v>
      </c>
      <c r="K16" s="98">
        <v>0.69834776454922798</v>
      </c>
    </row>
    <row r="17" spans="1:11" ht="16" customHeight="1" x14ac:dyDescent="0.2">
      <c r="A17" s="207" t="s">
        <v>213</v>
      </c>
      <c r="B17" s="29" t="s">
        <v>59</v>
      </c>
      <c r="C17" s="100">
        <v>-1.7630475937176399E-2</v>
      </c>
      <c r="D17" s="32">
        <v>1.6754608441670999E-2</v>
      </c>
      <c r="E17" s="101">
        <v>0.33319413475352599</v>
      </c>
      <c r="F17" s="32">
        <v>16.246773735649398</v>
      </c>
      <c r="G17" s="33">
        <v>6</v>
      </c>
      <c r="H17" s="32">
        <v>1.2488969878368301E-2</v>
      </c>
      <c r="I17" s="32">
        <v>19.245075835613399</v>
      </c>
      <c r="J17" s="33">
        <v>7</v>
      </c>
      <c r="K17" s="101">
        <v>7.45330467495152E-3</v>
      </c>
    </row>
    <row r="18" spans="1:11" x14ac:dyDescent="0.2">
      <c r="A18" s="208"/>
      <c r="B18" s="12" t="s">
        <v>58</v>
      </c>
      <c r="C18" s="97">
        <v>2.5213537239375098E-3</v>
      </c>
      <c r="D18" s="34">
        <v>8.9412690015613101E-3</v>
      </c>
      <c r="E18" s="98">
        <v>0.78742475330091299</v>
      </c>
      <c r="F18" s="34">
        <v>6.4993456290425797</v>
      </c>
      <c r="G18" s="85">
        <v>6</v>
      </c>
      <c r="H18" s="34">
        <v>0.36963367243857198</v>
      </c>
      <c r="I18" s="34">
        <v>6.5854822073685897</v>
      </c>
      <c r="J18" s="85">
        <v>7</v>
      </c>
      <c r="K18" s="98">
        <v>0.47327497747006703</v>
      </c>
    </row>
    <row r="19" spans="1:11" x14ac:dyDescent="0.2">
      <c r="A19" s="208"/>
      <c r="B19" s="12" t="s">
        <v>57</v>
      </c>
      <c r="C19" s="97">
        <v>2.92165833083835E-2</v>
      </c>
      <c r="D19" s="34">
        <v>1.1934130189768501E-2</v>
      </c>
      <c r="E19" s="98">
        <v>4.9915752911458E-2</v>
      </c>
      <c r="F19" s="34">
        <v>3.3304625720717702</v>
      </c>
      <c r="G19" s="85">
        <v>6</v>
      </c>
      <c r="H19" s="34">
        <v>0.76637198568045695</v>
      </c>
      <c r="I19" s="34">
        <v>9.3239184249194107</v>
      </c>
      <c r="J19" s="85">
        <v>7</v>
      </c>
      <c r="K19" s="98">
        <v>0.230228975884432</v>
      </c>
    </row>
    <row r="20" spans="1:11" x14ac:dyDescent="0.2">
      <c r="A20" s="208"/>
      <c r="B20" s="12" t="s">
        <v>56</v>
      </c>
      <c r="C20" s="97">
        <v>-2.4228565737672299E-2</v>
      </c>
      <c r="D20" s="34">
        <v>4.02815831886442E-2</v>
      </c>
      <c r="E20" s="98">
        <v>0.569532854071084</v>
      </c>
      <c r="F20" s="34">
        <v>5.5983848797668401</v>
      </c>
      <c r="G20" s="85">
        <v>6</v>
      </c>
      <c r="H20" s="34">
        <v>0.46964620817379299</v>
      </c>
      <c r="I20" s="34">
        <v>5.9601630427329804</v>
      </c>
      <c r="J20" s="85">
        <v>7</v>
      </c>
      <c r="K20" s="98">
        <v>0.544408564947785</v>
      </c>
    </row>
    <row r="21" spans="1:11" ht="16" customHeight="1" x14ac:dyDescent="0.2">
      <c r="A21" s="207" t="s">
        <v>90</v>
      </c>
      <c r="B21" s="29" t="s">
        <v>55</v>
      </c>
      <c r="C21" s="100">
        <v>-5.5260441784595301E-3</v>
      </c>
      <c r="D21" s="32">
        <v>9.8773129129938603E-3</v>
      </c>
      <c r="E21" s="101">
        <v>0.59609265724331595</v>
      </c>
      <c r="F21" s="32">
        <v>7.5011296626918202</v>
      </c>
      <c r="G21" s="33">
        <v>6</v>
      </c>
      <c r="H21" s="32">
        <v>0.27697505564372998</v>
      </c>
      <c r="I21" s="32">
        <v>7.8924446688954797</v>
      </c>
      <c r="J21" s="33">
        <v>7</v>
      </c>
      <c r="K21" s="101">
        <v>0.34217358650448199</v>
      </c>
    </row>
    <row r="22" spans="1:11" x14ac:dyDescent="0.2">
      <c r="A22" s="208"/>
      <c r="B22" s="12" t="s">
        <v>54</v>
      </c>
      <c r="C22" s="97">
        <v>5.2498249815942704E-3</v>
      </c>
      <c r="D22" s="34">
        <v>1.08757315935415E-2</v>
      </c>
      <c r="E22" s="98">
        <v>0.64640790545992699</v>
      </c>
      <c r="F22" s="34">
        <v>6.7291561769367298</v>
      </c>
      <c r="G22" s="85">
        <v>6</v>
      </c>
      <c r="H22" s="34">
        <v>0.34662250817287199</v>
      </c>
      <c r="I22" s="34">
        <v>6.9904818309969601</v>
      </c>
      <c r="J22" s="85">
        <v>7</v>
      </c>
      <c r="K22" s="98">
        <v>0.42987156047749098</v>
      </c>
    </row>
    <row r="23" spans="1:11" x14ac:dyDescent="0.2">
      <c r="A23" s="209"/>
      <c r="B23" s="13" t="s">
        <v>53</v>
      </c>
      <c r="C23" s="103">
        <v>-3.3923163378991599E-3</v>
      </c>
      <c r="D23" s="35">
        <v>1.34241528878955E-2</v>
      </c>
      <c r="E23" s="104">
        <v>0.80893281509280501</v>
      </c>
      <c r="F23" s="35">
        <v>2.5795625676158598</v>
      </c>
      <c r="G23" s="36">
        <v>6</v>
      </c>
      <c r="H23" s="35">
        <v>0.85945923987980499</v>
      </c>
      <c r="I23" s="35">
        <v>2.6434210963771898</v>
      </c>
      <c r="J23" s="36">
        <v>7</v>
      </c>
      <c r="K23" s="104">
        <v>0.91591583738293503</v>
      </c>
    </row>
    <row r="24" spans="1:11" ht="88" customHeight="1" x14ac:dyDescent="0.2">
      <c r="A24" s="236" t="s">
        <v>391</v>
      </c>
      <c r="B24" s="236"/>
      <c r="C24" s="236"/>
      <c r="D24" s="236"/>
      <c r="E24" s="236"/>
      <c r="F24" s="236"/>
      <c r="G24" s="236"/>
      <c r="H24" s="236"/>
      <c r="I24" s="236"/>
      <c r="J24" s="236"/>
      <c r="K24" s="236"/>
    </row>
  </sheetData>
  <mergeCells count="8">
    <mergeCell ref="A1:K1"/>
    <mergeCell ref="A24:K24"/>
    <mergeCell ref="F2:K2"/>
    <mergeCell ref="A21:A23"/>
    <mergeCell ref="A17:A20"/>
    <mergeCell ref="A10:A16"/>
    <mergeCell ref="A4:A9"/>
    <mergeCell ref="C2:E2"/>
  </mergeCells>
  <conditionalFormatting sqref="E4:E23 H4:H23 K4:K23">
    <cfRule type="cellIs" dxfId="8" priority="3" operator="lessThanOrEqual">
      <formula>0.05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A117C-8338-4A4A-8DE7-3E72B1CD76E0}">
  <dimension ref="A1:AI19"/>
  <sheetViews>
    <sheetView zoomScaleNormal="100" workbookViewId="0">
      <selection sqref="A1:AE1"/>
    </sheetView>
  </sheetViews>
  <sheetFormatPr baseColWidth="10" defaultRowHeight="16" x14ac:dyDescent="0.2"/>
  <cols>
    <col min="3" max="3" width="11.1640625" bestFit="1" customWidth="1"/>
    <col min="4" max="4" width="11" bestFit="1" customWidth="1"/>
    <col min="5" max="5" width="11" customWidth="1"/>
    <col min="6" max="6" width="8" customWidth="1"/>
    <col min="7" max="7" width="8.33203125" customWidth="1"/>
    <col min="8" max="8" width="8.83203125" customWidth="1"/>
    <col min="9" max="10" width="7.83203125" customWidth="1"/>
    <col min="11" max="11" width="8.33203125" customWidth="1"/>
    <col min="12" max="12" width="8.6640625" customWidth="1"/>
    <col min="13" max="13" width="7.83203125" customWidth="1"/>
    <col min="14" max="14" width="6.33203125" bestFit="1" customWidth="1"/>
    <col min="15" max="16" width="5.6640625" bestFit="1" customWidth="1"/>
    <col min="17" max="17" width="8.6640625" bestFit="1" customWidth="1"/>
    <col min="18" max="18" width="8.1640625" bestFit="1" customWidth="1"/>
    <col min="19" max="19" width="5.6640625" bestFit="1" customWidth="1"/>
    <col min="20" max="20" width="6.33203125" bestFit="1" customWidth="1"/>
    <col min="21" max="22" width="5.6640625" bestFit="1" customWidth="1"/>
    <col min="23" max="23" width="8.6640625" bestFit="1" customWidth="1"/>
    <col min="24" max="24" width="8.1640625" bestFit="1" customWidth="1"/>
    <col min="25" max="25" width="5.6640625" bestFit="1" customWidth="1"/>
    <col min="26" max="26" width="6.33203125" bestFit="1" customWidth="1"/>
    <col min="27" max="28" width="5.6640625" bestFit="1" customWidth="1"/>
    <col min="29" max="29" width="8.6640625" bestFit="1" customWidth="1"/>
    <col min="30" max="30" width="8.1640625" bestFit="1" customWidth="1"/>
    <col min="31" max="31" width="5.6640625" bestFit="1" customWidth="1"/>
  </cols>
  <sheetData>
    <row r="1" spans="1:31" ht="69" customHeight="1" x14ac:dyDescent="0.2">
      <c r="A1" s="204" t="s">
        <v>408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row>
    <row r="2" spans="1:31" x14ac:dyDescent="0.2">
      <c r="A2" s="132"/>
      <c r="B2" s="132"/>
      <c r="C2" s="132"/>
      <c r="D2" s="132"/>
      <c r="E2" s="214" t="s">
        <v>275</v>
      </c>
      <c r="F2" s="215"/>
      <c r="G2" s="215"/>
      <c r="H2" s="215"/>
      <c r="I2" s="215"/>
      <c r="J2" s="215"/>
      <c r="K2" s="215"/>
      <c r="L2" s="215"/>
      <c r="M2" s="216"/>
      <c r="N2" s="229" t="s">
        <v>274</v>
      </c>
      <c r="O2" s="230"/>
      <c r="P2" s="230"/>
      <c r="Q2" s="230"/>
      <c r="R2" s="230"/>
      <c r="S2" s="230"/>
      <c r="T2" s="230"/>
      <c r="U2" s="230"/>
      <c r="V2" s="230"/>
      <c r="W2" s="230"/>
      <c r="X2" s="230"/>
      <c r="Y2" s="230"/>
      <c r="Z2" s="230"/>
      <c r="AA2" s="230"/>
      <c r="AB2" s="230"/>
      <c r="AC2" s="230"/>
      <c r="AD2" s="230"/>
      <c r="AE2" s="231"/>
    </row>
    <row r="3" spans="1:31" s="12" customFormat="1" x14ac:dyDescent="0.2">
      <c r="E3" s="201" t="s">
        <v>271</v>
      </c>
      <c r="F3" s="202"/>
      <c r="G3" s="203"/>
      <c r="H3" s="202" t="s">
        <v>272</v>
      </c>
      <c r="I3" s="202"/>
      <c r="J3" s="202"/>
      <c r="K3" s="201" t="s">
        <v>273</v>
      </c>
      <c r="L3" s="202"/>
      <c r="M3" s="203"/>
      <c r="N3" s="210" t="s">
        <v>276</v>
      </c>
      <c r="O3" s="213"/>
      <c r="P3" s="213"/>
      <c r="Q3" s="213"/>
      <c r="R3" s="213"/>
      <c r="S3" s="211"/>
      <c r="T3" s="210" t="s">
        <v>277</v>
      </c>
      <c r="U3" s="213"/>
      <c r="V3" s="213"/>
      <c r="W3" s="213"/>
      <c r="X3" s="213"/>
      <c r="Y3" s="211"/>
      <c r="Z3" s="210" t="s">
        <v>278</v>
      </c>
      <c r="AA3" s="213"/>
      <c r="AB3" s="213"/>
      <c r="AC3" s="213"/>
      <c r="AD3" s="213"/>
      <c r="AE3" s="211"/>
    </row>
    <row r="4" spans="1:31" s="12" customFormat="1" x14ac:dyDescent="0.2">
      <c r="A4" s="23" t="s">
        <v>22</v>
      </c>
      <c r="B4" s="23" t="s">
        <v>186</v>
      </c>
      <c r="C4" s="23" t="s">
        <v>84</v>
      </c>
      <c r="D4" s="23" t="s">
        <v>85</v>
      </c>
      <c r="E4" s="83" t="s">
        <v>27</v>
      </c>
      <c r="F4" s="23" t="s">
        <v>18</v>
      </c>
      <c r="G4" s="84" t="s">
        <v>17</v>
      </c>
      <c r="H4" s="23" t="s">
        <v>27</v>
      </c>
      <c r="I4" s="23" t="s">
        <v>18</v>
      </c>
      <c r="J4" s="23" t="s">
        <v>17</v>
      </c>
      <c r="K4" s="83" t="s">
        <v>27</v>
      </c>
      <c r="L4" s="23" t="s">
        <v>18</v>
      </c>
      <c r="M4" s="84" t="s">
        <v>17</v>
      </c>
      <c r="N4" s="83" t="s">
        <v>27</v>
      </c>
      <c r="O4" s="23" t="s">
        <v>18</v>
      </c>
      <c r="P4" s="23" t="s">
        <v>83</v>
      </c>
      <c r="Q4" s="23" t="s">
        <v>270</v>
      </c>
      <c r="R4" s="23" t="s">
        <v>3</v>
      </c>
      <c r="S4" s="84" t="s">
        <v>17</v>
      </c>
      <c r="T4" s="83" t="s">
        <v>27</v>
      </c>
      <c r="U4" s="23" t="s">
        <v>18</v>
      </c>
      <c r="V4" s="23" t="s">
        <v>83</v>
      </c>
      <c r="W4" s="23" t="s">
        <v>270</v>
      </c>
      <c r="X4" s="23" t="s">
        <v>3</v>
      </c>
      <c r="Y4" s="84" t="s">
        <v>17</v>
      </c>
      <c r="Z4" s="83" t="s">
        <v>27</v>
      </c>
      <c r="AA4" s="23" t="s">
        <v>18</v>
      </c>
      <c r="AB4" s="23" t="s">
        <v>83</v>
      </c>
      <c r="AC4" s="23" t="s">
        <v>270</v>
      </c>
      <c r="AD4" s="23" t="s">
        <v>3</v>
      </c>
      <c r="AE4" s="84" t="s">
        <v>17</v>
      </c>
    </row>
    <row r="5" spans="1:31" s="12" customFormat="1" ht="17" x14ac:dyDescent="0.2">
      <c r="A5" s="29" t="s">
        <v>16</v>
      </c>
      <c r="B5" s="15" t="s">
        <v>30</v>
      </c>
      <c r="C5" s="16" t="s">
        <v>8</v>
      </c>
      <c r="D5" s="16" t="s">
        <v>9</v>
      </c>
      <c r="E5" s="100">
        <v>0.23657</v>
      </c>
      <c r="F5" s="32">
        <v>0.54766400000000004</v>
      </c>
      <c r="G5" s="101">
        <v>0.6657691</v>
      </c>
      <c r="H5" s="32">
        <v>0.74712800000000001</v>
      </c>
      <c r="I5" s="32">
        <v>0.64696299999999995</v>
      </c>
      <c r="J5" s="32">
        <v>0.24816279999999999</v>
      </c>
      <c r="K5" s="100">
        <v>-0.70495099999999999</v>
      </c>
      <c r="L5" s="32">
        <v>0.72763</v>
      </c>
      <c r="M5" s="101">
        <v>0.33262917400000003</v>
      </c>
      <c r="N5" s="25">
        <v>2.0330000000000001E-3</v>
      </c>
      <c r="O5" s="6">
        <v>2.957E-3</v>
      </c>
      <c r="P5" s="6">
        <f>EXP(N5)</f>
        <v>1.0020350679456405</v>
      </c>
      <c r="Q5" s="6">
        <f>EXP(N5-1.96*O5)</f>
        <v>0.99624435016044133</v>
      </c>
      <c r="R5" s="6">
        <f>EXP(N5+1.96*O5)</f>
        <v>1.0078594445540614</v>
      </c>
      <c r="S5" s="7">
        <v>0.49175439999999998</v>
      </c>
      <c r="T5" s="25">
        <v>2.8779999999999999E-3</v>
      </c>
      <c r="U5" s="6">
        <v>1.8569999999999999E-3</v>
      </c>
      <c r="V5" s="6">
        <f>EXP(T5)</f>
        <v>1.0028821454178836</v>
      </c>
      <c r="W5" s="6">
        <f>EXP(T5-1.96*U5)</f>
        <v>0.99923857003503269</v>
      </c>
      <c r="X5" s="6">
        <f>EXP(T5+1.96*U5)</f>
        <v>1.0065390065584792</v>
      </c>
      <c r="Y5" s="7">
        <v>0.1211868</v>
      </c>
      <c r="Z5" s="25">
        <v>1.3960000000000001E-3</v>
      </c>
      <c r="AA5" s="6">
        <v>1.624E-3</v>
      </c>
      <c r="AB5" s="6">
        <f>EXP(Z5)</f>
        <v>1.0013969748615827</v>
      </c>
      <c r="AC5" s="6">
        <f>EXP(Z5-1.96*AA5)</f>
        <v>0.99821455580524998</v>
      </c>
      <c r="AD5" s="6">
        <f>EXP(Z5+1.96*AA5)</f>
        <v>1.0045895398239146</v>
      </c>
      <c r="AE5" s="7">
        <v>0.39000629999999997</v>
      </c>
    </row>
    <row r="6" spans="1:31" s="12" customFormat="1" ht="17" x14ac:dyDescent="0.2">
      <c r="A6" s="22" t="s">
        <v>15</v>
      </c>
      <c r="B6" s="15" t="s">
        <v>33</v>
      </c>
      <c r="C6" s="16" t="s">
        <v>5</v>
      </c>
      <c r="D6" s="16" t="s">
        <v>6</v>
      </c>
      <c r="E6" s="97">
        <v>-0.89425500000000002</v>
      </c>
      <c r="F6" s="34">
        <v>0.816299</v>
      </c>
      <c r="G6" s="98">
        <v>0.27329789999999998</v>
      </c>
      <c r="H6" s="34">
        <v>-0.22644400000000001</v>
      </c>
      <c r="I6" s="34">
        <v>0.96209</v>
      </c>
      <c r="J6" s="34">
        <v>0.81392410000000004</v>
      </c>
      <c r="K6" s="97">
        <v>-9.0787999999999994E-2</v>
      </c>
      <c r="L6" s="34">
        <v>1.068967</v>
      </c>
      <c r="M6" s="98">
        <v>0.93231657099999998</v>
      </c>
      <c r="N6" s="14">
        <v>-6.1130000000000004E-3</v>
      </c>
      <c r="O6" s="1">
        <v>4.45E-3</v>
      </c>
      <c r="P6" s="1">
        <f t="shared" ref="P6:P12" si="0">EXP(N6)</f>
        <v>0.99390564637006584</v>
      </c>
      <c r="Q6" s="1">
        <f t="shared" ref="Q6:Q12" si="1">EXP(N6-1.96*O6)</f>
        <v>0.98527449648367105</v>
      </c>
      <c r="R6" s="1">
        <f t="shared" ref="R6:R12" si="2">EXP(N6+1.96*O6)</f>
        <v>1.0026124064022903</v>
      </c>
      <c r="S6" s="2">
        <v>0.1695324</v>
      </c>
      <c r="T6" s="14">
        <v>-3.738E-3</v>
      </c>
      <c r="U6" s="1">
        <v>2.7920000000000002E-3</v>
      </c>
      <c r="V6" s="1">
        <f t="shared" ref="V6:V12" si="3">EXP(T6)</f>
        <v>0.99626897762517153</v>
      </c>
      <c r="W6" s="1">
        <f t="shared" ref="W6:W12" si="4">EXP(T6-1.96*U6)</f>
        <v>0.99083196507797255</v>
      </c>
      <c r="X6" s="1">
        <f t="shared" ref="X6:X12" si="5">EXP(T6+1.96*U6)</f>
        <v>1.0017358248027419</v>
      </c>
      <c r="Y6" s="2">
        <v>0.1806276</v>
      </c>
      <c r="Z6" s="150">
        <v>-5.8100000000000001E-3</v>
      </c>
      <c r="AA6" s="148">
        <v>2.444E-3</v>
      </c>
      <c r="AB6" s="148">
        <f t="shared" ref="AB6:AB12" si="6">EXP(Z6)</f>
        <v>0.99420684541026616</v>
      </c>
      <c r="AC6" s="148">
        <f t="shared" ref="AC6:AC12" si="7">EXP(Z6-1.96*AA6)</f>
        <v>0.98945574455284502</v>
      </c>
      <c r="AD6" s="148">
        <f t="shared" ref="AD6:AD12" si="8">EXP(Z6+1.96*AA6)</f>
        <v>0.99898075977853062</v>
      </c>
      <c r="AE6" s="139">
        <v>1.7442240000000001E-2</v>
      </c>
    </row>
    <row r="7" spans="1:31" s="12" customFormat="1" ht="17" x14ac:dyDescent="0.2">
      <c r="A7" s="22" t="s">
        <v>14</v>
      </c>
      <c r="B7" s="15" t="s">
        <v>35</v>
      </c>
      <c r="C7" s="16" t="s">
        <v>8</v>
      </c>
      <c r="D7" s="16" t="s">
        <v>9</v>
      </c>
      <c r="E7" s="97">
        <v>-4.3631000000000003E-2</v>
      </c>
      <c r="F7" s="34">
        <v>0.53994799999999998</v>
      </c>
      <c r="G7" s="98">
        <v>0.93559630000000005</v>
      </c>
      <c r="H7" s="34">
        <v>2.3713999999999999E-2</v>
      </c>
      <c r="I7" s="34">
        <v>0.64159600000000006</v>
      </c>
      <c r="J7" s="34">
        <v>0.97051609999999999</v>
      </c>
      <c r="K7" s="97">
        <v>-0.57020000000000004</v>
      </c>
      <c r="L7" s="34">
        <v>0.71952899999999997</v>
      </c>
      <c r="M7" s="98">
        <v>0.428090847</v>
      </c>
      <c r="N7" s="14">
        <v>-4.4730000000000004E-3</v>
      </c>
      <c r="O7" s="1">
        <v>2.8999999999999998E-3</v>
      </c>
      <c r="P7" s="1">
        <f t="shared" si="0"/>
        <v>0.99553698896540266</v>
      </c>
      <c r="Q7" s="1">
        <f t="shared" si="1"/>
        <v>0.98989440812650009</v>
      </c>
      <c r="R7" s="1">
        <f t="shared" si="2"/>
        <v>1.0012117335565824</v>
      </c>
      <c r="S7" s="2">
        <v>0.1229731</v>
      </c>
      <c r="T7" s="14">
        <v>-2.797E-3</v>
      </c>
      <c r="U7" s="1">
        <v>1.8209999999999999E-3</v>
      </c>
      <c r="V7" s="1">
        <f t="shared" si="3"/>
        <v>0.99720690796012945</v>
      </c>
      <c r="W7" s="1">
        <f t="shared" si="4"/>
        <v>0.99365406106364251</v>
      </c>
      <c r="X7" s="1">
        <f t="shared" si="5"/>
        <v>1.0007724581922786</v>
      </c>
      <c r="Y7" s="2">
        <v>0.1245459</v>
      </c>
      <c r="Z7" s="150">
        <v>-3.4710000000000001E-3</v>
      </c>
      <c r="AA7" s="148">
        <v>1.5939999999999999E-3</v>
      </c>
      <c r="AB7" s="148">
        <f t="shared" si="6"/>
        <v>0.99653501695686775</v>
      </c>
      <c r="AC7" s="148">
        <f t="shared" si="7"/>
        <v>0.99342646086165654</v>
      </c>
      <c r="AD7" s="148">
        <f t="shared" si="8"/>
        <v>0.9996533001143002</v>
      </c>
      <c r="AE7" s="139">
        <v>2.9440239999999999E-2</v>
      </c>
    </row>
    <row r="8" spans="1:31" s="12" customFormat="1" ht="17" x14ac:dyDescent="0.2">
      <c r="A8" s="12" t="s">
        <v>13</v>
      </c>
      <c r="B8" s="15" t="s">
        <v>37</v>
      </c>
      <c r="C8" s="16" t="s">
        <v>8</v>
      </c>
      <c r="D8" s="16" t="s">
        <v>9</v>
      </c>
      <c r="E8" s="97">
        <v>0.31905</v>
      </c>
      <c r="F8" s="34">
        <v>0.56809200000000004</v>
      </c>
      <c r="G8" s="98">
        <v>0.57437709999999997</v>
      </c>
      <c r="H8" s="34">
        <v>0.23066400000000001</v>
      </c>
      <c r="I8" s="34">
        <v>0.67236600000000002</v>
      </c>
      <c r="J8" s="34">
        <v>0.73155099999999995</v>
      </c>
      <c r="K8" s="97">
        <v>-7.2212999999999999E-2</v>
      </c>
      <c r="L8" s="34">
        <v>0.76503500000000002</v>
      </c>
      <c r="M8" s="98">
        <v>0.924797961</v>
      </c>
      <c r="N8" s="14">
        <v>-9.8200000000000002E-4</v>
      </c>
      <c r="O8" s="1">
        <v>3.0560000000000001E-3</v>
      </c>
      <c r="P8" s="1">
        <f t="shared" si="0"/>
        <v>0.99901848200421106</v>
      </c>
      <c r="Q8" s="1">
        <f t="shared" si="1"/>
        <v>0.99305248633947452</v>
      </c>
      <c r="R8" s="1">
        <f t="shared" si="2"/>
        <v>1.0050203197868228</v>
      </c>
      <c r="S8" s="2">
        <v>0.74795650000000002</v>
      </c>
      <c r="T8" s="14">
        <v>1.95E-4</v>
      </c>
      <c r="U8" s="1">
        <v>1.9189999999999999E-3</v>
      </c>
      <c r="V8" s="1">
        <f t="shared" si="3"/>
        <v>1.0001950190137359</v>
      </c>
      <c r="W8" s="1">
        <f t="shared" si="4"/>
        <v>0.99644011148132328</v>
      </c>
      <c r="X8" s="1">
        <f t="shared" si="5"/>
        <v>1.003964076248087</v>
      </c>
      <c r="Y8" s="2">
        <v>0.91906189999999999</v>
      </c>
      <c r="Z8" s="14">
        <v>-8.7000000000000001E-5</v>
      </c>
      <c r="AA8" s="1">
        <v>1.6800000000000001E-3</v>
      </c>
      <c r="AB8" s="1">
        <f t="shared" si="6"/>
        <v>0.9999130037843903</v>
      </c>
      <c r="AC8" s="1">
        <f t="shared" si="7"/>
        <v>0.99662590509485027</v>
      </c>
      <c r="AD8" s="1">
        <f t="shared" si="8"/>
        <v>1.0032109440723069</v>
      </c>
      <c r="AE8" s="2">
        <v>0.95869939999999998</v>
      </c>
    </row>
    <row r="9" spans="1:31" s="12" customFormat="1" ht="17" x14ac:dyDescent="0.2">
      <c r="A9" s="12" t="s">
        <v>12</v>
      </c>
      <c r="B9" s="15" t="s">
        <v>39</v>
      </c>
      <c r="C9" s="16" t="s">
        <v>5</v>
      </c>
      <c r="D9" s="16" t="s">
        <v>6</v>
      </c>
      <c r="E9" s="97">
        <v>-0.25645499999999999</v>
      </c>
      <c r="F9" s="34">
        <v>0.56350199999999995</v>
      </c>
      <c r="G9" s="98">
        <v>0.64903060000000001</v>
      </c>
      <c r="H9" s="34">
        <v>0.32875100000000002</v>
      </c>
      <c r="I9" s="34">
        <v>0.66257600000000005</v>
      </c>
      <c r="J9" s="34">
        <v>0.61977380000000004</v>
      </c>
      <c r="K9" s="97">
        <v>0.21173800000000001</v>
      </c>
      <c r="L9" s="34">
        <v>0.75444</v>
      </c>
      <c r="M9" s="98">
        <v>0.77897437400000002</v>
      </c>
      <c r="N9" s="14">
        <v>1.9380000000000001E-3</v>
      </c>
      <c r="O9" s="1">
        <v>3.0300000000000001E-3</v>
      </c>
      <c r="P9" s="1">
        <f t="shared" si="0"/>
        <v>1.0019398791357257</v>
      </c>
      <c r="Q9" s="1">
        <f t="shared" si="1"/>
        <v>0.9960071925379187</v>
      </c>
      <c r="R9" s="1">
        <f t="shared" si="2"/>
        <v>1.0079079036011016</v>
      </c>
      <c r="S9" s="2">
        <v>0.52243010000000001</v>
      </c>
      <c r="T9" s="14">
        <v>2.5869999999999999E-3</v>
      </c>
      <c r="U9" s="1">
        <v>1.903E-3</v>
      </c>
      <c r="V9" s="1">
        <f t="shared" si="3"/>
        <v>1.0025903491719799</v>
      </c>
      <c r="W9" s="1">
        <f t="shared" si="4"/>
        <v>0.9988577728386181</v>
      </c>
      <c r="X9" s="1">
        <f t="shared" si="5"/>
        <v>1.0063368735632767</v>
      </c>
      <c r="Y9" s="2">
        <v>0.17400959999999999</v>
      </c>
      <c r="Z9" s="14">
        <v>1.341E-3</v>
      </c>
      <c r="AA9" s="1">
        <v>1.665E-3</v>
      </c>
      <c r="AB9" s="1">
        <f t="shared" si="6"/>
        <v>1.0013418995425505</v>
      </c>
      <c r="AC9" s="1">
        <f t="shared" si="7"/>
        <v>0.99807944662737169</v>
      </c>
      <c r="AD9" s="1">
        <f t="shared" si="8"/>
        <v>1.0046150165376879</v>
      </c>
      <c r="AE9" s="2">
        <v>0.42058580000000001</v>
      </c>
    </row>
    <row r="10" spans="1:31" s="12" customFormat="1" ht="17" x14ac:dyDescent="0.2">
      <c r="A10" s="22" t="s">
        <v>11</v>
      </c>
      <c r="B10" s="15" t="s">
        <v>41</v>
      </c>
      <c r="C10" s="16" t="s">
        <v>8</v>
      </c>
      <c r="D10" s="16" t="s">
        <v>9</v>
      </c>
      <c r="E10" s="97">
        <v>0.102809</v>
      </c>
      <c r="F10" s="34">
        <v>0.67056800000000005</v>
      </c>
      <c r="G10" s="98">
        <v>0.87814890000000001</v>
      </c>
      <c r="H10" s="34">
        <v>1.028743</v>
      </c>
      <c r="I10" s="34">
        <v>0.79839099999999996</v>
      </c>
      <c r="J10" s="34">
        <v>0.19756489999999999</v>
      </c>
      <c r="K10" s="97">
        <v>0.87539199999999995</v>
      </c>
      <c r="L10" s="34">
        <v>0.91110199999999997</v>
      </c>
      <c r="M10" s="98">
        <v>0.33664986899999999</v>
      </c>
      <c r="N10" s="150">
        <v>7.1859999999999997E-3</v>
      </c>
      <c r="O10" s="148">
        <v>3.594E-3</v>
      </c>
      <c r="P10" s="148">
        <f t="shared" si="0"/>
        <v>1.007211881255091</v>
      </c>
      <c r="Q10" s="148">
        <f t="shared" si="1"/>
        <v>1.0001417700484236</v>
      </c>
      <c r="R10" s="148">
        <f t="shared" si="2"/>
        <v>1.014331971848653</v>
      </c>
      <c r="S10" s="139">
        <v>4.5560389999999999E-2</v>
      </c>
      <c r="T10" s="14">
        <v>7.27E-4</v>
      </c>
      <c r="U10" s="1">
        <v>2.258E-3</v>
      </c>
      <c r="V10" s="1">
        <f t="shared" si="3"/>
        <v>1.0007272643285516</v>
      </c>
      <c r="W10" s="1">
        <f t="shared" si="4"/>
        <v>0.99630815169152886</v>
      </c>
      <c r="X10" s="1">
        <f t="shared" si="5"/>
        <v>1.0051659778856972</v>
      </c>
      <c r="Y10" s="2">
        <v>0.74747819999999998</v>
      </c>
      <c r="Z10" s="14">
        <v>3.8059999999999999E-3</v>
      </c>
      <c r="AA10" s="1">
        <v>1.9750000000000002E-3</v>
      </c>
      <c r="AB10" s="1">
        <f t="shared" si="6"/>
        <v>1.0038132520154714</v>
      </c>
      <c r="AC10" s="1">
        <f t="shared" si="7"/>
        <v>0.99993500211245423</v>
      </c>
      <c r="AD10" s="1">
        <f t="shared" si="8"/>
        <v>1.0077065437184842</v>
      </c>
      <c r="AE10" s="2">
        <v>5.3968589999999997E-2</v>
      </c>
    </row>
    <row r="11" spans="1:31" s="12" customFormat="1" ht="17" x14ac:dyDescent="0.2">
      <c r="A11" s="12" t="s">
        <v>10</v>
      </c>
      <c r="B11" s="15" t="s">
        <v>43</v>
      </c>
      <c r="C11" s="16" t="s">
        <v>9</v>
      </c>
      <c r="D11" s="16" t="s">
        <v>8</v>
      </c>
      <c r="E11" s="97">
        <v>-0.30230600000000002</v>
      </c>
      <c r="F11" s="34">
        <v>0.59391099999999997</v>
      </c>
      <c r="G11" s="98">
        <v>0.61074600000000001</v>
      </c>
      <c r="H11" s="34">
        <v>0.394206</v>
      </c>
      <c r="I11" s="34">
        <v>0.70912399999999998</v>
      </c>
      <c r="J11" s="34">
        <v>0.57827539999999999</v>
      </c>
      <c r="K11" s="97">
        <v>0.80962199999999995</v>
      </c>
      <c r="L11" s="34">
        <v>0.81424399999999997</v>
      </c>
      <c r="M11" s="98">
        <v>0.32006536499999999</v>
      </c>
      <c r="N11" s="14">
        <v>1.281E-3</v>
      </c>
      <c r="O11" s="1">
        <v>3.1979999999999999E-3</v>
      </c>
      <c r="P11" s="1">
        <f t="shared" si="0"/>
        <v>1.0012818208309573</v>
      </c>
      <c r="Q11" s="1">
        <f t="shared" si="1"/>
        <v>0.99502533483696076</v>
      </c>
      <c r="R11" s="1">
        <f t="shared" si="2"/>
        <v>1.0075776461418766</v>
      </c>
      <c r="S11" s="2">
        <v>0.68874199999999997</v>
      </c>
      <c r="T11" s="14">
        <v>-3.3799999999999998E-4</v>
      </c>
      <c r="U11" s="1">
        <v>2.0089999999999999E-3</v>
      </c>
      <c r="V11" s="1">
        <f t="shared" si="3"/>
        <v>0.99966205711556477</v>
      </c>
      <c r="W11" s="1">
        <f t="shared" si="4"/>
        <v>0.99573348753538593</v>
      </c>
      <c r="X11" s="1">
        <f t="shared" si="5"/>
        <v>1.0036061264847329</v>
      </c>
      <c r="Y11" s="2">
        <v>0.86639219999999995</v>
      </c>
      <c r="Z11" s="14">
        <v>-2.114E-3</v>
      </c>
      <c r="AA11" s="1">
        <v>1.7600000000000001E-3</v>
      </c>
      <c r="AB11" s="1">
        <f t="shared" si="6"/>
        <v>0.99788823292425555</v>
      </c>
      <c r="AC11" s="1">
        <f t="shared" si="7"/>
        <v>0.99445184816007448</v>
      </c>
      <c r="AD11" s="1">
        <f t="shared" si="8"/>
        <v>1.0013364923108925</v>
      </c>
      <c r="AE11" s="2">
        <v>0.22969829999999999</v>
      </c>
    </row>
    <row r="12" spans="1:31" s="12" customFormat="1" ht="17" x14ac:dyDescent="0.2">
      <c r="A12" s="63" t="s">
        <v>7</v>
      </c>
      <c r="B12" s="17" t="s">
        <v>45</v>
      </c>
      <c r="C12" s="18" t="s">
        <v>6</v>
      </c>
      <c r="D12" s="18" t="s">
        <v>5</v>
      </c>
      <c r="E12" s="103">
        <v>0.42639100000000002</v>
      </c>
      <c r="F12" s="35">
        <v>0.51605100000000004</v>
      </c>
      <c r="G12" s="104">
        <v>0.40865800000000002</v>
      </c>
      <c r="H12" s="107">
        <v>1.542702</v>
      </c>
      <c r="I12" s="107">
        <v>0.60788900000000001</v>
      </c>
      <c r="J12" s="107">
        <v>1.1155099999999999E-2</v>
      </c>
      <c r="K12" s="151">
        <v>1.7632509999999999</v>
      </c>
      <c r="L12" s="107">
        <v>0.68894100000000003</v>
      </c>
      <c r="M12" s="108">
        <v>1.0486379000000001E-2</v>
      </c>
      <c r="N12" s="26">
        <v>2.1250000000000002E-3</v>
      </c>
      <c r="O12" s="4">
        <v>2.7959999999999999E-3</v>
      </c>
      <c r="P12" s="4">
        <f t="shared" si="0"/>
        <v>1.0021272594126338</v>
      </c>
      <c r="Q12" s="4">
        <f t="shared" si="1"/>
        <v>0.99665046225969489</v>
      </c>
      <c r="R12" s="4">
        <f t="shared" si="2"/>
        <v>1.0076341526807007</v>
      </c>
      <c r="S12" s="5">
        <v>0.44724599999999998</v>
      </c>
      <c r="T12" s="26">
        <v>-9.6400000000000001E-4</v>
      </c>
      <c r="U12" s="4">
        <v>1.756E-3</v>
      </c>
      <c r="V12" s="4">
        <f t="shared" si="3"/>
        <v>0.99903646449872907</v>
      </c>
      <c r="W12" s="4">
        <f t="shared" si="4"/>
        <v>0.99560393112311085</v>
      </c>
      <c r="X12" s="4">
        <f t="shared" si="5"/>
        <v>1.0024808321841632</v>
      </c>
      <c r="Y12" s="5">
        <v>0.58302259999999995</v>
      </c>
      <c r="Z12" s="26">
        <v>2.0799999999999999E-4</v>
      </c>
      <c r="AA12" s="4">
        <v>1.5380000000000001E-3</v>
      </c>
      <c r="AB12" s="4">
        <f t="shared" si="6"/>
        <v>1.0002080216334999</v>
      </c>
      <c r="AC12" s="4">
        <f t="shared" si="7"/>
        <v>0.99719745448345154</v>
      </c>
      <c r="AD12" s="4">
        <f t="shared" si="8"/>
        <v>1.0032276777704126</v>
      </c>
      <c r="AE12" s="5">
        <v>0.89242169999999998</v>
      </c>
    </row>
    <row r="13" spans="1:31" x14ac:dyDescent="0.2">
      <c r="A13" s="27" t="s">
        <v>383</v>
      </c>
      <c r="R13" s="1"/>
    </row>
    <row r="19" spans="5:35" x14ac:dyDescent="0.2">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row>
  </sheetData>
  <mergeCells count="10">
    <mergeCell ref="A1:AE1"/>
    <mergeCell ref="E2:M2"/>
    <mergeCell ref="N2:AE2"/>
    <mergeCell ref="E19:AI19"/>
    <mergeCell ref="E3:G3"/>
    <mergeCell ref="H3:J3"/>
    <mergeCell ref="K3:M3"/>
    <mergeCell ref="N3:S3"/>
    <mergeCell ref="T3:Y3"/>
    <mergeCell ref="Z3:AE3"/>
  </mergeCells>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82CB-7325-4345-A358-F8CB4676A199}">
  <dimension ref="A1:AW13"/>
  <sheetViews>
    <sheetView workbookViewId="0">
      <selection activeCell="S36" sqref="S36"/>
    </sheetView>
  </sheetViews>
  <sheetFormatPr baseColWidth="10" defaultRowHeight="16" x14ac:dyDescent="0.2"/>
  <cols>
    <col min="5" max="6" width="9.1640625" customWidth="1"/>
    <col min="7" max="7" width="10.1640625" customWidth="1"/>
    <col min="8" max="8" width="9.1640625" customWidth="1"/>
    <col min="9" max="9" width="7.33203125" customWidth="1"/>
    <col min="10" max="10" width="6.6640625" customWidth="1"/>
    <col min="11" max="11" width="7.6640625" customWidth="1"/>
    <col min="12" max="12" width="6.6640625" customWidth="1"/>
    <col min="13" max="13" width="7.1640625" customWidth="1"/>
    <col min="14" max="14" width="7.83203125" customWidth="1"/>
    <col min="15" max="15" width="6.83203125" customWidth="1"/>
    <col min="16" max="16" width="6.6640625" customWidth="1"/>
    <col min="17" max="17" width="7.1640625" customWidth="1"/>
    <col min="18" max="18" width="6.1640625" customWidth="1"/>
    <col min="19" max="19" width="7.1640625" customWidth="1"/>
    <col min="20" max="20" width="6.33203125" bestFit="1" customWidth="1"/>
    <col min="21" max="22" width="5.6640625" bestFit="1" customWidth="1"/>
    <col min="23" max="23" width="8.6640625" bestFit="1" customWidth="1"/>
    <col min="24" max="24" width="8.1640625" bestFit="1" customWidth="1"/>
    <col min="25" max="25" width="5.6640625" bestFit="1" customWidth="1"/>
    <col min="26" max="26" width="6.33203125" bestFit="1" customWidth="1"/>
    <col min="27" max="28" width="5.6640625" bestFit="1" customWidth="1"/>
    <col min="29" max="29" width="8.6640625" customWidth="1"/>
    <col min="30" max="30" width="8.1640625" bestFit="1" customWidth="1"/>
    <col min="31" max="31" width="8.33203125" bestFit="1" customWidth="1"/>
    <col min="32" max="32" width="6.33203125" bestFit="1" customWidth="1"/>
    <col min="33" max="34" width="5.6640625" bestFit="1" customWidth="1"/>
    <col min="35" max="35" width="8.6640625" bestFit="1" customWidth="1"/>
    <col min="36" max="36" width="8.1640625" bestFit="1" customWidth="1"/>
    <col min="37" max="37" width="5.6640625" bestFit="1" customWidth="1"/>
    <col min="38" max="38" width="6.33203125" bestFit="1" customWidth="1"/>
    <col min="39" max="40" width="5.6640625" bestFit="1" customWidth="1"/>
    <col min="41" max="41" width="8.6640625" bestFit="1" customWidth="1"/>
    <col min="42" max="42" width="8.1640625" bestFit="1" customWidth="1"/>
    <col min="43" max="43" width="5.6640625" bestFit="1" customWidth="1"/>
    <col min="44" max="44" width="6.33203125" bestFit="1" customWidth="1"/>
    <col min="45" max="46" width="5.6640625" bestFit="1" customWidth="1"/>
    <col min="47" max="47" width="8.6640625" bestFit="1" customWidth="1"/>
    <col min="48" max="48" width="8.1640625" bestFit="1" customWidth="1"/>
    <col min="49" max="49" width="5.6640625" bestFit="1" customWidth="1"/>
  </cols>
  <sheetData>
    <row r="1" spans="1:49" ht="70" customHeight="1" x14ac:dyDescent="0.2">
      <c r="A1" s="204" t="s">
        <v>409</v>
      </c>
      <c r="B1" s="204"/>
      <c r="C1" s="204"/>
      <c r="D1" s="204"/>
      <c r="E1" s="204"/>
      <c r="F1" s="204"/>
      <c r="G1" s="204"/>
      <c r="H1" s="204"/>
      <c r="I1" s="204"/>
      <c r="J1" s="204"/>
      <c r="K1" s="204"/>
      <c r="L1" s="204"/>
      <c r="M1" s="204"/>
      <c r="N1" s="204"/>
      <c r="O1" s="204"/>
      <c r="P1" s="204"/>
      <c r="Q1" s="204"/>
      <c r="R1" s="204"/>
      <c r="S1" s="204"/>
    </row>
    <row r="2" spans="1:49" x14ac:dyDescent="0.2">
      <c r="A2" s="132"/>
      <c r="B2" s="132"/>
      <c r="C2" s="132"/>
      <c r="D2" s="132"/>
      <c r="E2" s="214" t="s">
        <v>279</v>
      </c>
      <c r="F2" s="215"/>
      <c r="G2" s="215"/>
      <c r="H2" s="215"/>
      <c r="I2" s="215"/>
      <c r="J2" s="215"/>
      <c r="K2" s="215"/>
      <c r="L2" s="215"/>
      <c r="M2" s="215"/>
      <c r="N2" s="215"/>
      <c r="O2" s="215"/>
      <c r="P2" s="215"/>
      <c r="Q2" s="215"/>
      <c r="R2" s="215"/>
      <c r="S2" s="216"/>
      <c r="T2" s="229" t="s">
        <v>280</v>
      </c>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1"/>
    </row>
    <row r="3" spans="1:49" x14ac:dyDescent="0.2">
      <c r="A3" s="12"/>
      <c r="B3" s="12"/>
      <c r="C3" s="12"/>
      <c r="D3" s="12"/>
      <c r="E3" s="201" t="s">
        <v>222</v>
      </c>
      <c r="F3" s="202"/>
      <c r="G3" s="203"/>
      <c r="H3" s="202" t="s">
        <v>223</v>
      </c>
      <c r="I3" s="202"/>
      <c r="J3" s="202"/>
      <c r="K3" s="201" t="s">
        <v>224</v>
      </c>
      <c r="L3" s="202"/>
      <c r="M3" s="203"/>
      <c r="N3" s="202" t="s">
        <v>225</v>
      </c>
      <c r="O3" s="202"/>
      <c r="P3" s="202"/>
      <c r="Q3" s="201" t="s">
        <v>236</v>
      </c>
      <c r="R3" s="202"/>
      <c r="S3" s="203"/>
      <c r="T3" s="201" t="s">
        <v>250</v>
      </c>
      <c r="U3" s="202"/>
      <c r="V3" s="202"/>
      <c r="W3" s="202"/>
      <c r="X3" s="202"/>
      <c r="Y3" s="203"/>
      <c r="Z3" s="201" t="s">
        <v>251</v>
      </c>
      <c r="AA3" s="202"/>
      <c r="AB3" s="202"/>
      <c r="AC3" s="202"/>
      <c r="AD3" s="202"/>
      <c r="AE3" s="203"/>
      <c r="AF3" s="201" t="s">
        <v>252</v>
      </c>
      <c r="AG3" s="202"/>
      <c r="AH3" s="202"/>
      <c r="AI3" s="202"/>
      <c r="AJ3" s="202"/>
      <c r="AK3" s="203"/>
      <c r="AL3" s="201" t="s">
        <v>253</v>
      </c>
      <c r="AM3" s="202"/>
      <c r="AN3" s="202"/>
      <c r="AO3" s="202"/>
      <c r="AP3" s="202"/>
      <c r="AQ3" s="203"/>
      <c r="AR3" s="201" t="s">
        <v>254</v>
      </c>
      <c r="AS3" s="202"/>
      <c r="AT3" s="202"/>
      <c r="AU3" s="202"/>
      <c r="AV3" s="202"/>
      <c r="AW3" s="203"/>
    </row>
    <row r="4" spans="1:49" x14ac:dyDescent="0.2">
      <c r="A4" s="23" t="s">
        <v>22</v>
      </c>
      <c r="B4" s="23" t="s">
        <v>186</v>
      </c>
      <c r="C4" s="23" t="s">
        <v>84</v>
      </c>
      <c r="D4" s="23" t="s">
        <v>85</v>
      </c>
      <c r="E4" s="83" t="s">
        <v>27</v>
      </c>
      <c r="F4" s="23" t="s">
        <v>18</v>
      </c>
      <c r="G4" s="84" t="s">
        <v>17</v>
      </c>
      <c r="H4" s="83" t="s">
        <v>27</v>
      </c>
      <c r="I4" s="23" t="s">
        <v>18</v>
      </c>
      <c r="J4" s="23" t="s">
        <v>17</v>
      </c>
      <c r="K4" s="83" t="s">
        <v>27</v>
      </c>
      <c r="L4" s="23" t="s">
        <v>18</v>
      </c>
      <c r="M4" s="84" t="s">
        <v>17</v>
      </c>
      <c r="N4" s="83" t="s">
        <v>27</v>
      </c>
      <c r="O4" s="23" t="s">
        <v>18</v>
      </c>
      <c r="P4" s="23" t="s">
        <v>17</v>
      </c>
      <c r="Q4" s="83" t="s">
        <v>27</v>
      </c>
      <c r="R4" s="23" t="s">
        <v>18</v>
      </c>
      <c r="S4" s="84" t="s">
        <v>17</v>
      </c>
      <c r="T4" s="140" t="s">
        <v>27</v>
      </c>
      <c r="U4" s="63" t="s">
        <v>18</v>
      </c>
      <c r="V4" s="63" t="s">
        <v>83</v>
      </c>
      <c r="W4" s="63" t="s">
        <v>270</v>
      </c>
      <c r="X4" s="63" t="s">
        <v>3</v>
      </c>
      <c r="Y4" s="141" t="s">
        <v>17</v>
      </c>
      <c r="Z4" s="140" t="s">
        <v>27</v>
      </c>
      <c r="AA4" s="63" t="s">
        <v>18</v>
      </c>
      <c r="AB4" s="63" t="s">
        <v>83</v>
      </c>
      <c r="AC4" s="63" t="s">
        <v>270</v>
      </c>
      <c r="AD4" s="63" t="s">
        <v>3</v>
      </c>
      <c r="AE4" s="141" t="s">
        <v>17</v>
      </c>
      <c r="AF4" s="140" t="s">
        <v>27</v>
      </c>
      <c r="AG4" s="63" t="s">
        <v>18</v>
      </c>
      <c r="AH4" s="63" t="s">
        <v>83</v>
      </c>
      <c r="AI4" s="63" t="s">
        <v>270</v>
      </c>
      <c r="AJ4" s="63" t="s">
        <v>3</v>
      </c>
      <c r="AK4" s="141" t="s">
        <v>17</v>
      </c>
      <c r="AL4" s="140" t="s">
        <v>27</v>
      </c>
      <c r="AM4" s="63" t="s">
        <v>18</v>
      </c>
      <c r="AN4" s="63" t="s">
        <v>83</v>
      </c>
      <c r="AO4" s="63" t="s">
        <v>270</v>
      </c>
      <c r="AP4" s="63" t="s">
        <v>3</v>
      </c>
      <c r="AQ4" s="141" t="s">
        <v>17</v>
      </c>
      <c r="AR4" s="140" t="s">
        <v>27</v>
      </c>
      <c r="AS4" s="63" t="s">
        <v>18</v>
      </c>
      <c r="AT4" s="63" t="s">
        <v>83</v>
      </c>
      <c r="AU4" s="63" t="s">
        <v>270</v>
      </c>
      <c r="AV4" s="63" t="s">
        <v>3</v>
      </c>
      <c r="AW4" s="141" t="s">
        <v>17</v>
      </c>
    </row>
    <row r="5" spans="1:49" ht="17" x14ac:dyDescent="0.2">
      <c r="A5" s="31" t="s">
        <v>16</v>
      </c>
      <c r="B5" s="15" t="s">
        <v>30</v>
      </c>
      <c r="C5" s="16" t="s">
        <v>8</v>
      </c>
      <c r="D5" s="16" t="s">
        <v>9</v>
      </c>
      <c r="E5" s="100">
        <v>3.908E-3</v>
      </c>
      <c r="F5" s="32">
        <v>5.0769999999999999E-3</v>
      </c>
      <c r="G5" s="101">
        <v>0.44145060000000003</v>
      </c>
      <c r="H5" s="32">
        <v>1.6180000000000001E-3</v>
      </c>
      <c r="I5" s="32">
        <v>6.4460000000000003E-3</v>
      </c>
      <c r="J5" s="32">
        <v>0.80180759999999995</v>
      </c>
      <c r="K5" s="100">
        <v>1.488E-3</v>
      </c>
      <c r="L5" s="32">
        <v>6.6610000000000003E-3</v>
      </c>
      <c r="M5" s="101">
        <v>0.82323207880000004</v>
      </c>
      <c r="N5" s="32">
        <v>2.1199999999999999E-3</v>
      </c>
      <c r="O5" s="32">
        <v>7.3879999999999996E-3</v>
      </c>
      <c r="P5" s="32">
        <v>0.77414919999999998</v>
      </c>
      <c r="Q5" s="100">
        <v>-1.2899999999999999E-3</v>
      </c>
      <c r="R5" s="32">
        <v>7.3179999999999999E-3</v>
      </c>
      <c r="S5" s="101">
        <v>0.86007579999999995</v>
      </c>
      <c r="T5" s="14">
        <v>-3.0300000000000001E-3</v>
      </c>
      <c r="U5" s="1">
        <v>1.632E-3</v>
      </c>
      <c r="V5" s="1">
        <f>EXP(T5)</f>
        <v>0.99697458581715537</v>
      </c>
      <c r="W5" s="1">
        <f>EXP(T5-1.96*U5)</f>
        <v>0.99379063826316527</v>
      </c>
      <c r="X5" s="1">
        <f>EXP(T5+1.96*U5)</f>
        <v>1.0001687342340198</v>
      </c>
      <c r="Y5" s="2">
        <v>6.3365571400000001E-2</v>
      </c>
      <c r="Z5" s="150">
        <v>-6.711E-3</v>
      </c>
      <c r="AA5" s="148">
        <v>2.9619999999999998E-3</v>
      </c>
      <c r="AB5" s="148">
        <f>EXP(Z5)</f>
        <v>0.99331146847043517</v>
      </c>
      <c r="AC5" s="148">
        <f>EXP(Z5-1.96*AA5)</f>
        <v>0.98756148584337666</v>
      </c>
      <c r="AD5" s="148">
        <f>EXP(Z5+1.96*AA5)</f>
        <v>0.99909492982331027</v>
      </c>
      <c r="AE5" s="139">
        <v>2.3469830000000001E-2</v>
      </c>
      <c r="AF5" s="14">
        <v>-1.212E-3</v>
      </c>
      <c r="AG5" s="1">
        <v>2.173E-3</v>
      </c>
      <c r="AH5" s="1">
        <f>EXP(AF5)</f>
        <v>0.99878873417536318</v>
      </c>
      <c r="AI5" s="1">
        <f>EXP(AF5-1.96*AG5)</f>
        <v>0.99454385910142673</v>
      </c>
      <c r="AJ5" s="1">
        <f>EXP(AF5+1.96*AG5)</f>
        <v>1.0030517270670594</v>
      </c>
      <c r="AK5" s="2">
        <v>0.57701219999999998</v>
      </c>
      <c r="AL5" s="150">
        <v>-4.0140000000000002E-3</v>
      </c>
      <c r="AM5" s="148">
        <v>2.0249999999999999E-3</v>
      </c>
      <c r="AN5" s="148">
        <f>EXP(AL5)</f>
        <v>0.995994045329749</v>
      </c>
      <c r="AO5" s="148">
        <f>EXP(AL5-1.96*AM5)</f>
        <v>0.99204877952296233</v>
      </c>
      <c r="AP5" s="148">
        <f>EXP(AL5+1.96*AM5)</f>
        <v>0.9999550010124848</v>
      </c>
      <c r="AQ5" s="139">
        <v>4.7454370000000003E-2</v>
      </c>
      <c r="AR5" s="14">
        <v>-3.771E-3</v>
      </c>
      <c r="AS5" s="1">
        <v>2.032E-3</v>
      </c>
      <c r="AT5" s="1">
        <f>EXP(AR5)</f>
        <v>0.9962361012913723</v>
      </c>
      <c r="AU5" s="1">
        <f>EXP(AR5-1.96*AS5)</f>
        <v>0.9922762625447884</v>
      </c>
      <c r="AV5" s="1">
        <f>EXP(AR5+1.96*AS5)</f>
        <v>1.0002117424142609</v>
      </c>
      <c r="AW5" s="2">
        <v>6.3481060000000006E-2</v>
      </c>
    </row>
    <row r="6" spans="1:49" ht="17" x14ac:dyDescent="0.2">
      <c r="A6" s="12" t="s">
        <v>15</v>
      </c>
      <c r="B6" s="15" t="s">
        <v>33</v>
      </c>
      <c r="C6" s="16" t="s">
        <v>5</v>
      </c>
      <c r="D6" s="16" t="s">
        <v>6</v>
      </c>
      <c r="E6" s="97">
        <v>-6.9090000000000002E-3</v>
      </c>
      <c r="F6" s="34">
        <v>7.6350000000000003E-3</v>
      </c>
      <c r="G6" s="98">
        <v>0.36551220000000001</v>
      </c>
      <c r="H6" s="34">
        <v>-1.4879E-2</v>
      </c>
      <c r="I6" s="34">
        <v>9.6959999999999998E-3</v>
      </c>
      <c r="J6" s="34">
        <v>0.1248943</v>
      </c>
      <c r="K6" s="97">
        <v>-4.091E-3</v>
      </c>
      <c r="L6" s="34">
        <v>1.0125E-2</v>
      </c>
      <c r="M6" s="98">
        <v>0.68617640560000004</v>
      </c>
      <c r="N6" s="34">
        <v>-4.57E-4</v>
      </c>
      <c r="O6" s="34">
        <v>1.1334E-2</v>
      </c>
      <c r="P6" s="34">
        <v>0.96783710000000001</v>
      </c>
      <c r="Q6" s="97">
        <v>2.7810000000000001E-3</v>
      </c>
      <c r="R6" s="34">
        <v>1.1191E-2</v>
      </c>
      <c r="S6" s="98">
        <v>0.80374500000000004</v>
      </c>
      <c r="T6" s="14">
        <v>-1.588E-3</v>
      </c>
      <c r="U6" s="1">
        <v>2.4529999999999999E-3</v>
      </c>
      <c r="V6" s="1">
        <f t="shared" ref="V6:V12" si="0">EXP(T6)</f>
        <v>0.99841326020484333</v>
      </c>
      <c r="W6" s="1">
        <f t="shared" ref="W6:W12" si="1">EXP(T6-1.96*U6)</f>
        <v>0.99362453010377993</v>
      </c>
      <c r="X6" s="1">
        <f t="shared" ref="X6:X12" si="2">EXP(T6+1.96*U6)</f>
        <v>1.0032250693818414</v>
      </c>
      <c r="Y6" s="2">
        <v>0.51739214050000004</v>
      </c>
      <c r="Z6" s="14">
        <v>-4.6509999999999998E-3</v>
      </c>
      <c r="AA6" s="1">
        <v>4.4530000000000004E-3</v>
      </c>
      <c r="AB6" s="1">
        <f t="shared" ref="AB6:AB12" si="3">EXP(Z6)</f>
        <v>0.99535979915172812</v>
      </c>
      <c r="AC6" s="1">
        <f t="shared" ref="AC6:AC12" si="4">EXP(Z6-1.96*AA6)</f>
        <v>0.98671021942225501</v>
      </c>
      <c r="AD6" s="1">
        <f t="shared" ref="AD6:AD12" si="5">EXP(Z6+1.96*AA6)</f>
        <v>1.0040852017803907</v>
      </c>
      <c r="AE6" s="2">
        <v>0.2962706</v>
      </c>
      <c r="AF6" s="14">
        <v>-1.65E-3</v>
      </c>
      <c r="AG6" s="1">
        <v>3.2569999999999999E-3</v>
      </c>
      <c r="AH6" s="1">
        <f t="shared" ref="AH6:AH12" si="6">EXP(AF6)</f>
        <v>0.99835136050162121</v>
      </c>
      <c r="AI6" s="1">
        <f t="shared" ref="AI6:AI12" si="7">EXP(AF6-1.96*AG6)</f>
        <v>0.99199846408487513</v>
      </c>
      <c r="AJ6" s="1">
        <f t="shared" ref="AJ6:AJ12" si="8">EXP(AF6+1.96*AG6)</f>
        <v>1.0047449417524099</v>
      </c>
      <c r="AK6" s="2">
        <v>0.6124347</v>
      </c>
      <c r="AL6" s="14">
        <v>2.967E-3</v>
      </c>
      <c r="AM6" s="1">
        <v>3.0439999999999998E-3</v>
      </c>
      <c r="AN6" s="1">
        <f t="shared" ref="AN6:AN12" si="9">EXP(AL6)</f>
        <v>1.0029714059008583</v>
      </c>
      <c r="AO6" s="1">
        <f t="shared" ref="AO6:AO12" si="10">EXP(AL6-1.96*AM6)</f>
        <v>0.99700525322707745</v>
      </c>
      <c r="AP6" s="1">
        <f t="shared" ref="AP6:AP12" si="11">EXP(AL6+1.96*AM6)</f>
        <v>1.0089732604705035</v>
      </c>
      <c r="AQ6" s="2">
        <v>0.32970690000000002</v>
      </c>
      <c r="AR6" s="14">
        <v>4.1180000000000001E-3</v>
      </c>
      <c r="AS6" s="1">
        <v>3.0530000000000002E-3</v>
      </c>
      <c r="AT6" s="1">
        <f t="shared" ref="AT6:AT12" si="12">EXP(AR6)</f>
        <v>1.0041264906127805</v>
      </c>
      <c r="AU6" s="1">
        <f t="shared" ref="AU6:AU12" si="13">EXP(AR6-1.96*AS6)</f>
        <v>0.99813585967191265</v>
      </c>
      <c r="AV6" s="1">
        <f t="shared" ref="AV6:AV12" si="14">EXP(AR6+1.96*AS6)</f>
        <v>1.0101530762372939</v>
      </c>
      <c r="AW6" s="2">
        <v>0.1773893</v>
      </c>
    </row>
    <row r="7" spans="1:49" ht="17" x14ac:dyDescent="0.2">
      <c r="A7" s="22" t="s">
        <v>14</v>
      </c>
      <c r="B7" s="15" t="s">
        <v>35</v>
      </c>
      <c r="C7" s="16" t="s">
        <v>8</v>
      </c>
      <c r="D7" s="16" t="s">
        <v>9</v>
      </c>
      <c r="E7" s="97">
        <v>-1.7240000000000001E-3</v>
      </c>
      <c r="F7" s="34">
        <v>4.9820000000000003E-3</v>
      </c>
      <c r="G7" s="98">
        <v>0.72930830000000002</v>
      </c>
      <c r="H7" s="34">
        <v>1.6200000000000001E-4</v>
      </c>
      <c r="I7" s="34">
        <v>6.3720000000000001E-3</v>
      </c>
      <c r="J7" s="34">
        <v>0.97971699999999995</v>
      </c>
      <c r="K7" s="97">
        <v>1.0679999999999999E-3</v>
      </c>
      <c r="L7" s="34">
        <v>6.7000000000000002E-3</v>
      </c>
      <c r="M7" s="98">
        <v>0.87335138720000005</v>
      </c>
      <c r="N7" s="34">
        <v>7.5269999999999998E-3</v>
      </c>
      <c r="O7" s="34">
        <v>7.4060000000000003E-3</v>
      </c>
      <c r="P7" s="34">
        <v>0.30946839999999998</v>
      </c>
      <c r="Q7" s="152">
        <v>1.9601E-2</v>
      </c>
      <c r="R7" s="110">
        <v>7.3299999999999997E-3</v>
      </c>
      <c r="S7" s="109">
        <v>7.4934770000000001E-3</v>
      </c>
      <c r="T7" s="14">
        <v>-2.3440000000000002E-3</v>
      </c>
      <c r="U7" s="1">
        <v>1.601E-3</v>
      </c>
      <c r="V7" s="1">
        <f t="shared" si="0"/>
        <v>0.99765874502280327</v>
      </c>
      <c r="W7" s="1">
        <f t="shared" si="1"/>
        <v>0.99453303852310371</v>
      </c>
      <c r="X7" s="1">
        <f t="shared" si="2"/>
        <v>1.0007942752696724</v>
      </c>
      <c r="Y7" s="2">
        <v>0.14317073999999999</v>
      </c>
      <c r="Z7" s="150">
        <v>-6.3010000000000002E-3</v>
      </c>
      <c r="AA7" s="148">
        <v>2.9060000000000002E-3</v>
      </c>
      <c r="AB7" s="148">
        <f t="shared" si="3"/>
        <v>0.99371880967174819</v>
      </c>
      <c r="AC7" s="148">
        <f t="shared" si="4"/>
        <v>0.98807491421946636</v>
      </c>
      <c r="AD7" s="148">
        <f t="shared" si="5"/>
        <v>0.99939494312078292</v>
      </c>
      <c r="AE7" s="139">
        <v>3.0137959999999998E-2</v>
      </c>
      <c r="AF7" s="14">
        <v>-2.0950000000000001E-3</v>
      </c>
      <c r="AG7" s="1">
        <v>2.1320000000000002E-3</v>
      </c>
      <c r="AH7" s="1">
        <f t="shared" si="6"/>
        <v>0.99790719298080111</v>
      </c>
      <c r="AI7" s="1">
        <f t="shared" si="7"/>
        <v>0.99374591869064133</v>
      </c>
      <c r="AJ7" s="1">
        <f t="shared" si="8"/>
        <v>1.0020858924531852</v>
      </c>
      <c r="AK7" s="2">
        <v>0.32578200000000002</v>
      </c>
      <c r="AL7" s="150">
        <v>-4.431E-3</v>
      </c>
      <c r="AM7" s="148">
        <v>1.9849999999999998E-3</v>
      </c>
      <c r="AN7" s="148">
        <f t="shared" si="9"/>
        <v>0.99557880239701513</v>
      </c>
      <c r="AO7" s="148">
        <f t="shared" si="10"/>
        <v>0.9917129286689742</v>
      </c>
      <c r="AP7" s="148">
        <f t="shared" si="11"/>
        <v>0.99945974598978116</v>
      </c>
      <c r="AQ7" s="139">
        <v>2.5598989999999999E-2</v>
      </c>
      <c r="AR7" s="150">
        <v>-5.7889999999999999E-3</v>
      </c>
      <c r="AS7" s="148">
        <v>1.9910000000000001E-3</v>
      </c>
      <c r="AT7" s="148">
        <f t="shared" si="12"/>
        <v>0.99422772397324388</v>
      </c>
      <c r="AU7" s="148">
        <f t="shared" si="13"/>
        <v>0.99035544989011326</v>
      </c>
      <c r="AV7" s="148">
        <f t="shared" si="14"/>
        <v>0.99811513858655143</v>
      </c>
      <c r="AW7" s="139">
        <v>3.6423240000000002E-3</v>
      </c>
    </row>
    <row r="8" spans="1:49" ht="17" x14ac:dyDescent="0.2">
      <c r="A8" s="12" t="s">
        <v>13</v>
      </c>
      <c r="B8" s="15" t="s">
        <v>37</v>
      </c>
      <c r="C8" s="16" t="s">
        <v>8</v>
      </c>
      <c r="D8" s="16" t="s">
        <v>9</v>
      </c>
      <c r="E8" s="97">
        <v>2.7299999999999998E-3</v>
      </c>
      <c r="F8" s="34">
        <v>5.2579999999999997E-3</v>
      </c>
      <c r="G8" s="98">
        <v>0.60361509999999996</v>
      </c>
      <c r="H8" s="34">
        <v>7.1440000000000002E-3</v>
      </c>
      <c r="I8" s="34">
        <v>6.7190000000000001E-3</v>
      </c>
      <c r="J8" s="34">
        <v>0.28766700000000001</v>
      </c>
      <c r="K8" s="97">
        <v>1.4829999999999999E-3</v>
      </c>
      <c r="L8" s="34">
        <v>6.9899999999999997E-3</v>
      </c>
      <c r="M8" s="98">
        <v>0.83198203319999997</v>
      </c>
      <c r="N8" s="34">
        <v>-1.3358E-2</v>
      </c>
      <c r="O8" s="34">
        <v>7.718E-3</v>
      </c>
      <c r="P8" s="34">
        <v>8.349471E-2</v>
      </c>
      <c r="Q8" s="97">
        <v>-9.3670000000000003E-3</v>
      </c>
      <c r="R8" s="34">
        <v>7.5820000000000002E-3</v>
      </c>
      <c r="S8" s="98">
        <v>0.216672</v>
      </c>
      <c r="T8" s="14">
        <v>-8.7799999999999998E-4</v>
      </c>
      <c r="U8" s="1">
        <v>1.686E-3</v>
      </c>
      <c r="V8" s="1">
        <f t="shared" si="0"/>
        <v>0.99912238532921871</v>
      </c>
      <c r="W8" s="1">
        <f t="shared" si="1"/>
        <v>0.99582617472200052</v>
      </c>
      <c r="X8" s="1">
        <f t="shared" si="2"/>
        <v>1.0024295064795046</v>
      </c>
      <c r="Y8" s="2">
        <v>0.60253453320000006</v>
      </c>
      <c r="Z8" s="14">
        <v>-1.9100000000000001E-4</v>
      </c>
      <c r="AA8" s="1">
        <v>3.0609999999999999E-3</v>
      </c>
      <c r="AB8" s="1">
        <f t="shared" si="3"/>
        <v>0.99980901823933876</v>
      </c>
      <c r="AC8" s="1">
        <f t="shared" si="4"/>
        <v>0.99382856203750247</v>
      </c>
      <c r="AD8" s="1">
        <f t="shared" si="5"/>
        <v>1.0058254623949814</v>
      </c>
      <c r="AE8" s="2">
        <v>0.95024600000000004</v>
      </c>
      <c r="AF8" s="14">
        <v>-3.0119999999999999E-3</v>
      </c>
      <c r="AG8" s="1">
        <v>2.2460000000000002E-3</v>
      </c>
      <c r="AH8" s="1">
        <f t="shared" si="6"/>
        <v>0.99699253152121092</v>
      </c>
      <c r="AI8" s="1">
        <f t="shared" si="7"/>
        <v>0.99261325708419301</v>
      </c>
      <c r="AJ8" s="1">
        <f t="shared" si="8"/>
        <v>1.0013911267203262</v>
      </c>
      <c r="AK8" s="2">
        <v>0.17990400000000001</v>
      </c>
      <c r="AL8" s="14">
        <v>-2.9350000000000001E-3</v>
      </c>
      <c r="AM8" s="1">
        <v>2.0929999999999998E-3</v>
      </c>
      <c r="AN8" s="1">
        <f t="shared" si="9"/>
        <v>0.99706930290179829</v>
      </c>
      <c r="AO8" s="1">
        <f t="shared" si="10"/>
        <v>0.99298742367204584</v>
      </c>
      <c r="AP8" s="1">
        <f t="shared" si="11"/>
        <v>1.0011679615364546</v>
      </c>
      <c r="AQ8" s="2">
        <v>0.16082769999999999</v>
      </c>
      <c r="AR8" s="14">
        <v>-1.07E-3</v>
      </c>
      <c r="AS8" s="1">
        <v>2.0999999999999999E-3</v>
      </c>
      <c r="AT8" s="1">
        <f t="shared" si="12"/>
        <v>0.99893057224588078</v>
      </c>
      <c r="AU8" s="1">
        <f t="shared" si="13"/>
        <v>0.99482742408221125</v>
      </c>
      <c r="AV8" s="1">
        <f t="shared" si="14"/>
        <v>1.0030506437717792</v>
      </c>
      <c r="AW8" s="2">
        <v>0.61038510000000001</v>
      </c>
    </row>
    <row r="9" spans="1:49" ht="17" x14ac:dyDescent="0.2">
      <c r="A9" s="12" t="s">
        <v>12</v>
      </c>
      <c r="B9" s="15" t="s">
        <v>39</v>
      </c>
      <c r="C9" s="16" t="s">
        <v>5</v>
      </c>
      <c r="D9" s="16" t="s">
        <v>6</v>
      </c>
      <c r="E9" s="97">
        <v>2.2750000000000001E-3</v>
      </c>
      <c r="F9" s="34">
        <v>5.208E-3</v>
      </c>
      <c r="G9" s="98">
        <v>0.66223609999999999</v>
      </c>
      <c r="H9" s="34">
        <v>-1.1349E-2</v>
      </c>
      <c r="I9" s="34">
        <v>6.6490000000000004E-3</v>
      </c>
      <c r="J9" s="34">
        <v>8.7845619999999999E-2</v>
      </c>
      <c r="K9" s="97">
        <v>5.0520000000000001E-3</v>
      </c>
      <c r="L9" s="34">
        <v>6.8999999999999999E-3</v>
      </c>
      <c r="M9" s="98">
        <v>0.464062425</v>
      </c>
      <c r="N9" s="34">
        <v>6.7500000000000004E-4</v>
      </c>
      <c r="O9" s="34">
        <v>7.7390000000000002E-3</v>
      </c>
      <c r="P9" s="34">
        <v>0.9304962</v>
      </c>
      <c r="Q9" s="97">
        <v>1.781E-3</v>
      </c>
      <c r="R9" s="34">
        <v>7.6249999999999998E-3</v>
      </c>
      <c r="S9" s="98">
        <v>0.81531589999999998</v>
      </c>
      <c r="T9" s="14">
        <v>9.5600000000000004E-4</v>
      </c>
      <c r="U9" s="1">
        <v>1.673E-3</v>
      </c>
      <c r="V9" s="1">
        <f t="shared" si="0"/>
        <v>1.0009564571136553</v>
      </c>
      <c r="W9" s="1">
        <f t="shared" si="1"/>
        <v>0.99767961626206159</v>
      </c>
      <c r="X9" s="1">
        <f t="shared" si="2"/>
        <v>1.0042440606247156</v>
      </c>
      <c r="Y9" s="2">
        <v>0.5677091662</v>
      </c>
      <c r="Z9" s="14">
        <v>-2.9039999999999999E-3</v>
      </c>
      <c r="AA9" s="1">
        <v>3.0339999999999998E-3</v>
      </c>
      <c r="AB9" s="1">
        <f t="shared" si="3"/>
        <v>0.99710021252928505</v>
      </c>
      <c r="AC9" s="1">
        <f t="shared" si="4"/>
        <v>0.99118841161867488</v>
      </c>
      <c r="AD9" s="1">
        <f t="shared" si="5"/>
        <v>1.0030472735272782</v>
      </c>
      <c r="AE9" s="2">
        <v>0.33849040000000002</v>
      </c>
      <c r="AF9" s="14">
        <v>1.155E-3</v>
      </c>
      <c r="AG9" s="1">
        <v>2.2279999999999999E-3</v>
      </c>
      <c r="AH9" s="1">
        <f t="shared" si="6"/>
        <v>1.001155667269374</v>
      </c>
      <c r="AI9" s="1">
        <f t="shared" si="7"/>
        <v>0.99679327256861361</v>
      </c>
      <c r="AJ9" s="1">
        <f t="shared" si="8"/>
        <v>1.0055371536795679</v>
      </c>
      <c r="AK9" s="2">
        <v>0.60417770000000004</v>
      </c>
      <c r="AL9" s="14">
        <v>-6.4700000000000001E-4</v>
      </c>
      <c r="AM9" s="1">
        <v>2.075E-3</v>
      </c>
      <c r="AN9" s="1">
        <f t="shared" si="9"/>
        <v>0.99935320925936733</v>
      </c>
      <c r="AO9" s="1">
        <f t="shared" si="10"/>
        <v>0.99529709345963158</v>
      </c>
      <c r="AP9" s="1">
        <f t="shared" si="11"/>
        <v>1.0034258548726522</v>
      </c>
      <c r="AQ9" s="2">
        <v>0.75518700000000005</v>
      </c>
      <c r="AR9" s="14">
        <v>-1.127E-3</v>
      </c>
      <c r="AS9" s="1">
        <v>2.081E-3</v>
      </c>
      <c r="AT9" s="1">
        <f t="shared" si="12"/>
        <v>0.99887363482599467</v>
      </c>
      <c r="AU9" s="1">
        <f t="shared" si="13"/>
        <v>0.99480776648652913</v>
      </c>
      <c r="AV9" s="1">
        <f t="shared" si="14"/>
        <v>1.0029561207331057</v>
      </c>
      <c r="AW9" s="2">
        <v>0.58811709999999995</v>
      </c>
    </row>
    <row r="10" spans="1:49" ht="17" x14ac:dyDescent="0.2">
      <c r="A10" s="12" t="s">
        <v>11</v>
      </c>
      <c r="B10" s="15" t="s">
        <v>41</v>
      </c>
      <c r="C10" s="16" t="s">
        <v>8</v>
      </c>
      <c r="D10" s="16" t="s">
        <v>9</v>
      </c>
      <c r="E10" s="97">
        <v>-8.829E-3</v>
      </c>
      <c r="F10" s="34">
        <v>6.1749999999999999E-3</v>
      </c>
      <c r="G10" s="98">
        <v>0.1527751</v>
      </c>
      <c r="H10" s="34">
        <v>-5.2329999999999998E-3</v>
      </c>
      <c r="I10" s="34">
        <v>7.9380000000000006E-3</v>
      </c>
      <c r="J10" s="34">
        <v>0.50974549999999996</v>
      </c>
      <c r="K10" s="97">
        <v>-3.9090000000000001E-3</v>
      </c>
      <c r="L10" s="34">
        <v>8.1469999999999997E-3</v>
      </c>
      <c r="M10" s="98">
        <v>0.63136355509999997</v>
      </c>
      <c r="N10" s="34">
        <v>-7.6670000000000002E-3</v>
      </c>
      <c r="O10" s="34">
        <v>9.0170000000000007E-3</v>
      </c>
      <c r="P10" s="34">
        <v>0.39516790000000002</v>
      </c>
      <c r="Q10" s="97">
        <v>-1.3698999999999999E-2</v>
      </c>
      <c r="R10" s="34">
        <v>8.8260000000000005E-3</v>
      </c>
      <c r="S10" s="98">
        <v>0.1206338</v>
      </c>
      <c r="T10" s="14">
        <v>3.2699999999999998E-4</v>
      </c>
      <c r="U10" s="1">
        <v>1.9810000000000001E-3</v>
      </c>
      <c r="V10" s="1">
        <f t="shared" si="0"/>
        <v>1.0003270534703281</v>
      </c>
      <c r="W10" s="1">
        <f t="shared" si="1"/>
        <v>0.99645055422841144</v>
      </c>
      <c r="X10" s="1">
        <f t="shared" si="2"/>
        <v>1.0042186334870096</v>
      </c>
      <c r="Y10" s="2">
        <v>0.86889034369999996</v>
      </c>
      <c r="Z10" s="14">
        <v>2.9789999999999999E-3</v>
      </c>
      <c r="AA10" s="1">
        <v>3.5990000000000002E-3</v>
      </c>
      <c r="AB10" s="1">
        <f t="shared" si="3"/>
        <v>1.0029834416299435</v>
      </c>
      <c r="AC10" s="1">
        <f t="shared" si="4"/>
        <v>0.9959332517086622</v>
      </c>
      <c r="AD10" s="1">
        <f t="shared" si="5"/>
        <v>1.010083539693001</v>
      </c>
      <c r="AE10" s="2">
        <v>0.40782350000000001</v>
      </c>
      <c r="AF10" s="14">
        <v>-2.5100000000000001E-3</v>
      </c>
      <c r="AG10" s="1">
        <v>2.6410000000000001E-3</v>
      </c>
      <c r="AH10" s="1">
        <f t="shared" si="6"/>
        <v>0.99749314741611117</v>
      </c>
      <c r="AI10" s="1">
        <f t="shared" si="7"/>
        <v>0.99234310452504604</v>
      </c>
      <c r="AJ10" s="1">
        <f t="shared" si="8"/>
        <v>1.0026699178993355</v>
      </c>
      <c r="AK10" s="2">
        <v>0.3419103</v>
      </c>
      <c r="AL10" s="14">
        <v>-2.3969999999999998E-3</v>
      </c>
      <c r="AM10" s="1">
        <v>2.4580000000000001E-3</v>
      </c>
      <c r="AN10" s="1">
        <f t="shared" si="9"/>
        <v>0.99760587051050409</v>
      </c>
      <c r="AO10" s="1">
        <f t="shared" si="10"/>
        <v>0.99281128332719693</v>
      </c>
      <c r="AP10" s="1">
        <f t="shared" si="11"/>
        <v>1.0024236122113357</v>
      </c>
      <c r="AQ10" s="2">
        <v>0.32946950000000003</v>
      </c>
      <c r="AR10" s="14">
        <v>-2.8029999999999999E-3</v>
      </c>
      <c r="AS10" s="1">
        <v>2.4629999999999999E-3</v>
      </c>
      <c r="AT10" s="1">
        <f t="shared" si="12"/>
        <v>0.99720092473663136</v>
      </c>
      <c r="AU10" s="1">
        <f t="shared" si="13"/>
        <v>0.99239855820708833</v>
      </c>
      <c r="AV10" s="1">
        <f t="shared" si="14"/>
        <v>1.0020265306432306</v>
      </c>
      <c r="AW10" s="2">
        <v>0.25510250000000001</v>
      </c>
    </row>
    <row r="11" spans="1:49" ht="17" x14ac:dyDescent="0.2">
      <c r="A11" s="22" t="s">
        <v>10</v>
      </c>
      <c r="B11" s="15" t="s">
        <v>43</v>
      </c>
      <c r="C11" s="16" t="s">
        <v>9</v>
      </c>
      <c r="D11" s="16" t="s">
        <v>8</v>
      </c>
      <c r="E11" s="97">
        <v>-3.8860000000000001E-3</v>
      </c>
      <c r="F11" s="34">
        <v>5.4920000000000004E-3</v>
      </c>
      <c r="G11" s="98">
        <v>0.47920940000000001</v>
      </c>
      <c r="H11" s="34">
        <v>3.0370000000000002E-3</v>
      </c>
      <c r="I11" s="34">
        <v>7.0650000000000001E-3</v>
      </c>
      <c r="J11" s="34">
        <v>0.66729349999999998</v>
      </c>
      <c r="K11" s="97">
        <v>5.8589999999999996E-3</v>
      </c>
      <c r="L11" s="34">
        <v>7.2430000000000003E-3</v>
      </c>
      <c r="M11" s="98">
        <v>0.41856176439999998</v>
      </c>
      <c r="N11" s="34">
        <v>7.0959999999999999E-3</v>
      </c>
      <c r="O11" s="34">
        <v>8.1220000000000007E-3</v>
      </c>
      <c r="P11" s="34">
        <v>0.38229449999999998</v>
      </c>
      <c r="Q11" s="97">
        <v>1.1285999999999999E-2</v>
      </c>
      <c r="R11" s="34">
        <v>8.0090000000000005E-3</v>
      </c>
      <c r="S11" s="98">
        <v>0.1587865</v>
      </c>
      <c r="T11" s="14">
        <v>1.255E-3</v>
      </c>
      <c r="U11" s="1">
        <v>1.7639999999999999E-3</v>
      </c>
      <c r="V11" s="1">
        <f t="shared" si="0"/>
        <v>1.0012557878420461</v>
      </c>
      <c r="W11" s="1">
        <f t="shared" si="1"/>
        <v>0.99779998359137878</v>
      </c>
      <c r="X11" s="1">
        <f t="shared" si="2"/>
        <v>1.0047235610075413</v>
      </c>
      <c r="Y11" s="2">
        <v>0.47680465179999998</v>
      </c>
      <c r="Z11" s="14">
        <v>5.6020000000000002E-3</v>
      </c>
      <c r="AA11" s="1">
        <v>3.2130000000000001E-3</v>
      </c>
      <c r="AB11" s="1">
        <f t="shared" si="3"/>
        <v>1.0056177205437862</v>
      </c>
      <c r="AC11" s="1">
        <f t="shared" si="4"/>
        <v>0.99930476179015859</v>
      </c>
      <c r="AD11" s="1">
        <f t="shared" si="5"/>
        <v>1.0119705604725557</v>
      </c>
      <c r="AE11" s="2">
        <v>8.123901E-2</v>
      </c>
      <c r="AF11" s="14">
        <v>1.9090000000000001E-3</v>
      </c>
      <c r="AG11" s="1">
        <v>2.346E-3</v>
      </c>
      <c r="AH11" s="1">
        <f t="shared" si="6"/>
        <v>1.0019108233005423</v>
      </c>
      <c r="AI11" s="1">
        <f t="shared" si="7"/>
        <v>0.99731445255178397</v>
      </c>
      <c r="AJ11" s="1">
        <f t="shared" si="8"/>
        <v>1.006528377562691</v>
      </c>
      <c r="AK11" s="2">
        <v>0.41580220000000001</v>
      </c>
      <c r="AL11" s="14">
        <v>2.6059999999999998E-3</v>
      </c>
      <c r="AM11" s="1">
        <v>2.1940000000000002E-3</v>
      </c>
      <c r="AN11" s="1">
        <f t="shared" si="9"/>
        <v>1.002609398569583</v>
      </c>
      <c r="AO11" s="1">
        <f t="shared" si="10"/>
        <v>0.99830719441439364</v>
      </c>
      <c r="AP11" s="1">
        <f t="shared" si="11"/>
        <v>1.0069301430705659</v>
      </c>
      <c r="AQ11" s="2">
        <v>0.23491819999999999</v>
      </c>
      <c r="AR11" s="150">
        <v>4.5820000000000001E-3</v>
      </c>
      <c r="AS11" s="148">
        <v>2.2009999999999998E-3</v>
      </c>
      <c r="AT11" s="148">
        <f t="shared" si="12"/>
        <v>1.0045925134133535</v>
      </c>
      <c r="AU11" s="148">
        <f t="shared" si="13"/>
        <v>1.0002680759259306</v>
      </c>
      <c r="AV11" s="148">
        <f t="shared" si="14"/>
        <v>1.0089356466484791</v>
      </c>
      <c r="AW11" s="139">
        <v>3.7362480000000003E-2</v>
      </c>
    </row>
    <row r="12" spans="1:49" ht="17" x14ac:dyDescent="0.2">
      <c r="A12" s="63" t="s">
        <v>7</v>
      </c>
      <c r="B12" s="17" t="s">
        <v>45</v>
      </c>
      <c r="C12" s="18" t="s">
        <v>6</v>
      </c>
      <c r="D12" s="18" t="s">
        <v>5</v>
      </c>
      <c r="E12" s="103">
        <v>-5.4790000000000004E-3</v>
      </c>
      <c r="F12" s="35">
        <v>4.8060000000000004E-3</v>
      </c>
      <c r="G12" s="104">
        <v>0.25427240000000001</v>
      </c>
      <c r="H12" s="35">
        <v>1.6249999999999999E-3</v>
      </c>
      <c r="I12" s="35">
        <v>6.1619999999999999E-3</v>
      </c>
      <c r="J12" s="35">
        <v>0.79200099999999996</v>
      </c>
      <c r="K12" s="103">
        <v>7.6519999999999999E-3</v>
      </c>
      <c r="L12" s="35">
        <v>6.4330000000000003E-3</v>
      </c>
      <c r="M12" s="104">
        <v>0.2342462417</v>
      </c>
      <c r="N12" s="35">
        <v>7.4009999999999996E-3</v>
      </c>
      <c r="O12" s="35">
        <v>7.0920000000000002E-3</v>
      </c>
      <c r="P12" s="35">
        <v>0.29668430000000001</v>
      </c>
      <c r="Q12" s="103">
        <v>7.9299999999999998E-4</v>
      </c>
      <c r="R12" s="35">
        <v>7.0400000000000003E-3</v>
      </c>
      <c r="S12" s="104">
        <v>0.91031430000000002</v>
      </c>
      <c r="T12" s="26">
        <v>6.4599999999999998E-4</v>
      </c>
      <c r="U12" s="4">
        <v>1.542E-3</v>
      </c>
      <c r="V12" s="4">
        <f t="shared" si="0"/>
        <v>1.0006462087029382</v>
      </c>
      <c r="W12" s="4">
        <f t="shared" si="1"/>
        <v>0.99762650121322693</v>
      </c>
      <c r="X12" s="4">
        <f t="shared" si="2"/>
        <v>1.0036750565205301</v>
      </c>
      <c r="Y12" s="5">
        <v>0.67526257999999995</v>
      </c>
      <c r="Z12" s="153">
        <v>-9.8779999999999996E-3</v>
      </c>
      <c r="AA12" s="154">
        <v>2.8029999999999999E-3</v>
      </c>
      <c r="AB12" s="154">
        <f t="shared" si="3"/>
        <v>0.990170627197136</v>
      </c>
      <c r="AC12" s="154">
        <f t="shared" si="4"/>
        <v>0.98474566428441701</v>
      </c>
      <c r="AD12" s="154">
        <f t="shared" si="5"/>
        <v>0.99562547622529751</v>
      </c>
      <c r="AE12" s="143">
        <v>4.249538E-4</v>
      </c>
      <c r="AF12" s="26">
        <v>-1.6559999999999999E-3</v>
      </c>
      <c r="AG12" s="4">
        <v>2.0560000000000001E-3</v>
      </c>
      <c r="AH12" s="4">
        <f t="shared" si="6"/>
        <v>0.99834537041142846</v>
      </c>
      <c r="AI12" s="4">
        <f t="shared" si="7"/>
        <v>0.99433037334213614</v>
      </c>
      <c r="AJ12" s="4">
        <f t="shared" si="8"/>
        <v>1.0023765795988444</v>
      </c>
      <c r="AK12" s="5">
        <v>0.42056149999999998</v>
      </c>
      <c r="AL12" s="153">
        <v>-3.8040000000000001E-3</v>
      </c>
      <c r="AM12" s="154">
        <v>1.915E-3</v>
      </c>
      <c r="AN12" s="154">
        <f t="shared" si="9"/>
        <v>0.99620322604247435</v>
      </c>
      <c r="AO12" s="154">
        <f t="shared" si="10"/>
        <v>0.99247108534383144</v>
      </c>
      <c r="AP12" s="154">
        <f t="shared" si="11"/>
        <v>0.99994940128015841</v>
      </c>
      <c r="AQ12" s="142">
        <v>4.6986380000000001E-2</v>
      </c>
      <c r="AR12" s="26">
        <v>-2.5500000000000002E-3</v>
      </c>
      <c r="AS12" s="4">
        <v>1.9220000000000001E-3</v>
      </c>
      <c r="AT12" s="4">
        <f t="shared" si="12"/>
        <v>0.99745324848819839</v>
      </c>
      <c r="AU12" s="4">
        <f t="shared" si="13"/>
        <v>0.99370279105364667</v>
      </c>
      <c r="AV12" s="4">
        <f t="shared" si="14"/>
        <v>1.0012178609911417</v>
      </c>
      <c r="AW12" s="5">
        <v>0.1845937</v>
      </c>
    </row>
    <row r="13" spans="1:49" x14ac:dyDescent="0.2">
      <c r="A13" s="27" t="s">
        <v>383</v>
      </c>
    </row>
  </sheetData>
  <mergeCells count="13">
    <mergeCell ref="A1:S1"/>
    <mergeCell ref="E3:G3"/>
    <mergeCell ref="H3:J3"/>
    <mergeCell ref="K3:M3"/>
    <mergeCell ref="N3:P3"/>
    <mergeCell ref="Q3:S3"/>
    <mergeCell ref="E2:S2"/>
    <mergeCell ref="T2:AW2"/>
    <mergeCell ref="T3:Y3"/>
    <mergeCell ref="Z3:AE3"/>
    <mergeCell ref="AF3:AK3"/>
    <mergeCell ref="AL3:AQ3"/>
    <mergeCell ref="AR3:AW3"/>
  </mergeCells>
  <pageMargins left="0.7" right="0.7" top="0.75" bottom="0.75" header="0.3" footer="0.3"/>
  <pageSetup paperSize="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44DA-FA0E-2341-8D7B-FDB2D7A989B9}">
  <dimension ref="A1:S12"/>
  <sheetViews>
    <sheetView workbookViewId="0">
      <selection sqref="A1:J1"/>
    </sheetView>
  </sheetViews>
  <sheetFormatPr baseColWidth="10" defaultRowHeight="16" x14ac:dyDescent="0.2"/>
  <cols>
    <col min="5" max="5" width="10.5" customWidth="1"/>
    <col min="6" max="6" width="9.83203125" customWidth="1"/>
    <col min="7" max="7" width="11.33203125" customWidth="1"/>
    <col min="8" max="8" width="10.5" customWidth="1"/>
    <col min="9" max="9" width="11" bestFit="1" customWidth="1"/>
    <col min="10" max="10" width="9.6640625" customWidth="1"/>
  </cols>
  <sheetData>
    <row r="1" spans="1:19" ht="71" customHeight="1" x14ac:dyDescent="0.2">
      <c r="A1" s="204" t="s">
        <v>410</v>
      </c>
      <c r="B1" s="204"/>
      <c r="C1" s="204"/>
      <c r="D1" s="204"/>
      <c r="E1" s="204"/>
      <c r="F1" s="204"/>
      <c r="G1" s="204"/>
      <c r="H1" s="204"/>
      <c r="I1" s="204"/>
      <c r="J1" s="204"/>
      <c r="K1" s="159"/>
      <c r="L1" s="159"/>
      <c r="M1" s="159"/>
      <c r="N1" s="159"/>
      <c r="O1" s="159"/>
      <c r="P1" s="159"/>
      <c r="Q1" s="159"/>
      <c r="R1" s="159"/>
      <c r="S1" s="159"/>
    </row>
    <row r="2" spans="1:19" x14ac:dyDescent="0.2">
      <c r="A2" s="12"/>
      <c r="B2" s="12"/>
      <c r="C2" s="12"/>
      <c r="D2" s="12"/>
      <c r="E2" s="237" t="s">
        <v>255</v>
      </c>
      <c r="F2" s="238"/>
      <c r="G2" s="239"/>
      <c r="H2" s="238" t="s">
        <v>256</v>
      </c>
      <c r="I2" s="238"/>
      <c r="J2" s="239"/>
    </row>
    <row r="3" spans="1:19" x14ac:dyDescent="0.2">
      <c r="A3" s="23" t="s">
        <v>22</v>
      </c>
      <c r="B3" s="23" t="s">
        <v>186</v>
      </c>
      <c r="C3" s="23" t="s">
        <v>84</v>
      </c>
      <c r="D3" s="23" t="s">
        <v>85</v>
      </c>
      <c r="E3" s="130" t="s">
        <v>27</v>
      </c>
      <c r="F3" s="51" t="s">
        <v>18</v>
      </c>
      <c r="G3" s="131" t="s">
        <v>17</v>
      </c>
      <c r="H3" s="130" t="s">
        <v>27</v>
      </c>
      <c r="I3" s="51" t="s">
        <v>18</v>
      </c>
      <c r="J3" s="131" t="s">
        <v>17</v>
      </c>
    </row>
    <row r="4" spans="1:19" ht="17" x14ac:dyDescent="0.2">
      <c r="A4" s="31" t="s">
        <v>16</v>
      </c>
      <c r="B4" s="15" t="s">
        <v>30</v>
      </c>
      <c r="C4" s="16" t="s">
        <v>8</v>
      </c>
      <c r="D4" s="16" t="s">
        <v>9</v>
      </c>
      <c r="E4" s="157">
        <v>-2.9085E-2</v>
      </c>
      <c r="F4" s="158">
        <v>1.3812E-2</v>
      </c>
      <c r="G4" s="149">
        <v>3.522368E-2</v>
      </c>
      <c r="H4" s="158">
        <v>-1462.35</v>
      </c>
      <c r="I4" s="158">
        <v>675.26080000000002</v>
      </c>
      <c r="J4" s="149">
        <v>3.0341159999999999E-2</v>
      </c>
    </row>
    <row r="5" spans="1:19" ht="17" x14ac:dyDescent="0.2">
      <c r="A5" s="12" t="s">
        <v>15</v>
      </c>
      <c r="B5" s="15" t="s">
        <v>33</v>
      </c>
      <c r="C5" s="16" t="s">
        <v>5</v>
      </c>
      <c r="D5" s="16" t="s">
        <v>6</v>
      </c>
      <c r="E5" s="89">
        <v>3.9529000000000002E-2</v>
      </c>
      <c r="F5" s="73">
        <v>2.0823000000000001E-2</v>
      </c>
      <c r="G5" s="90">
        <v>5.7652149999999999E-2</v>
      </c>
      <c r="H5" s="73">
        <v>315.41269999999997</v>
      </c>
      <c r="I5" s="73">
        <v>1014.4475</v>
      </c>
      <c r="J5" s="90">
        <v>0.75586089999999995</v>
      </c>
    </row>
    <row r="6" spans="1:19" ht="17" x14ac:dyDescent="0.2">
      <c r="A6" s="12" t="s">
        <v>14</v>
      </c>
      <c r="B6" s="15" t="s">
        <v>35</v>
      </c>
      <c r="C6" s="16" t="s">
        <v>8</v>
      </c>
      <c r="D6" s="16" t="s">
        <v>9</v>
      </c>
      <c r="E6" s="89">
        <v>6.2399999999999999E-3</v>
      </c>
      <c r="F6" s="73">
        <v>1.3559999999999999E-2</v>
      </c>
      <c r="G6" s="90">
        <v>0.6453892</v>
      </c>
      <c r="H6" s="73">
        <v>-470.4289</v>
      </c>
      <c r="I6" s="73">
        <v>661.34529999999995</v>
      </c>
      <c r="J6" s="90">
        <v>0.47688520000000001</v>
      </c>
    </row>
    <row r="7" spans="1:19" ht="17" x14ac:dyDescent="0.2">
      <c r="A7" s="12" t="s">
        <v>13</v>
      </c>
      <c r="B7" s="15" t="s">
        <v>37</v>
      </c>
      <c r="C7" s="16" t="s">
        <v>8</v>
      </c>
      <c r="D7" s="16" t="s">
        <v>9</v>
      </c>
      <c r="E7" s="89">
        <v>-6.2200000000000005E-4</v>
      </c>
      <c r="F7" s="73">
        <v>1.4286999999999999E-2</v>
      </c>
      <c r="G7" s="90">
        <v>0.96527419999999997</v>
      </c>
      <c r="H7" s="73">
        <v>38.460389999999997</v>
      </c>
      <c r="I7" s="73">
        <v>697.08979999999997</v>
      </c>
      <c r="J7" s="90">
        <v>0.95600079999999998</v>
      </c>
    </row>
    <row r="8" spans="1:19" ht="17" x14ac:dyDescent="0.2">
      <c r="A8" s="12" t="s">
        <v>12</v>
      </c>
      <c r="B8" s="15" t="s">
        <v>39</v>
      </c>
      <c r="C8" s="16" t="s">
        <v>5</v>
      </c>
      <c r="D8" s="16" t="s">
        <v>6</v>
      </c>
      <c r="E8" s="89">
        <v>7.0299999999999998E-3</v>
      </c>
      <c r="F8" s="73">
        <v>1.4168999999999999E-2</v>
      </c>
      <c r="G8" s="90">
        <v>0.61978610000000001</v>
      </c>
      <c r="H8" s="73">
        <v>433.24290000000002</v>
      </c>
      <c r="I8" s="73">
        <v>690.47860000000003</v>
      </c>
      <c r="J8" s="90">
        <v>0.53036229999999995</v>
      </c>
    </row>
    <row r="9" spans="1:19" ht="17" x14ac:dyDescent="0.2">
      <c r="A9" s="12" t="s">
        <v>11</v>
      </c>
      <c r="B9" s="15" t="s">
        <v>41</v>
      </c>
      <c r="C9" s="16" t="s">
        <v>8</v>
      </c>
      <c r="D9" s="16" t="s">
        <v>9</v>
      </c>
      <c r="E9" s="89">
        <v>-2.9420999999999999E-2</v>
      </c>
      <c r="F9" s="73">
        <v>1.6771999999999999E-2</v>
      </c>
      <c r="G9" s="90">
        <v>7.9400760000000001E-2</v>
      </c>
      <c r="H9" s="73">
        <v>-966.67570000000001</v>
      </c>
      <c r="I9" s="73">
        <v>818.82150000000001</v>
      </c>
      <c r="J9" s="90">
        <v>0.23777380000000001</v>
      </c>
    </row>
    <row r="10" spans="1:19" ht="17" x14ac:dyDescent="0.2">
      <c r="A10" s="12" t="s">
        <v>10</v>
      </c>
      <c r="B10" s="15" t="s">
        <v>43</v>
      </c>
      <c r="C10" s="16" t="s">
        <v>9</v>
      </c>
      <c r="D10" s="16" t="s">
        <v>8</v>
      </c>
      <c r="E10" s="89">
        <v>-7.6920000000000001E-3</v>
      </c>
      <c r="F10" s="73">
        <v>1.4956000000000001E-2</v>
      </c>
      <c r="G10" s="90">
        <v>0.60703620000000003</v>
      </c>
      <c r="H10" s="73">
        <v>317.62759999999997</v>
      </c>
      <c r="I10" s="73">
        <v>729.24810000000002</v>
      </c>
      <c r="J10" s="90">
        <v>0.66315970000000002</v>
      </c>
    </row>
    <row r="11" spans="1:19" ht="17" x14ac:dyDescent="0.2">
      <c r="A11" s="13" t="s">
        <v>7</v>
      </c>
      <c r="B11" s="17" t="s">
        <v>45</v>
      </c>
      <c r="C11" s="18" t="s">
        <v>6</v>
      </c>
      <c r="D11" s="18" t="s">
        <v>5</v>
      </c>
      <c r="E11" s="93">
        <v>1.8719E-2</v>
      </c>
      <c r="F11" s="74">
        <v>1.3084999999999999E-2</v>
      </c>
      <c r="G11" s="94">
        <v>0.15255369999999999</v>
      </c>
      <c r="H11" s="74">
        <v>325.5804</v>
      </c>
      <c r="I11" s="74">
        <v>637.60749999999996</v>
      </c>
      <c r="J11" s="94">
        <v>0.60961140000000003</v>
      </c>
    </row>
    <row r="12" spans="1:19" x14ac:dyDescent="0.2">
      <c r="A12" s="27" t="s">
        <v>384</v>
      </c>
    </row>
  </sheetData>
  <mergeCells count="3">
    <mergeCell ref="E2:G2"/>
    <mergeCell ref="H2:J2"/>
    <mergeCell ref="A1:J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CD0D-F5E5-704C-BFB8-AC5D914B84ED}">
  <dimension ref="A1:AT7"/>
  <sheetViews>
    <sheetView workbookViewId="0">
      <selection sqref="A1:P1"/>
    </sheetView>
  </sheetViews>
  <sheetFormatPr baseColWidth="10" defaultRowHeight="16" x14ac:dyDescent="0.2"/>
  <cols>
    <col min="1" max="1" width="20.6640625" customWidth="1"/>
    <col min="2" max="3" width="7.83203125" customWidth="1"/>
    <col min="4" max="4" width="12.83203125" customWidth="1"/>
    <col min="5" max="16" width="7.83203125" customWidth="1"/>
    <col min="17" max="17" width="6.33203125" bestFit="1" customWidth="1"/>
    <col min="18" max="19" width="5.6640625" bestFit="1" customWidth="1"/>
    <col min="20" max="20" width="8.6640625" bestFit="1" customWidth="1"/>
    <col min="21" max="21" width="8.1640625" bestFit="1" customWidth="1"/>
    <col min="22" max="22" width="7.5" bestFit="1" customWidth="1"/>
    <col min="23" max="23" width="6.33203125" bestFit="1" customWidth="1"/>
    <col min="24" max="25" width="5.6640625" bestFit="1" customWidth="1"/>
    <col min="26" max="26" width="8.6640625" bestFit="1" customWidth="1"/>
    <col min="27" max="27" width="8.1640625" bestFit="1" customWidth="1"/>
    <col min="28" max="28" width="8.33203125" bestFit="1" customWidth="1"/>
    <col min="29" max="29" width="6.33203125" bestFit="1" customWidth="1"/>
    <col min="30" max="31" width="5.6640625" bestFit="1" customWidth="1"/>
    <col min="32" max="32" width="8.6640625" bestFit="1" customWidth="1"/>
    <col min="33" max="33" width="8.1640625" bestFit="1" customWidth="1"/>
    <col min="34" max="34" width="7.5" bestFit="1" customWidth="1"/>
    <col min="35" max="35" width="6.33203125" bestFit="1" customWidth="1"/>
    <col min="36" max="37" width="5.6640625" bestFit="1" customWidth="1"/>
    <col min="38" max="38" width="8.6640625" bestFit="1" customWidth="1"/>
    <col min="39" max="39" width="8.1640625" bestFit="1" customWidth="1"/>
    <col min="40" max="40" width="8.33203125" bestFit="1" customWidth="1"/>
    <col min="41" max="41" width="6.33203125" bestFit="1" customWidth="1"/>
    <col min="42" max="43" width="5.6640625" bestFit="1" customWidth="1"/>
    <col min="44" max="44" width="8.6640625" bestFit="1" customWidth="1"/>
    <col min="45" max="45" width="8.1640625" bestFit="1" customWidth="1"/>
    <col min="46" max="46" width="8.33203125" bestFit="1" customWidth="1"/>
  </cols>
  <sheetData>
    <row r="1" spans="1:46" ht="76" customHeight="1" x14ac:dyDescent="0.2">
      <c r="A1" s="204" t="s">
        <v>411</v>
      </c>
      <c r="B1" s="204"/>
      <c r="C1" s="204"/>
      <c r="D1" s="204"/>
      <c r="E1" s="204"/>
      <c r="F1" s="204"/>
      <c r="G1" s="204"/>
      <c r="H1" s="204"/>
      <c r="I1" s="204"/>
      <c r="J1" s="204"/>
      <c r="K1" s="204"/>
      <c r="L1" s="204"/>
      <c r="M1" s="204"/>
      <c r="N1" s="204"/>
      <c r="O1" s="204"/>
      <c r="P1" s="204"/>
      <c r="Q1" s="159"/>
      <c r="R1" s="159"/>
      <c r="S1" s="159"/>
      <c r="T1" s="159"/>
      <c r="U1" s="159"/>
      <c r="V1" s="159"/>
    </row>
    <row r="2" spans="1:46" x14ac:dyDescent="0.2">
      <c r="A2" s="134"/>
      <c r="B2" s="233" t="s">
        <v>279</v>
      </c>
      <c r="C2" s="234"/>
      <c r="D2" s="234"/>
      <c r="E2" s="234"/>
      <c r="F2" s="234"/>
      <c r="G2" s="234"/>
      <c r="H2" s="234"/>
      <c r="I2" s="234"/>
      <c r="J2" s="234"/>
      <c r="K2" s="234"/>
      <c r="L2" s="234"/>
      <c r="M2" s="234"/>
      <c r="N2" s="234"/>
      <c r="O2" s="234"/>
      <c r="P2" s="235"/>
      <c r="Q2" s="229" t="s">
        <v>280</v>
      </c>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1"/>
    </row>
    <row r="3" spans="1:46" x14ac:dyDescent="0.2">
      <c r="A3" s="146"/>
      <c r="B3" s="233" t="s">
        <v>282</v>
      </c>
      <c r="C3" s="234"/>
      <c r="D3" s="235"/>
      <c r="E3" s="233" t="s">
        <v>283</v>
      </c>
      <c r="F3" s="234"/>
      <c r="G3" s="235"/>
      <c r="H3" s="233" t="s">
        <v>224</v>
      </c>
      <c r="I3" s="234"/>
      <c r="J3" s="235"/>
      <c r="K3" s="233" t="s">
        <v>225</v>
      </c>
      <c r="L3" s="234"/>
      <c r="M3" s="235"/>
      <c r="N3" s="233" t="s">
        <v>236</v>
      </c>
      <c r="O3" s="234"/>
      <c r="P3" s="235"/>
      <c r="Q3" s="233" t="s">
        <v>284</v>
      </c>
      <c r="R3" s="230"/>
      <c r="S3" s="230"/>
      <c r="T3" s="230"/>
      <c r="U3" s="230"/>
      <c r="V3" s="231"/>
      <c r="W3" s="233" t="s">
        <v>285</v>
      </c>
      <c r="X3" s="230"/>
      <c r="Y3" s="230"/>
      <c r="Z3" s="230"/>
      <c r="AA3" s="230"/>
      <c r="AB3" s="231"/>
      <c r="AC3" s="233" t="s">
        <v>286</v>
      </c>
      <c r="AD3" s="230"/>
      <c r="AE3" s="230"/>
      <c r="AF3" s="230"/>
      <c r="AG3" s="230"/>
      <c r="AH3" s="231"/>
      <c r="AI3" s="233" t="s">
        <v>287</v>
      </c>
      <c r="AJ3" s="230"/>
      <c r="AK3" s="230"/>
      <c r="AL3" s="230"/>
      <c r="AM3" s="230"/>
      <c r="AN3" s="231"/>
      <c r="AO3" s="233" t="s">
        <v>288</v>
      </c>
      <c r="AP3" s="230"/>
      <c r="AQ3" s="230"/>
      <c r="AR3" s="230"/>
      <c r="AS3" s="230"/>
      <c r="AT3" s="231"/>
    </row>
    <row r="4" spans="1:46" x14ac:dyDescent="0.2">
      <c r="A4" s="83" t="s">
        <v>52</v>
      </c>
      <c r="B4" s="83" t="s">
        <v>27</v>
      </c>
      <c r="C4" s="23" t="s">
        <v>18</v>
      </c>
      <c r="D4" s="84" t="s">
        <v>17</v>
      </c>
      <c r="E4" s="23" t="s">
        <v>27</v>
      </c>
      <c r="F4" s="23" t="s">
        <v>18</v>
      </c>
      <c r="G4" s="84" t="s">
        <v>17</v>
      </c>
      <c r="H4" s="23" t="s">
        <v>27</v>
      </c>
      <c r="I4" s="23" t="s">
        <v>18</v>
      </c>
      <c r="J4" s="84" t="s">
        <v>17</v>
      </c>
      <c r="K4" s="23" t="s">
        <v>27</v>
      </c>
      <c r="L4" s="23" t="s">
        <v>18</v>
      </c>
      <c r="M4" s="84" t="s">
        <v>17</v>
      </c>
      <c r="N4" s="23" t="s">
        <v>27</v>
      </c>
      <c r="O4" s="23" t="s">
        <v>18</v>
      </c>
      <c r="P4" s="84" t="s">
        <v>17</v>
      </c>
      <c r="Q4" s="83" t="s">
        <v>27</v>
      </c>
      <c r="R4" s="23" t="s">
        <v>18</v>
      </c>
      <c r="S4" s="23" t="s">
        <v>83</v>
      </c>
      <c r="T4" s="23" t="s">
        <v>270</v>
      </c>
      <c r="U4" s="23" t="s">
        <v>3</v>
      </c>
      <c r="V4" s="84" t="s">
        <v>17</v>
      </c>
      <c r="W4" s="83" t="s">
        <v>27</v>
      </c>
      <c r="X4" s="23" t="s">
        <v>18</v>
      </c>
      <c r="Y4" s="23" t="s">
        <v>83</v>
      </c>
      <c r="Z4" s="23" t="s">
        <v>270</v>
      </c>
      <c r="AA4" s="23" t="s">
        <v>3</v>
      </c>
      <c r="AB4" s="84" t="s">
        <v>17</v>
      </c>
      <c r="AC4" s="83" t="s">
        <v>27</v>
      </c>
      <c r="AD4" s="23" t="s">
        <v>18</v>
      </c>
      <c r="AE4" s="23" t="s">
        <v>83</v>
      </c>
      <c r="AF4" s="23" t="s">
        <v>270</v>
      </c>
      <c r="AG4" s="23" t="s">
        <v>3</v>
      </c>
      <c r="AH4" s="84" t="s">
        <v>17</v>
      </c>
      <c r="AI4" s="83" t="s">
        <v>27</v>
      </c>
      <c r="AJ4" s="23" t="s">
        <v>18</v>
      </c>
      <c r="AK4" s="23" t="s">
        <v>83</v>
      </c>
      <c r="AL4" s="23" t="s">
        <v>270</v>
      </c>
      <c r="AM4" s="23" t="s">
        <v>3</v>
      </c>
      <c r="AN4" s="84" t="s">
        <v>17</v>
      </c>
      <c r="AO4" s="83" t="s">
        <v>27</v>
      </c>
      <c r="AP4" s="23" t="s">
        <v>18</v>
      </c>
      <c r="AQ4" s="23" t="s">
        <v>83</v>
      </c>
      <c r="AR4" s="23" t="s">
        <v>270</v>
      </c>
      <c r="AS4" s="23" t="s">
        <v>3</v>
      </c>
      <c r="AT4" s="84" t="s">
        <v>17</v>
      </c>
    </row>
    <row r="5" spans="1:46" x14ac:dyDescent="0.2">
      <c r="A5" s="133" t="s">
        <v>327</v>
      </c>
      <c r="B5" s="100">
        <v>-1.686E-3</v>
      </c>
      <c r="C5" s="32">
        <v>1.933E-3</v>
      </c>
      <c r="D5" s="101">
        <v>0.3830887</v>
      </c>
      <c r="E5" s="32">
        <v>-1.1670000000000001E-3</v>
      </c>
      <c r="F5" s="32">
        <v>2.4580000000000001E-3</v>
      </c>
      <c r="G5" s="101">
        <v>0.63494649999999997</v>
      </c>
      <c r="H5" s="32">
        <v>2.5709999999999999E-3</v>
      </c>
      <c r="I5" s="32">
        <v>2.5630000000000002E-3</v>
      </c>
      <c r="J5" s="101">
        <v>0.31580231850000001</v>
      </c>
      <c r="K5" s="32">
        <v>1.003E-3</v>
      </c>
      <c r="L5" s="32">
        <v>2.895E-3</v>
      </c>
      <c r="M5" s="101">
        <v>0.72899749999999996</v>
      </c>
      <c r="N5" s="32">
        <v>1.97E-3</v>
      </c>
      <c r="O5" s="32">
        <v>2.8289999999999999E-3</v>
      </c>
      <c r="P5" s="101">
        <v>0.48620390000000002</v>
      </c>
      <c r="Q5" s="25">
        <v>-5.8699999999999996E-4</v>
      </c>
      <c r="R5" s="6">
        <v>6.2100000000000002E-4</v>
      </c>
      <c r="S5" s="6">
        <f>EXP(Q5)</f>
        <v>0.99941317225079462</v>
      </c>
      <c r="T5" s="6">
        <f>EXP(Q5-1.96*R5)</f>
        <v>0.99819746651833929</v>
      </c>
      <c r="U5" s="6">
        <f>EXP(Q5+1.96*R5)</f>
        <v>1.0006303585925256</v>
      </c>
      <c r="V5" s="7">
        <v>0.34453146379999999</v>
      </c>
      <c r="W5" s="156">
        <v>-3.2429999999999998E-3</v>
      </c>
      <c r="X5" s="156">
        <v>1.124E-3</v>
      </c>
      <c r="Y5" s="156">
        <f t="shared" ref="Y5:Y6" si="0">EXP(W5)</f>
        <v>0.99676225284464071</v>
      </c>
      <c r="Z5" s="156">
        <f t="shared" ref="Z5:Z6" si="1">EXP(W5-1.96*X5)</f>
        <v>0.99456876279145157</v>
      </c>
      <c r="AA5" s="156">
        <f t="shared" ref="AA5:AA6" si="2">EXP(W5+1.96*X5)</f>
        <v>0.99896058057099379</v>
      </c>
      <c r="AB5" s="144">
        <v>3.9112620000000004E-3</v>
      </c>
      <c r="AC5" s="6">
        <v>-1.121E-3</v>
      </c>
      <c r="AD5" s="6">
        <v>8.2600000000000002E-4</v>
      </c>
      <c r="AE5" s="6">
        <f t="shared" ref="AE5:AE6" si="3">EXP(AC5)</f>
        <v>0.99887962808578334</v>
      </c>
      <c r="AF5" s="6">
        <f t="shared" ref="AF5:AF6" si="4">EXP(AC5-1.96*AD5)</f>
        <v>0.99726379026442735</v>
      </c>
      <c r="AG5" s="6">
        <f t="shared" ref="AG5:AG6" si="5">EXP(AC5+1.96*AD5)</f>
        <v>1.0004980840026627</v>
      </c>
      <c r="AH5" s="7">
        <v>0.1747358</v>
      </c>
      <c r="AI5" s="156">
        <v>-2.0690000000000001E-3</v>
      </c>
      <c r="AJ5" s="156">
        <v>7.6900000000000004E-4</v>
      </c>
      <c r="AK5" s="156">
        <f t="shared" ref="AK5:AK6" si="6">EXP(AI5)</f>
        <v>0.99793313890511415</v>
      </c>
      <c r="AL5" s="156">
        <f t="shared" ref="AL5:AL6" si="7">EXP(AI5-1.96*AJ5)</f>
        <v>0.99643014713003031</v>
      </c>
      <c r="AM5" s="156">
        <f t="shared" ref="AM5:AM6" si="8">EXP(AI5+1.96*AJ5)</f>
        <v>0.99943839775760679</v>
      </c>
      <c r="AN5" s="144">
        <v>7.1343509999999997E-3</v>
      </c>
      <c r="AO5" s="156">
        <v>-1.572E-3</v>
      </c>
      <c r="AP5" s="156">
        <v>7.7200000000000001E-4</v>
      </c>
      <c r="AQ5" s="156">
        <f t="shared" ref="AQ5:AQ6" si="9">EXP(AO5)</f>
        <v>0.99842923494480418</v>
      </c>
      <c r="AR5" s="156">
        <f t="shared" ref="AR5:AR6" si="10">EXP(AO5-1.96*AP5)</f>
        <v>0.99691963409246864</v>
      </c>
      <c r="AS5" s="156">
        <f t="shared" ref="AS5:AS6" si="11">EXP(AO5+1.96*AP5)</f>
        <v>0.99994112173339322</v>
      </c>
      <c r="AT5" s="145">
        <v>4.172331E-2</v>
      </c>
    </row>
    <row r="6" spans="1:46" x14ac:dyDescent="0.2">
      <c r="A6" s="140" t="s">
        <v>328</v>
      </c>
      <c r="B6" s="103">
        <v>-1.9730000000000001E-2</v>
      </c>
      <c r="C6" s="35">
        <v>2.2113000000000001E-2</v>
      </c>
      <c r="D6" s="104">
        <v>0.37226680000000001</v>
      </c>
      <c r="E6" s="35">
        <v>-8.5719999999999998E-3</v>
      </c>
      <c r="F6" s="35">
        <v>2.8239E-2</v>
      </c>
      <c r="G6" s="104">
        <v>0.76146939999999996</v>
      </c>
      <c r="H6" s="35">
        <v>2.7829E-2</v>
      </c>
      <c r="I6" s="35">
        <v>2.9295000000000002E-2</v>
      </c>
      <c r="J6" s="104">
        <v>0.34213393419999999</v>
      </c>
      <c r="K6" s="35">
        <v>3.0005E-2</v>
      </c>
      <c r="L6" s="35">
        <v>3.3077000000000002E-2</v>
      </c>
      <c r="M6" s="104">
        <v>0.36434030000000001</v>
      </c>
      <c r="N6" s="107">
        <v>6.6833000000000004E-2</v>
      </c>
      <c r="O6" s="107">
        <v>3.2403000000000001E-2</v>
      </c>
      <c r="P6" s="108">
        <v>3.9154840000000003E-2</v>
      </c>
      <c r="Q6" s="26">
        <v>-5.3090000000000004E-3</v>
      </c>
      <c r="R6" s="4">
        <v>7.1019999999999998E-3</v>
      </c>
      <c r="S6" s="4">
        <f t="shared" ref="S6" si="12">EXP(Q6)</f>
        <v>0.99470506783411272</v>
      </c>
      <c r="T6" s="4">
        <f t="shared" ref="T6" si="13">EXP(Q6-1.96*R6)</f>
        <v>0.98095477637028117</v>
      </c>
      <c r="U6" s="4">
        <f t="shared" ref="U6" si="14">EXP(Q6+1.96*R6)</f>
        <v>1.0086481006147661</v>
      </c>
      <c r="V6" s="5">
        <v>0.45474013769999999</v>
      </c>
      <c r="W6" s="4">
        <v>-2.1506000000000001E-2</v>
      </c>
      <c r="X6" s="4">
        <v>1.2881E-2</v>
      </c>
      <c r="Y6" s="4">
        <f t="shared" si="0"/>
        <v>0.97872360510989986</v>
      </c>
      <c r="Z6" s="4">
        <f t="shared" si="1"/>
        <v>0.9543233153214995</v>
      </c>
      <c r="AA6" s="4">
        <f t="shared" si="2"/>
        <v>1.0037477653751075</v>
      </c>
      <c r="AB6" s="5">
        <v>9.5000340000000003E-2</v>
      </c>
      <c r="AC6" s="4">
        <v>-7.0910000000000001E-3</v>
      </c>
      <c r="AD6" s="4">
        <v>9.4560000000000009E-3</v>
      </c>
      <c r="AE6" s="4">
        <f t="shared" si="3"/>
        <v>0.9929340818204212</v>
      </c>
      <c r="AF6" s="4">
        <f t="shared" si="4"/>
        <v>0.97470076771200909</v>
      </c>
      <c r="AG6" s="4">
        <f t="shared" si="5"/>
        <v>1.011508478807178</v>
      </c>
      <c r="AH6" s="5">
        <v>0.45331840000000001</v>
      </c>
      <c r="AI6" s="4">
        <v>-1.5626000000000001E-2</v>
      </c>
      <c r="AJ6" s="4">
        <v>8.8059999999999996E-3</v>
      </c>
      <c r="AK6" s="4">
        <f t="shared" si="6"/>
        <v>0.98449545250946369</v>
      </c>
      <c r="AL6" s="4">
        <f t="shared" si="7"/>
        <v>0.96764909750788519</v>
      </c>
      <c r="AM6" s="4">
        <f t="shared" si="8"/>
        <v>1.0016350953129634</v>
      </c>
      <c r="AN6" s="5">
        <v>7.5985120000000003E-2</v>
      </c>
      <c r="AO6" s="4">
        <v>-1.1979E-2</v>
      </c>
      <c r="AP6" s="4">
        <v>8.8330000000000006E-3</v>
      </c>
      <c r="AQ6" s="4">
        <f t="shared" si="9"/>
        <v>0.98809246258577199</v>
      </c>
      <c r="AR6" s="4">
        <f t="shared" si="10"/>
        <v>0.97113316303093911</v>
      </c>
      <c r="AS6" s="4">
        <f t="shared" si="11"/>
        <v>1.0053479293938092</v>
      </c>
      <c r="AT6" s="5">
        <v>0.17504690000000001</v>
      </c>
    </row>
    <row r="7" spans="1:46" x14ac:dyDescent="0.2">
      <c r="A7" s="27" t="s">
        <v>385</v>
      </c>
    </row>
  </sheetData>
  <mergeCells count="13">
    <mergeCell ref="A1:P1"/>
    <mergeCell ref="AI3:AN3"/>
    <mergeCell ref="AO3:AT3"/>
    <mergeCell ref="Q2:AT2"/>
    <mergeCell ref="N3:P3"/>
    <mergeCell ref="B2:P2"/>
    <mergeCell ref="Q3:V3"/>
    <mergeCell ref="W3:AB3"/>
    <mergeCell ref="AC3:AH3"/>
    <mergeCell ref="B3:D3"/>
    <mergeCell ref="E3:G3"/>
    <mergeCell ref="H3:J3"/>
    <mergeCell ref="K3:M3"/>
  </mergeCells>
  <pageMargins left="0.7" right="0.7" top="0.75" bottom="0.75" header="0.3" footer="0.3"/>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EAD1-9EEE-F94F-BB28-3BF5C3BEB636}">
  <dimension ref="A1:AB7"/>
  <sheetViews>
    <sheetView workbookViewId="0">
      <selection sqref="A1:AB1"/>
    </sheetView>
  </sheetViews>
  <sheetFormatPr baseColWidth="10" defaultRowHeight="16" x14ac:dyDescent="0.2"/>
  <cols>
    <col min="1" max="1" width="20.6640625" bestFit="1" customWidth="1"/>
    <col min="2" max="28" width="8.83203125" customWidth="1"/>
  </cols>
  <sheetData>
    <row r="1" spans="1:28" ht="57" customHeight="1" x14ac:dyDescent="0.2">
      <c r="A1" s="204" t="s">
        <v>412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spans="1:28" x14ac:dyDescent="0.2">
      <c r="A2" s="147"/>
      <c r="B2" s="233" t="s">
        <v>275</v>
      </c>
      <c r="C2" s="234"/>
      <c r="D2" s="234"/>
      <c r="E2" s="234"/>
      <c r="F2" s="234"/>
      <c r="G2" s="234"/>
      <c r="H2" s="234"/>
      <c r="I2" s="234"/>
      <c r="J2" s="235"/>
      <c r="K2" s="233" t="s">
        <v>274</v>
      </c>
      <c r="L2" s="234"/>
      <c r="M2" s="234"/>
      <c r="N2" s="234"/>
      <c r="O2" s="234"/>
      <c r="P2" s="234"/>
      <c r="Q2" s="234"/>
      <c r="R2" s="234"/>
      <c r="S2" s="234"/>
      <c r="T2" s="234"/>
      <c r="U2" s="234"/>
      <c r="V2" s="234"/>
      <c r="W2" s="234"/>
      <c r="X2" s="234"/>
      <c r="Y2" s="234"/>
      <c r="Z2" s="234"/>
      <c r="AA2" s="234"/>
      <c r="AB2" s="235"/>
    </row>
    <row r="3" spans="1:28" x14ac:dyDescent="0.2">
      <c r="A3" s="134"/>
      <c r="B3" s="229" t="s">
        <v>281</v>
      </c>
      <c r="C3" s="230"/>
      <c r="D3" s="230"/>
      <c r="E3" s="233" t="s">
        <v>272</v>
      </c>
      <c r="F3" s="234"/>
      <c r="G3" s="235"/>
      <c r="H3" s="233" t="s">
        <v>273</v>
      </c>
      <c r="I3" s="234"/>
      <c r="J3" s="235"/>
      <c r="K3" s="233" t="s">
        <v>276</v>
      </c>
      <c r="L3" s="234"/>
      <c r="M3" s="234"/>
      <c r="N3" s="234"/>
      <c r="O3" s="234"/>
      <c r="P3" s="235"/>
      <c r="Q3" s="233" t="s">
        <v>277</v>
      </c>
      <c r="R3" s="230"/>
      <c r="S3" s="230"/>
      <c r="T3" s="230"/>
      <c r="U3" s="230"/>
      <c r="V3" s="231"/>
      <c r="W3" s="234" t="s">
        <v>278</v>
      </c>
      <c r="X3" s="230"/>
      <c r="Y3" s="230"/>
      <c r="Z3" s="230"/>
      <c r="AA3" s="230"/>
      <c r="AB3" s="231"/>
    </row>
    <row r="4" spans="1:28" x14ac:dyDescent="0.2">
      <c r="A4" s="83" t="s">
        <v>293</v>
      </c>
      <c r="B4" s="83" t="s">
        <v>27</v>
      </c>
      <c r="C4" s="23" t="s">
        <v>18</v>
      </c>
      <c r="D4" s="23" t="s">
        <v>17</v>
      </c>
      <c r="E4" s="83" t="s">
        <v>27</v>
      </c>
      <c r="F4" s="23" t="s">
        <v>18</v>
      </c>
      <c r="G4" s="23" t="s">
        <v>17</v>
      </c>
      <c r="H4" s="83" t="s">
        <v>27</v>
      </c>
      <c r="I4" s="23" t="s">
        <v>18</v>
      </c>
      <c r="J4" s="84" t="s">
        <v>17</v>
      </c>
      <c r="K4" s="83" t="s">
        <v>27</v>
      </c>
      <c r="L4" s="23" t="s">
        <v>18</v>
      </c>
      <c r="M4" s="23" t="s">
        <v>83</v>
      </c>
      <c r="N4" s="23" t="s">
        <v>270</v>
      </c>
      <c r="O4" s="23" t="s">
        <v>3</v>
      </c>
      <c r="P4" s="84" t="s">
        <v>17</v>
      </c>
      <c r="Q4" s="83" t="s">
        <v>27</v>
      </c>
      <c r="R4" s="23" t="s">
        <v>18</v>
      </c>
      <c r="S4" s="23" t="s">
        <v>83</v>
      </c>
      <c r="T4" s="23" t="s">
        <v>270</v>
      </c>
      <c r="U4" s="23" t="s">
        <v>3</v>
      </c>
      <c r="V4" s="84" t="s">
        <v>17</v>
      </c>
      <c r="W4" s="23" t="s">
        <v>27</v>
      </c>
      <c r="X4" s="23" t="s">
        <v>18</v>
      </c>
      <c r="Y4" s="23" t="s">
        <v>83</v>
      </c>
      <c r="Z4" s="23" t="s">
        <v>270</v>
      </c>
      <c r="AA4" s="23" t="s">
        <v>3</v>
      </c>
      <c r="AB4" s="84" t="s">
        <v>17</v>
      </c>
    </row>
    <row r="5" spans="1:28" ht="19" customHeight="1" x14ac:dyDescent="0.2">
      <c r="A5" s="133" t="s">
        <v>327</v>
      </c>
      <c r="B5" s="100">
        <v>1.9594E-2</v>
      </c>
      <c r="C5" s="32">
        <v>0.20847599999999999</v>
      </c>
      <c r="D5" s="32">
        <v>0.92511960000000004</v>
      </c>
      <c r="E5" s="155">
        <v>0.56320099999999995</v>
      </c>
      <c r="F5" s="75">
        <v>0.24431700000000001</v>
      </c>
      <c r="G5" s="111">
        <v>2.115504E-2</v>
      </c>
      <c r="H5" s="100">
        <v>0.28521400000000002</v>
      </c>
      <c r="I5" s="32">
        <v>0.27677299999999999</v>
      </c>
      <c r="J5" s="101">
        <v>0.30277632999999998</v>
      </c>
      <c r="K5" s="25">
        <v>5.7200000000000003E-4</v>
      </c>
      <c r="L5" s="6">
        <v>1.1249999999999999E-3</v>
      </c>
      <c r="M5" s="6">
        <f>EXP(K5)</f>
        <v>1.0005721636231959</v>
      </c>
      <c r="N5" s="6">
        <f>EXP(K5-1.96*L5)</f>
        <v>0.99836833261901237</v>
      </c>
      <c r="O5" s="6">
        <f>EXP(K5+1.96*L5)</f>
        <v>1.0027808594362246</v>
      </c>
      <c r="P5" s="7">
        <v>0.61114170000000001</v>
      </c>
      <c r="Q5" s="25">
        <v>1.2E-5</v>
      </c>
      <c r="R5" s="6">
        <v>7.0699999999999995E-4</v>
      </c>
      <c r="S5" s="6">
        <f>EXP(Q5)</f>
        <v>1.0000120000720003</v>
      </c>
      <c r="T5" s="6">
        <f>EXP(Q5-1.96*R5)</f>
        <v>0.99862722312140817</v>
      </c>
      <c r="U5" s="6">
        <f>EXP(Q5+1.96*R5)</f>
        <v>1.0013986972658608</v>
      </c>
      <c r="V5" s="7">
        <v>0.9864581</v>
      </c>
      <c r="W5" s="6">
        <v>-2.3050000000000002E-3</v>
      </c>
      <c r="X5" s="6">
        <v>1.0120000000000001E-3</v>
      </c>
      <c r="Y5" s="6">
        <f>EXP(W5)</f>
        <v>0.99769765447258851</v>
      </c>
      <c r="Z5" s="6">
        <f>EXP(W5-1.96*X5)</f>
        <v>0.9957206625706595</v>
      </c>
      <c r="AA5" s="6">
        <f>EXP(W5+1.96*X5)</f>
        <v>0.99967857166915819</v>
      </c>
      <c r="AB5" s="145">
        <v>2.2746369999999998E-2</v>
      </c>
    </row>
    <row r="6" spans="1:28" x14ac:dyDescent="0.2">
      <c r="A6" s="88" t="s">
        <v>328</v>
      </c>
      <c r="B6" s="103">
        <v>-0.74844999999999995</v>
      </c>
      <c r="C6" s="35">
        <v>2.3985729999999998</v>
      </c>
      <c r="D6" s="35">
        <v>0.75501039999999997</v>
      </c>
      <c r="E6" s="103">
        <v>4.0332220000000003</v>
      </c>
      <c r="F6" s="35">
        <v>2.8177409999999998</v>
      </c>
      <c r="G6" s="104">
        <v>0.15232499999999999</v>
      </c>
      <c r="H6" s="103">
        <v>1.9571940000000001</v>
      </c>
      <c r="I6" s="35">
        <v>3.1935380000000002</v>
      </c>
      <c r="J6" s="104">
        <v>0.53996843699999997</v>
      </c>
      <c r="K6" s="26">
        <v>-2.7620000000000001E-3</v>
      </c>
      <c r="L6" s="4">
        <v>1.2874E-2</v>
      </c>
      <c r="M6" s="4">
        <f>EXP(K6)</f>
        <v>0.99724181081270435</v>
      </c>
      <c r="N6" s="4">
        <f>EXP(K6-1.96*L6)</f>
        <v>0.9723931898595074</v>
      </c>
      <c r="O6" s="4">
        <f>EXP(K6+1.96*L6)</f>
        <v>1.0227254156075354</v>
      </c>
      <c r="P6" s="5">
        <v>0.83012520000000001</v>
      </c>
      <c r="Q6" s="26">
        <v>-5.156E-3</v>
      </c>
      <c r="R6" s="4">
        <v>8.09E-3</v>
      </c>
      <c r="S6" s="4">
        <f>EXP(Q6)</f>
        <v>0.99485726935261054</v>
      </c>
      <c r="T6" s="4">
        <f>EXP(Q6-1.96*R6)</f>
        <v>0.97920682232958101</v>
      </c>
      <c r="U6" s="4">
        <f>EXP(Q6+1.96*R6)</f>
        <v>1.0107578540242299</v>
      </c>
      <c r="V6" s="5">
        <v>0.52390990000000004</v>
      </c>
      <c r="W6" s="4">
        <v>-1.2326E-2</v>
      </c>
      <c r="X6" s="4">
        <v>7.0740000000000004E-3</v>
      </c>
      <c r="Y6" s="4">
        <f>EXP(W6)</f>
        <v>0.98774965398198722</v>
      </c>
      <c r="Z6" s="4">
        <f>EXP(W6-1.96*X6)</f>
        <v>0.97414897041190218</v>
      </c>
      <c r="AA6" s="4">
        <f>EXP(W6+1.96*X6)</f>
        <v>1.0015402249298677</v>
      </c>
      <c r="AB6" s="5">
        <v>8.1431989999999996E-2</v>
      </c>
    </row>
    <row r="7" spans="1:28" x14ac:dyDescent="0.2">
      <c r="A7" s="27" t="s">
        <v>385</v>
      </c>
    </row>
  </sheetData>
  <mergeCells count="9">
    <mergeCell ref="A1:AB1"/>
    <mergeCell ref="B2:J2"/>
    <mergeCell ref="K2:AB2"/>
    <mergeCell ref="B3:D3"/>
    <mergeCell ref="E3:G3"/>
    <mergeCell ref="H3:J3"/>
    <mergeCell ref="K3:P3"/>
    <mergeCell ref="Q3:V3"/>
    <mergeCell ref="W3:AB3"/>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5887-41B6-7643-951C-A298B93FCED1}">
  <dimension ref="A1:C16"/>
  <sheetViews>
    <sheetView workbookViewId="0">
      <selection sqref="A1:C1"/>
    </sheetView>
  </sheetViews>
  <sheetFormatPr baseColWidth="10" defaultRowHeight="16" x14ac:dyDescent="0.2"/>
  <cols>
    <col min="1" max="1" width="82.6640625" bestFit="1" customWidth="1"/>
    <col min="2" max="2" width="7.6640625" bestFit="1" customWidth="1"/>
  </cols>
  <sheetData>
    <row r="1" spans="1:3" ht="83" customHeight="1" x14ac:dyDescent="0.2">
      <c r="A1" s="196" t="s">
        <v>402</v>
      </c>
      <c r="B1" s="196"/>
      <c r="C1" s="196"/>
    </row>
    <row r="2" spans="1:3" ht="17" x14ac:dyDescent="0.2">
      <c r="A2" s="122" t="s">
        <v>249</v>
      </c>
      <c r="B2" s="123" t="s">
        <v>248</v>
      </c>
      <c r="C2" s="124" t="s">
        <v>247</v>
      </c>
    </row>
    <row r="3" spans="1:3" x14ac:dyDescent="0.2">
      <c r="A3" s="125" t="s">
        <v>241</v>
      </c>
      <c r="B3" s="114">
        <v>2</v>
      </c>
      <c r="C3" s="126">
        <v>9</v>
      </c>
    </row>
    <row r="4" spans="1:3" x14ac:dyDescent="0.2">
      <c r="A4" s="125" t="s">
        <v>242</v>
      </c>
      <c r="B4" s="114">
        <v>3</v>
      </c>
      <c r="C4" s="126">
        <v>10</v>
      </c>
    </row>
    <row r="5" spans="1:3" x14ac:dyDescent="0.2">
      <c r="A5" s="125" t="s">
        <v>243</v>
      </c>
      <c r="B5" s="114">
        <v>3</v>
      </c>
      <c r="C5" s="126">
        <v>11</v>
      </c>
    </row>
    <row r="6" spans="1:3" x14ac:dyDescent="0.2">
      <c r="A6" s="125" t="s">
        <v>244</v>
      </c>
      <c r="B6" s="114">
        <v>4</v>
      </c>
      <c r="C6" s="126">
        <v>12</v>
      </c>
    </row>
    <row r="7" spans="1:3" x14ac:dyDescent="0.2">
      <c r="A7" s="125" t="s">
        <v>245</v>
      </c>
      <c r="B7" s="114">
        <v>5</v>
      </c>
      <c r="C7" s="126">
        <v>15</v>
      </c>
    </row>
    <row r="8" spans="1:3" x14ac:dyDescent="0.2">
      <c r="A8" s="127" t="s">
        <v>246</v>
      </c>
      <c r="B8" s="128">
        <v>6</v>
      </c>
      <c r="C8" s="129">
        <v>17</v>
      </c>
    </row>
    <row r="9" spans="1:3" ht="17" customHeight="1" x14ac:dyDescent="0.2">
      <c r="A9" s="199" t="s">
        <v>249</v>
      </c>
      <c r="B9" s="200"/>
      <c r="C9" s="124" t="s">
        <v>401</v>
      </c>
    </row>
    <row r="10" spans="1:3" x14ac:dyDescent="0.2">
      <c r="A10" s="197" t="s">
        <v>394</v>
      </c>
      <c r="B10" s="198"/>
      <c r="C10" s="126">
        <v>0</v>
      </c>
    </row>
    <row r="11" spans="1:3" x14ac:dyDescent="0.2">
      <c r="A11" s="192" t="s">
        <v>396</v>
      </c>
      <c r="B11" s="193"/>
      <c r="C11" s="190">
        <v>75000</v>
      </c>
    </row>
    <row r="12" spans="1:3" x14ac:dyDescent="0.2">
      <c r="A12" s="192" t="s">
        <v>397</v>
      </c>
      <c r="B12" s="193"/>
      <c r="C12" s="190">
        <v>175000</v>
      </c>
    </row>
    <row r="13" spans="1:3" x14ac:dyDescent="0.2">
      <c r="A13" s="192" t="s">
        <v>398</v>
      </c>
      <c r="B13" s="193"/>
      <c r="C13" s="190">
        <v>250000</v>
      </c>
    </row>
    <row r="14" spans="1:3" x14ac:dyDescent="0.2">
      <c r="A14" s="192" t="s">
        <v>399</v>
      </c>
      <c r="B14" s="193"/>
      <c r="C14" s="190">
        <v>350000</v>
      </c>
    </row>
    <row r="15" spans="1:3" x14ac:dyDescent="0.2">
      <c r="A15" s="192" t="s">
        <v>400</v>
      </c>
      <c r="B15" s="193"/>
      <c r="C15" s="190">
        <v>450000</v>
      </c>
    </row>
    <row r="16" spans="1:3" x14ac:dyDescent="0.2">
      <c r="A16" s="194" t="s">
        <v>395</v>
      </c>
      <c r="B16" s="195"/>
      <c r="C16" s="191">
        <v>500000</v>
      </c>
    </row>
  </sheetData>
  <mergeCells count="9">
    <mergeCell ref="A1:C1"/>
    <mergeCell ref="A10:B10"/>
    <mergeCell ref="A9:B9"/>
    <mergeCell ref="A11:B11"/>
    <mergeCell ref="A13:B13"/>
    <mergeCell ref="A14:B14"/>
    <mergeCell ref="A15:B15"/>
    <mergeCell ref="A16:B16"/>
    <mergeCell ref="A12:B1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7212-0838-E24E-93C3-443A5C52B246}">
  <dimension ref="A1:L6"/>
  <sheetViews>
    <sheetView workbookViewId="0">
      <selection sqref="A1:G1"/>
    </sheetView>
  </sheetViews>
  <sheetFormatPr baseColWidth="10" defaultRowHeight="16" x14ac:dyDescent="0.2"/>
  <cols>
    <col min="1" max="1" width="20.6640625" bestFit="1" customWidth="1"/>
  </cols>
  <sheetData>
    <row r="1" spans="1:12" ht="105" customHeight="1" x14ac:dyDescent="0.2">
      <c r="A1" s="204" t="s">
        <v>413</v>
      </c>
      <c r="B1" s="204"/>
      <c r="C1" s="204"/>
      <c r="D1" s="204"/>
      <c r="E1" s="204"/>
      <c r="F1" s="204"/>
      <c r="G1" s="204"/>
      <c r="H1" s="159"/>
      <c r="I1" s="159"/>
      <c r="J1" s="159"/>
      <c r="K1" s="159"/>
      <c r="L1" s="159"/>
    </row>
    <row r="2" spans="1:12" x14ac:dyDescent="0.2">
      <c r="A2" s="11"/>
      <c r="B2" s="237" t="s">
        <v>255</v>
      </c>
      <c r="C2" s="238"/>
      <c r="D2" s="239"/>
      <c r="E2" s="237" t="s">
        <v>256</v>
      </c>
      <c r="F2" s="238"/>
      <c r="G2" s="239"/>
    </row>
    <row r="3" spans="1:12" x14ac:dyDescent="0.2">
      <c r="A3" s="83" t="s">
        <v>293</v>
      </c>
      <c r="B3" s="130" t="s">
        <v>27</v>
      </c>
      <c r="C3" s="51" t="s">
        <v>18</v>
      </c>
      <c r="D3" s="131" t="s">
        <v>17</v>
      </c>
      <c r="E3" s="130" t="s">
        <v>27</v>
      </c>
      <c r="F3" s="51" t="s">
        <v>18</v>
      </c>
      <c r="G3" s="131" t="s">
        <v>17</v>
      </c>
    </row>
    <row r="4" spans="1:12" x14ac:dyDescent="0.2">
      <c r="A4" s="87" t="s">
        <v>327</v>
      </c>
      <c r="B4" s="89">
        <v>1.7395999999999998E-2</v>
      </c>
      <c r="C4" s="73">
        <v>8.6140000000000001E-3</v>
      </c>
      <c r="D4" s="149">
        <v>4.343495E-2</v>
      </c>
      <c r="E4" s="89">
        <v>-199.03450000000001</v>
      </c>
      <c r="F4" s="73">
        <v>256.23219999999998</v>
      </c>
      <c r="G4" s="90">
        <v>0.43729190000000001</v>
      </c>
    </row>
    <row r="5" spans="1:12" x14ac:dyDescent="0.2">
      <c r="A5" s="88" t="s">
        <v>328</v>
      </c>
      <c r="B5" s="93">
        <v>1.472E-3</v>
      </c>
      <c r="C5" s="74">
        <v>6.0144999999999997E-2</v>
      </c>
      <c r="D5" s="94">
        <v>0.98047439999999997</v>
      </c>
      <c r="E5" s="93">
        <v>-1233.6279999999999</v>
      </c>
      <c r="F5" s="74">
        <v>2933.5369999999998</v>
      </c>
      <c r="G5" s="94">
        <v>0.67410139999999996</v>
      </c>
    </row>
    <row r="6" spans="1:12" x14ac:dyDescent="0.2">
      <c r="A6" s="27" t="s">
        <v>386</v>
      </c>
    </row>
  </sheetData>
  <mergeCells count="3">
    <mergeCell ref="B2:D2"/>
    <mergeCell ref="E2:G2"/>
    <mergeCell ref="A1:G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FA40-CB11-1B4D-8F92-77A51A0F8D3E}">
  <dimension ref="A1:I24"/>
  <sheetViews>
    <sheetView workbookViewId="0">
      <selection sqref="A1:I1"/>
    </sheetView>
  </sheetViews>
  <sheetFormatPr baseColWidth="10" defaultRowHeight="16" x14ac:dyDescent="0.2"/>
  <cols>
    <col min="1" max="1" width="22.83203125" customWidth="1"/>
    <col min="2" max="2" width="27" bestFit="1" customWidth="1"/>
    <col min="3" max="6" width="10.6640625" customWidth="1"/>
  </cols>
  <sheetData>
    <row r="1" spans="1:9" ht="110" customHeight="1" x14ac:dyDescent="0.2">
      <c r="A1" s="204" t="s">
        <v>414</v>
      </c>
      <c r="B1" s="204"/>
      <c r="C1" s="204"/>
      <c r="D1" s="204"/>
      <c r="E1" s="204"/>
      <c r="F1" s="204"/>
      <c r="G1" s="204"/>
      <c r="H1" s="204"/>
      <c r="I1" s="204"/>
    </row>
    <row r="2" spans="1:9" ht="16" customHeight="1" x14ac:dyDescent="0.2">
      <c r="A2" s="11"/>
      <c r="C2" s="12"/>
      <c r="D2" s="214" t="s">
        <v>328</v>
      </c>
      <c r="E2" s="215"/>
      <c r="F2" s="216"/>
      <c r="G2" s="214" t="s">
        <v>327</v>
      </c>
      <c r="H2" s="215"/>
      <c r="I2" s="216"/>
    </row>
    <row r="3" spans="1:9" s="11" customFormat="1" x14ac:dyDescent="0.2">
      <c r="A3" s="40" t="s">
        <v>73</v>
      </c>
      <c r="B3" s="41" t="s">
        <v>226</v>
      </c>
      <c r="C3" s="23" t="s">
        <v>75</v>
      </c>
      <c r="D3" s="83" t="s">
        <v>27</v>
      </c>
      <c r="E3" s="23" t="s">
        <v>18</v>
      </c>
      <c r="F3" s="84" t="s">
        <v>1</v>
      </c>
      <c r="G3" s="83" t="s">
        <v>27</v>
      </c>
      <c r="H3" s="23" t="s">
        <v>18</v>
      </c>
      <c r="I3" s="84" t="s">
        <v>1</v>
      </c>
    </row>
    <row r="4" spans="1:9" x14ac:dyDescent="0.2">
      <c r="A4" s="207" t="s">
        <v>76</v>
      </c>
      <c r="B4" s="30" t="s">
        <v>72</v>
      </c>
      <c r="C4" s="29">
        <v>27371</v>
      </c>
      <c r="D4" s="100">
        <v>-0.20596</v>
      </c>
      <c r="E4" s="32">
        <v>0.14942</v>
      </c>
      <c r="F4" s="101">
        <v>0.16808000000000001</v>
      </c>
      <c r="G4" s="100">
        <v>-2.1510000000000001E-2</v>
      </c>
      <c r="H4" s="32">
        <v>1.3050000000000001E-2</v>
      </c>
      <c r="I4" s="101">
        <v>9.937E-2</v>
      </c>
    </row>
    <row r="5" spans="1:9" x14ac:dyDescent="0.2">
      <c r="A5" s="208"/>
      <c r="B5" s="112" t="s">
        <v>71</v>
      </c>
      <c r="C5" s="12">
        <v>20534</v>
      </c>
      <c r="D5" s="97">
        <v>8.0979999999999996E-2</v>
      </c>
      <c r="E5" s="34">
        <v>4.913E-2</v>
      </c>
      <c r="F5" s="98">
        <v>9.9279999999999993E-2</v>
      </c>
      <c r="G5" s="97">
        <v>3.3500000000000001E-3</v>
      </c>
      <c r="H5" s="34">
        <v>4.2700000000000004E-3</v>
      </c>
      <c r="I5" s="98">
        <v>0.43287999999999999</v>
      </c>
    </row>
    <row r="6" spans="1:9" x14ac:dyDescent="0.2">
      <c r="A6" s="208"/>
      <c r="B6" s="112" t="s">
        <v>70</v>
      </c>
      <c r="C6" s="12">
        <v>27316</v>
      </c>
      <c r="D6" s="97">
        <v>-5.0200000000000002E-2</v>
      </c>
      <c r="E6" s="34">
        <v>4.3799999999999999E-2</v>
      </c>
      <c r="F6" s="98">
        <v>0.25179000000000001</v>
      </c>
      <c r="G6" s="97">
        <v>-5.9800000000000001E-3</v>
      </c>
      <c r="H6" s="34">
        <v>3.8300000000000001E-3</v>
      </c>
      <c r="I6" s="98">
        <v>0.11809</v>
      </c>
    </row>
    <row r="7" spans="1:9" x14ac:dyDescent="0.2">
      <c r="A7" s="208"/>
      <c r="B7" s="112" t="s">
        <v>69</v>
      </c>
      <c r="C7" s="12">
        <v>20634</v>
      </c>
      <c r="D7" s="97">
        <v>3.4520000000000002E-2</v>
      </c>
      <c r="E7" s="34">
        <v>4.0750000000000001E-2</v>
      </c>
      <c r="F7" s="98">
        <v>0.39692</v>
      </c>
      <c r="G7" s="97">
        <v>2.7999999999999998E-4</v>
      </c>
      <c r="H7" s="34">
        <v>3.5500000000000002E-3</v>
      </c>
      <c r="I7" s="98">
        <v>0.93661000000000005</v>
      </c>
    </row>
    <row r="8" spans="1:9" x14ac:dyDescent="0.2">
      <c r="A8" s="208"/>
      <c r="B8" s="112" t="s">
        <v>68</v>
      </c>
      <c r="C8" s="12">
        <v>27367</v>
      </c>
      <c r="D8" s="97">
        <v>-3.9820000000000001E-2</v>
      </c>
      <c r="E8" s="34">
        <v>4.2779999999999999E-2</v>
      </c>
      <c r="F8" s="98">
        <v>0.35193000000000002</v>
      </c>
      <c r="G8" s="97">
        <v>-2.7899999999999999E-3</v>
      </c>
      <c r="H8" s="34">
        <v>3.7399999999999998E-3</v>
      </c>
      <c r="I8" s="98">
        <v>0.45527000000000001</v>
      </c>
    </row>
    <row r="9" spans="1:9" x14ac:dyDescent="0.2">
      <c r="A9" s="209"/>
      <c r="B9" s="113" t="s">
        <v>67</v>
      </c>
      <c r="C9" s="13">
        <v>20523</v>
      </c>
      <c r="D9" s="103">
        <v>8.7580000000000005E-2</v>
      </c>
      <c r="E9" s="35">
        <v>4.8500000000000001E-2</v>
      </c>
      <c r="F9" s="104">
        <v>7.0940000000000003E-2</v>
      </c>
      <c r="G9" s="103">
        <v>5.2599999999999999E-3</v>
      </c>
      <c r="H9" s="35">
        <v>4.2199999999999998E-3</v>
      </c>
      <c r="I9" s="104">
        <v>0.21285999999999999</v>
      </c>
    </row>
    <row r="10" spans="1:9" x14ac:dyDescent="0.2">
      <c r="A10" s="207" t="s">
        <v>77</v>
      </c>
      <c r="B10" s="30" t="s">
        <v>66</v>
      </c>
      <c r="C10" s="29">
        <v>32999</v>
      </c>
      <c r="D10" s="100">
        <v>-5.2519999999999997E-2</v>
      </c>
      <c r="E10" s="32">
        <v>3.9260000000000003E-2</v>
      </c>
      <c r="F10" s="101">
        <v>0.18099999999999999</v>
      </c>
      <c r="G10" s="100">
        <v>-3.4499999999999999E-3</v>
      </c>
      <c r="H10" s="32">
        <v>3.4299999999999999E-3</v>
      </c>
      <c r="I10" s="101">
        <v>0.31435000000000002</v>
      </c>
    </row>
    <row r="11" spans="1:9" x14ac:dyDescent="0.2">
      <c r="A11" s="208"/>
      <c r="B11" s="112" t="s">
        <v>65</v>
      </c>
      <c r="C11" s="12">
        <v>27322</v>
      </c>
      <c r="D11" s="97">
        <v>-6.1940000000000002E-2</v>
      </c>
      <c r="E11" s="34">
        <v>4.4010000000000001E-2</v>
      </c>
      <c r="F11" s="98">
        <v>0.15934999999999999</v>
      </c>
      <c r="G11" s="97">
        <v>-4.3200000000000001E-3</v>
      </c>
      <c r="H11" s="34">
        <v>3.8500000000000001E-3</v>
      </c>
      <c r="I11" s="98">
        <v>0.26201000000000002</v>
      </c>
    </row>
    <row r="12" spans="1:9" x14ac:dyDescent="0.2">
      <c r="A12" s="208"/>
      <c r="B12" s="112" t="s">
        <v>64</v>
      </c>
      <c r="C12" s="12">
        <v>21188</v>
      </c>
      <c r="D12" s="97">
        <v>-3.0689999999999999E-2</v>
      </c>
      <c r="E12" s="34">
        <v>4.7710000000000002E-2</v>
      </c>
      <c r="F12" s="98">
        <v>0.52002999999999999</v>
      </c>
      <c r="G12" s="97">
        <v>-4.8700000000000002E-3</v>
      </c>
      <c r="H12" s="34">
        <v>4.1599999999999996E-3</v>
      </c>
      <c r="I12" s="98">
        <v>0.24221000000000001</v>
      </c>
    </row>
    <row r="13" spans="1:9" x14ac:dyDescent="0.2">
      <c r="A13" s="208"/>
      <c r="B13" s="112" t="s">
        <v>62</v>
      </c>
      <c r="C13" s="12">
        <v>20621</v>
      </c>
      <c r="D13" s="97">
        <v>-1.321E-2</v>
      </c>
      <c r="E13" s="34">
        <v>4.9480000000000003E-2</v>
      </c>
      <c r="F13" s="98">
        <v>0.78951000000000005</v>
      </c>
      <c r="G13" s="97">
        <v>-2.0799999999999998E-3</v>
      </c>
      <c r="H13" s="34">
        <v>4.3E-3</v>
      </c>
      <c r="I13" s="98">
        <v>0.62897999999999998</v>
      </c>
    </row>
    <row r="14" spans="1:9" x14ac:dyDescent="0.2">
      <c r="A14" s="208"/>
      <c r="B14" s="112" t="s">
        <v>61</v>
      </c>
      <c r="C14" s="12">
        <v>20619</v>
      </c>
      <c r="D14" s="97">
        <v>1.315E-2</v>
      </c>
      <c r="E14" s="34">
        <v>4.9029999999999997E-2</v>
      </c>
      <c r="F14" s="98">
        <v>0.78849999999999998</v>
      </c>
      <c r="G14" s="97">
        <v>2.2300000000000002E-3</v>
      </c>
      <c r="H14" s="34">
        <v>4.2700000000000004E-3</v>
      </c>
      <c r="I14" s="98">
        <v>0.60067000000000004</v>
      </c>
    </row>
    <row r="15" spans="1:9" x14ac:dyDescent="0.2">
      <c r="A15" s="208"/>
      <c r="B15" s="112" t="s">
        <v>60</v>
      </c>
      <c r="C15" s="12">
        <v>20613</v>
      </c>
      <c r="D15" s="97">
        <v>-4.0329999999999998E-2</v>
      </c>
      <c r="E15" s="34">
        <v>4.7870000000000003E-2</v>
      </c>
      <c r="F15" s="98">
        <v>0.39949000000000001</v>
      </c>
      <c r="G15" s="97">
        <v>-5.79E-3</v>
      </c>
      <c r="H15" s="34">
        <v>4.1700000000000001E-3</v>
      </c>
      <c r="I15" s="98">
        <v>0.16447999999999999</v>
      </c>
    </row>
    <row r="16" spans="1:9" x14ac:dyDescent="0.2">
      <c r="A16" s="209"/>
      <c r="B16" s="113" t="s">
        <v>63</v>
      </c>
      <c r="C16" s="13">
        <v>21191</v>
      </c>
      <c r="D16" s="103">
        <v>-6.7599999999999993E-2</v>
      </c>
      <c r="E16" s="35">
        <v>4.7739999999999998E-2</v>
      </c>
      <c r="F16" s="104">
        <v>0.15673999999999999</v>
      </c>
      <c r="G16" s="103">
        <v>-6.4000000000000003E-3</v>
      </c>
      <c r="H16" s="35">
        <v>4.1599999999999996E-3</v>
      </c>
      <c r="I16" s="104">
        <v>0.12406</v>
      </c>
    </row>
    <row r="17" spans="1:9" x14ac:dyDescent="0.2">
      <c r="A17" s="207" t="s">
        <v>213</v>
      </c>
      <c r="B17" s="30" t="s">
        <v>59</v>
      </c>
      <c r="C17" s="29">
        <v>34275</v>
      </c>
      <c r="D17" s="100">
        <v>-3.2349999999999997E-2</v>
      </c>
      <c r="E17" s="32">
        <v>3.3480000000000003E-2</v>
      </c>
      <c r="F17" s="101">
        <v>0.33395999999999998</v>
      </c>
      <c r="G17" s="100">
        <v>-5.2399999999999999E-3</v>
      </c>
      <c r="H17" s="32">
        <v>2.9199999999999999E-3</v>
      </c>
      <c r="I17" s="101">
        <v>7.2980000000000003E-2</v>
      </c>
    </row>
    <row r="18" spans="1:9" x14ac:dyDescent="0.2">
      <c r="A18" s="208"/>
      <c r="B18" s="112" t="s">
        <v>58</v>
      </c>
      <c r="C18" s="12">
        <v>27400</v>
      </c>
      <c r="D18" s="97">
        <v>-3.108E-2</v>
      </c>
      <c r="E18" s="34">
        <v>3.5439999999999999E-2</v>
      </c>
      <c r="F18" s="98">
        <v>0.38051000000000001</v>
      </c>
      <c r="G18" s="97">
        <v>-3.8899999999999998E-3</v>
      </c>
      <c r="H18" s="34">
        <v>3.0999999999999999E-3</v>
      </c>
      <c r="I18" s="98">
        <v>0.20882999999999999</v>
      </c>
    </row>
    <row r="19" spans="1:9" x14ac:dyDescent="0.2">
      <c r="A19" s="208"/>
      <c r="B19" s="112" t="s">
        <v>57</v>
      </c>
      <c r="C19" s="12">
        <v>21120</v>
      </c>
      <c r="D19" s="97">
        <v>-2.6339999999999999E-2</v>
      </c>
      <c r="E19" s="34">
        <v>4.0840000000000001E-2</v>
      </c>
      <c r="F19" s="98">
        <v>0.51907000000000003</v>
      </c>
      <c r="G19" s="97">
        <v>3.0000000000000001E-5</v>
      </c>
      <c r="H19" s="34">
        <v>3.5599999999999998E-3</v>
      </c>
      <c r="I19" s="98">
        <v>0.99417</v>
      </c>
    </row>
    <row r="20" spans="1:9" x14ac:dyDescent="0.2">
      <c r="A20" s="209"/>
      <c r="B20" s="113" t="s">
        <v>56</v>
      </c>
      <c r="C20" s="13">
        <v>20557</v>
      </c>
      <c r="D20" s="103">
        <v>2.6939999999999999E-2</v>
      </c>
      <c r="E20" s="35">
        <v>4.9779999999999998E-2</v>
      </c>
      <c r="F20" s="104">
        <v>0.58831999999999995</v>
      </c>
      <c r="G20" s="103">
        <v>1.5900000000000001E-3</v>
      </c>
      <c r="H20" s="35">
        <v>4.3299999999999996E-3</v>
      </c>
      <c r="I20" s="104">
        <v>0.71284000000000003</v>
      </c>
    </row>
    <row r="21" spans="1:9" x14ac:dyDescent="0.2">
      <c r="A21" s="208" t="s">
        <v>90</v>
      </c>
      <c r="B21" s="112" t="s">
        <v>55</v>
      </c>
      <c r="C21" s="12">
        <v>34315</v>
      </c>
      <c r="D21" s="97">
        <v>-2.5500000000000002E-3</v>
      </c>
      <c r="E21" s="34">
        <v>3.1460000000000002E-2</v>
      </c>
      <c r="F21" s="98">
        <v>0.93547000000000002</v>
      </c>
      <c r="G21" s="97">
        <v>-2.6800000000000001E-3</v>
      </c>
      <c r="H21" s="34">
        <v>2.7399999999999998E-3</v>
      </c>
      <c r="I21" s="98">
        <v>0.32962999999999998</v>
      </c>
    </row>
    <row r="22" spans="1:9" x14ac:dyDescent="0.2">
      <c r="A22" s="208"/>
      <c r="B22" s="112" t="s">
        <v>54</v>
      </c>
      <c r="C22" s="12">
        <v>27317</v>
      </c>
      <c r="D22" s="97">
        <v>-4.6949999999999999E-2</v>
      </c>
      <c r="E22" s="34">
        <v>3.8440000000000002E-2</v>
      </c>
      <c r="F22" s="98">
        <v>0.22195999999999999</v>
      </c>
      <c r="G22" s="97">
        <v>-2.3500000000000001E-3</v>
      </c>
      <c r="H22" s="34">
        <v>3.3600000000000001E-3</v>
      </c>
      <c r="I22" s="98">
        <v>0.48416999999999999</v>
      </c>
    </row>
    <row r="23" spans="1:9" x14ac:dyDescent="0.2">
      <c r="A23" s="209"/>
      <c r="B23" s="113" t="s">
        <v>53</v>
      </c>
      <c r="C23" s="13">
        <v>21175</v>
      </c>
      <c r="D23" s="103">
        <v>-4.6530000000000002E-2</v>
      </c>
      <c r="E23" s="35">
        <v>3.9940000000000003E-2</v>
      </c>
      <c r="F23" s="104">
        <v>0.24404000000000001</v>
      </c>
      <c r="G23" s="103">
        <v>-2.7999999999999998E-4</v>
      </c>
      <c r="H23" s="35">
        <v>3.48E-3</v>
      </c>
      <c r="I23" s="104">
        <v>0.93569999999999998</v>
      </c>
    </row>
    <row r="24" spans="1:9" ht="116" customHeight="1" x14ac:dyDescent="0.2">
      <c r="A24" s="240" t="s">
        <v>392</v>
      </c>
      <c r="B24" s="240"/>
      <c r="C24" s="240"/>
      <c r="D24" s="240"/>
      <c r="E24" s="240"/>
      <c r="F24" s="240"/>
      <c r="G24" s="240"/>
      <c r="H24" s="240"/>
      <c r="I24" s="240"/>
    </row>
  </sheetData>
  <mergeCells count="8">
    <mergeCell ref="A24:I24"/>
    <mergeCell ref="A21:A23"/>
    <mergeCell ref="D2:F2"/>
    <mergeCell ref="G2:I2"/>
    <mergeCell ref="A1:I1"/>
    <mergeCell ref="A4:A9"/>
    <mergeCell ref="A10:A16"/>
    <mergeCell ref="A17:A20"/>
  </mergeCells>
  <conditionalFormatting sqref="F4:F23">
    <cfRule type="cellIs" dxfId="7" priority="7" operator="lessThanOrEqual">
      <formula>0.05</formula>
    </cfRule>
  </conditionalFormatting>
  <conditionalFormatting sqref="I4:I23">
    <cfRule type="cellIs" dxfId="6" priority="1" operator="lessThanOrEqual">
      <formula>0.05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ACFA-91FE-2344-A7F2-5CE9F6AA56C5}">
  <dimension ref="A1:W25"/>
  <sheetViews>
    <sheetView workbookViewId="0">
      <selection sqref="A1:J1"/>
    </sheetView>
  </sheetViews>
  <sheetFormatPr baseColWidth="10" defaultRowHeight="16" x14ac:dyDescent="0.2"/>
  <cols>
    <col min="1" max="1" width="12.33203125" bestFit="1" customWidth="1"/>
    <col min="2" max="2" width="21.5" bestFit="1" customWidth="1"/>
    <col min="3" max="3" width="17.5" customWidth="1"/>
    <col min="4" max="4" width="5.83203125" bestFit="1" customWidth="1"/>
    <col min="5" max="5" width="13.33203125" customWidth="1"/>
    <col min="6" max="7" width="9.83203125" bestFit="1" customWidth="1"/>
    <col min="8" max="8" width="9.1640625" bestFit="1" customWidth="1"/>
    <col min="9" max="10" width="13.33203125" bestFit="1" customWidth="1"/>
    <col min="20" max="20" width="17.33203125" bestFit="1" customWidth="1"/>
    <col min="22" max="22" width="13.5" bestFit="1" customWidth="1"/>
    <col min="23" max="23" width="23.5" bestFit="1" customWidth="1"/>
  </cols>
  <sheetData>
    <row r="1" spans="1:14" ht="54" customHeight="1" x14ac:dyDescent="0.2">
      <c r="A1" s="204" t="s">
        <v>415</v>
      </c>
      <c r="B1" s="204"/>
      <c r="C1" s="204"/>
      <c r="D1" s="204"/>
      <c r="E1" s="204"/>
      <c r="F1" s="204"/>
      <c r="G1" s="204"/>
      <c r="H1" s="204"/>
      <c r="I1" s="204"/>
      <c r="J1" s="204"/>
    </row>
    <row r="2" spans="1:14" ht="16" customHeight="1" x14ac:dyDescent="0.2">
      <c r="A2" s="115" t="s">
        <v>184</v>
      </c>
      <c r="B2" s="46"/>
      <c r="C2" s="46"/>
      <c r="D2" s="46"/>
      <c r="E2" s="46"/>
      <c r="F2" s="46"/>
      <c r="G2" s="46"/>
      <c r="H2" s="46"/>
      <c r="I2" s="46"/>
      <c r="J2" s="46"/>
    </row>
    <row r="3" spans="1:14" x14ac:dyDescent="0.2">
      <c r="A3" s="83" t="s">
        <v>4</v>
      </c>
      <c r="B3" s="23" t="s">
        <v>52</v>
      </c>
      <c r="C3" s="23" t="s">
        <v>27</v>
      </c>
      <c r="D3" s="23" t="s">
        <v>18</v>
      </c>
      <c r="E3" s="23" t="s">
        <v>1</v>
      </c>
      <c r="F3" s="23" t="s">
        <v>2</v>
      </c>
      <c r="G3" s="23" t="s">
        <v>3</v>
      </c>
      <c r="H3" s="23" t="s">
        <v>83</v>
      </c>
      <c r="I3" s="23" t="s">
        <v>3</v>
      </c>
      <c r="J3" s="84" t="s">
        <v>2</v>
      </c>
      <c r="K3" s="12"/>
      <c r="L3" s="12"/>
      <c r="M3" s="12"/>
      <c r="N3" s="12"/>
    </row>
    <row r="4" spans="1:14" x14ac:dyDescent="0.2">
      <c r="A4" s="241" t="s">
        <v>67</v>
      </c>
      <c r="B4" s="31" t="s">
        <v>79</v>
      </c>
      <c r="C4" s="31">
        <v>0.37</v>
      </c>
      <c r="D4" s="31">
        <v>0.13</v>
      </c>
      <c r="E4" s="75">
        <v>4.4000000000000003E-3</v>
      </c>
      <c r="F4" s="31">
        <v>0.12</v>
      </c>
      <c r="G4" s="31">
        <v>0.63</v>
      </c>
      <c r="H4" s="31">
        <v>1.45</v>
      </c>
      <c r="I4" s="31">
        <v>1.1200000000000001</v>
      </c>
      <c r="J4" s="95">
        <v>1.88</v>
      </c>
      <c r="K4" s="12"/>
      <c r="L4" s="12"/>
      <c r="M4" s="12"/>
      <c r="N4" s="12"/>
    </row>
    <row r="5" spans="1:14" x14ac:dyDescent="0.2">
      <c r="A5" s="242"/>
      <c r="B5" s="12" t="s">
        <v>227</v>
      </c>
      <c r="C5" s="12">
        <v>-0.34</v>
      </c>
      <c r="D5" s="12">
        <v>0.36</v>
      </c>
      <c r="E5" s="12">
        <v>0.34</v>
      </c>
      <c r="F5" s="12">
        <v>-1.04</v>
      </c>
      <c r="G5" s="12">
        <v>0.36</v>
      </c>
      <c r="H5" s="12">
        <v>0.71</v>
      </c>
      <c r="I5" s="12">
        <v>0.35</v>
      </c>
      <c r="J5" s="99">
        <v>1.43</v>
      </c>
      <c r="K5" s="12"/>
      <c r="L5" s="12"/>
      <c r="M5" s="12"/>
      <c r="N5" s="12"/>
    </row>
    <row r="6" spans="1:14" x14ac:dyDescent="0.2">
      <c r="A6" s="243"/>
      <c r="B6" s="13" t="s">
        <v>80</v>
      </c>
      <c r="C6" s="13">
        <v>-0.11</v>
      </c>
      <c r="D6" s="13">
        <v>0.33</v>
      </c>
      <c r="E6" s="13">
        <v>0.74</v>
      </c>
      <c r="F6" s="13">
        <v>-0.74</v>
      </c>
      <c r="G6" s="13">
        <v>0.53</v>
      </c>
      <c r="H6" s="13">
        <v>0.9</v>
      </c>
      <c r="I6" s="13">
        <v>0.48</v>
      </c>
      <c r="J6" s="102">
        <v>1.7</v>
      </c>
      <c r="K6" s="12"/>
      <c r="L6" s="12"/>
      <c r="M6" s="12"/>
    </row>
    <row r="7" spans="1:14" x14ac:dyDescent="0.2">
      <c r="A7" s="116" t="s">
        <v>185</v>
      </c>
      <c r="B7" s="12"/>
      <c r="C7" s="12"/>
      <c r="D7" s="12"/>
      <c r="E7" s="12"/>
      <c r="F7" s="12"/>
      <c r="G7" s="12"/>
      <c r="H7" s="12"/>
      <c r="I7" s="12"/>
      <c r="J7" s="12"/>
      <c r="K7" s="12"/>
      <c r="L7" s="12"/>
      <c r="M7" s="12"/>
      <c r="N7" s="12"/>
    </row>
    <row r="8" spans="1:14" x14ac:dyDescent="0.2">
      <c r="A8" s="83" t="s">
        <v>4</v>
      </c>
      <c r="B8" s="23" t="s">
        <v>52</v>
      </c>
      <c r="C8" s="23" t="s">
        <v>27</v>
      </c>
      <c r="D8" s="23" t="s">
        <v>18</v>
      </c>
      <c r="E8" s="23" t="s">
        <v>1</v>
      </c>
      <c r="F8" s="23" t="s">
        <v>81</v>
      </c>
      <c r="G8" s="23" t="s">
        <v>82</v>
      </c>
      <c r="H8" s="23" t="s">
        <v>83</v>
      </c>
      <c r="I8" s="23" t="s">
        <v>3</v>
      </c>
      <c r="J8" s="84" t="s">
        <v>2</v>
      </c>
      <c r="K8" s="12"/>
      <c r="L8" s="12"/>
      <c r="M8" s="12"/>
    </row>
    <row r="9" spans="1:14" x14ac:dyDescent="0.2">
      <c r="A9" s="241" t="s">
        <v>67</v>
      </c>
      <c r="B9" s="12" t="s">
        <v>79</v>
      </c>
      <c r="C9" s="12">
        <v>0.25</v>
      </c>
      <c r="D9" s="12">
        <v>0.18</v>
      </c>
      <c r="E9" s="12">
        <v>0.16</v>
      </c>
      <c r="F9" s="12">
        <v>-0.1</v>
      </c>
      <c r="G9" s="12">
        <v>0.59</v>
      </c>
      <c r="H9" s="12">
        <v>1.28</v>
      </c>
      <c r="I9" s="12">
        <v>0.91</v>
      </c>
      <c r="J9" s="99">
        <v>1.81</v>
      </c>
      <c r="K9" s="12"/>
      <c r="L9" s="12"/>
      <c r="M9" s="12"/>
    </row>
    <row r="10" spans="1:14" x14ac:dyDescent="0.2">
      <c r="A10" s="242"/>
      <c r="B10" s="12" t="s">
        <v>227</v>
      </c>
      <c r="C10" s="12">
        <v>-0.24</v>
      </c>
      <c r="D10" s="12">
        <v>2.16</v>
      </c>
      <c r="E10" s="12">
        <v>0.91</v>
      </c>
      <c r="F10" s="12">
        <v>-4.47</v>
      </c>
      <c r="G10" s="12">
        <v>3.99</v>
      </c>
      <c r="H10" s="12">
        <v>0.79</v>
      </c>
      <c r="I10" s="12">
        <v>0.01</v>
      </c>
      <c r="J10" s="99">
        <v>54.27</v>
      </c>
      <c r="K10" s="12"/>
      <c r="L10" s="12"/>
      <c r="M10" s="12"/>
    </row>
    <row r="11" spans="1:14" x14ac:dyDescent="0.2">
      <c r="A11" s="243"/>
      <c r="B11" s="13" t="s">
        <v>80</v>
      </c>
      <c r="C11" s="13">
        <v>1.57</v>
      </c>
      <c r="D11" s="13">
        <v>1.1599999999999999</v>
      </c>
      <c r="E11" s="13">
        <v>0.18</v>
      </c>
      <c r="F11" s="13">
        <v>-0.7</v>
      </c>
      <c r="G11" s="13">
        <v>3.85</v>
      </c>
      <c r="H11" s="13">
        <v>4.8099999999999996</v>
      </c>
      <c r="I11" s="13">
        <v>0.49</v>
      </c>
      <c r="J11" s="102">
        <v>46.77</v>
      </c>
      <c r="K11" s="12"/>
      <c r="L11" s="12"/>
      <c r="M11" s="12"/>
    </row>
    <row r="12" spans="1:14" ht="36" customHeight="1" x14ac:dyDescent="0.2">
      <c r="A12" s="236" t="s">
        <v>393</v>
      </c>
      <c r="B12" s="236"/>
      <c r="C12" s="236"/>
      <c r="D12" s="236"/>
      <c r="E12" s="236"/>
      <c r="F12" s="236"/>
      <c r="G12" s="236"/>
      <c r="H12" s="236"/>
      <c r="I12" s="236"/>
      <c r="J12" s="236"/>
      <c r="K12" s="12"/>
    </row>
    <row r="13" spans="1:14" x14ac:dyDescent="0.2">
      <c r="A13" s="12"/>
      <c r="B13" s="12"/>
      <c r="C13" s="12"/>
      <c r="D13" s="12"/>
      <c r="E13" s="12"/>
      <c r="F13" s="12"/>
      <c r="G13" s="12"/>
      <c r="H13" s="12"/>
      <c r="I13" s="12"/>
      <c r="J13" s="12"/>
      <c r="K13" s="12"/>
    </row>
    <row r="14" spans="1:14" x14ac:dyDescent="0.2">
      <c r="A14" s="37"/>
      <c r="B14" s="37"/>
      <c r="C14" s="37"/>
      <c r="D14" s="37"/>
      <c r="E14" s="37"/>
      <c r="F14" s="37"/>
      <c r="G14" s="37"/>
      <c r="H14" s="37"/>
      <c r="I14" s="37"/>
      <c r="J14" s="37"/>
      <c r="K14" s="37"/>
    </row>
    <row r="15" spans="1:14" x14ac:dyDescent="0.2">
      <c r="A15" s="39"/>
      <c r="B15" s="38"/>
      <c r="C15" s="37"/>
      <c r="D15" s="37"/>
      <c r="E15" s="37"/>
      <c r="F15" s="37"/>
      <c r="G15" s="38"/>
      <c r="H15" s="37"/>
      <c r="I15" s="37"/>
      <c r="J15" s="37"/>
      <c r="K15" s="37"/>
    </row>
    <row r="16" spans="1:14" x14ac:dyDescent="0.2">
      <c r="A16" s="37"/>
      <c r="B16" s="37"/>
      <c r="C16" s="37"/>
      <c r="D16" s="37"/>
      <c r="E16" s="37"/>
      <c r="F16" s="37"/>
      <c r="G16" s="37"/>
      <c r="H16" s="37"/>
      <c r="I16" s="37"/>
      <c r="J16" s="37"/>
      <c r="K16" s="37"/>
    </row>
    <row r="17" spans="1:23" x14ac:dyDescent="0.2">
      <c r="A17" s="37"/>
      <c r="B17" s="37"/>
      <c r="C17" s="37"/>
      <c r="D17" s="37"/>
      <c r="E17" s="37"/>
      <c r="F17" s="37"/>
      <c r="G17" s="37"/>
      <c r="H17" s="37"/>
      <c r="I17" s="37"/>
      <c r="J17" s="37"/>
      <c r="K17" s="37"/>
    </row>
    <row r="18" spans="1:23" x14ac:dyDescent="0.2">
      <c r="A18" s="37"/>
      <c r="B18" s="37"/>
      <c r="C18" s="37"/>
      <c r="D18" s="37"/>
      <c r="E18" s="37"/>
      <c r="F18" s="37"/>
      <c r="G18" s="37"/>
      <c r="H18" s="37"/>
      <c r="I18" s="37"/>
      <c r="J18" s="37"/>
      <c r="K18" s="37"/>
    </row>
    <row r="19" spans="1:23" x14ac:dyDescent="0.2">
      <c r="A19" s="22"/>
      <c r="B19" s="12"/>
      <c r="C19" s="12"/>
      <c r="D19" s="12"/>
      <c r="E19" s="12"/>
      <c r="F19" s="12"/>
      <c r="G19" s="12"/>
      <c r="H19" s="12"/>
      <c r="I19" s="12"/>
      <c r="J19" s="12"/>
      <c r="K19" s="12"/>
    </row>
    <row r="20" spans="1:23" x14ac:dyDescent="0.2">
      <c r="A20" s="12"/>
      <c r="B20" s="12"/>
      <c r="C20" s="12"/>
      <c r="D20" s="12"/>
      <c r="E20" s="12"/>
      <c r="F20" s="12"/>
      <c r="G20" s="12"/>
      <c r="H20" s="12"/>
      <c r="I20" s="12"/>
      <c r="J20" s="12"/>
      <c r="K20" s="12"/>
    </row>
    <row r="21" spans="1:23" x14ac:dyDescent="0.2">
      <c r="A21" s="12"/>
      <c r="B21" s="12"/>
      <c r="C21" s="12"/>
      <c r="D21" s="12"/>
      <c r="E21" s="12"/>
      <c r="F21" s="12"/>
      <c r="G21" s="12"/>
      <c r="H21" s="12"/>
      <c r="I21" s="12"/>
      <c r="J21" s="12"/>
      <c r="K21" s="12"/>
    </row>
    <row r="22" spans="1:23" x14ac:dyDescent="0.2">
      <c r="A22" s="12"/>
      <c r="B22" s="12"/>
      <c r="C22" s="12"/>
      <c r="D22" s="12"/>
      <c r="E22" s="12"/>
      <c r="F22" s="12"/>
      <c r="G22" s="12"/>
      <c r="H22" s="12"/>
      <c r="I22" s="12"/>
      <c r="J22" s="12"/>
      <c r="K22" s="12"/>
    </row>
    <row r="23" spans="1:23" x14ac:dyDescent="0.2">
      <c r="A23" s="12"/>
      <c r="B23" s="12"/>
      <c r="C23" s="12"/>
      <c r="D23" s="12"/>
      <c r="E23" s="12"/>
      <c r="F23" s="12"/>
      <c r="G23" s="12"/>
      <c r="H23" s="12"/>
      <c r="I23" s="12"/>
      <c r="J23" s="12"/>
      <c r="K23" s="12"/>
    </row>
    <row r="24" spans="1:23" x14ac:dyDescent="0.2">
      <c r="B24" s="24"/>
      <c r="K24" s="12"/>
      <c r="L24" s="12"/>
      <c r="M24" s="12"/>
      <c r="N24" s="12"/>
      <c r="O24" s="12"/>
      <c r="P24" s="12"/>
      <c r="Q24" s="12"/>
      <c r="R24" s="12"/>
      <c r="S24" s="12"/>
      <c r="T24" s="12"/>
      <c r="U24" s="12"/>
      <c r="V24" s="12"/>
      <c r="W24" s="12"/>
    </row>
    <row r="25" spans="1:23" x14ac:dyDescent="0.2">
      <c r="K25" s="12"/>
      <c r="L25" s="12"/>
      <c r="M25" s="12"/>
      <c r="N25" s="12"/>
      <c r="O25" s="12"/>
      <c r="P25" s="12"/>
      <c r="Q25" s="12"/>
      <c r="R25" s="12"/>
      <c r="S25" s="12"/>
      <c r="T25" s="12"/>
      <c r="U25" s="12"/>
      <c r="V25" s="12"/>
      <c r="W25" s="12"/>
    </row>
  </sheetData>
  <mergeCells count="4">
    <mergeCell ref="A4:A6"/>
    <mergeCell ref="A9:A11"/>
    <mergeCell ref="A1:J1"/>
    <mergeCell ref="A12:J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FBD9-AF52-C543-AA12-09EE3B145E94}">
  <dimension ref="A1:K11"/>
  <sheetViews>
    <sheetView workbookViewId="0">
      <selection sqref="A1:K1"/>
    </sheetView>
  </sheetViews>
  <sheetFormatPr baseColWidth="10" defaultRowHeight="16" x14ac:dyDescent="0.2"/>
  <cols>
    <col min="1" max="1" width="9.6640625" bestFit="1" customWidth="1"/>
    <col min="2" max="2" width="9.6640625" customWidth="1"/>
    <col min="3" max="3" width="11.1640625" bestFit="1" customWidth="1"/>
    <col min="4" max="4" width="11" bestFit="1" customWidth="1"/>
    <col min="5" max="5" width="10.33203125" bestFit="1" customWidth="1"/>
    <col min="6" max="6" width="9.6640625" bestFit="1" customWidth="1"/>
    <col min="7" max="7" width="9.33203125" customWidth="1"/>
    <col min="8" max="9" width="11.1640625" bestFit="1" customWidth="1"/>
    <col min="10" max="10" width="8.33203125" bestFit="1" customWidth="1"/>
    <col min="11" max="11" width="17.33203125" bestFit="1" customWidth="1"/>
  </cols>
  <sheetData>
    <row r="1" spans="1:11" ht="65" customHeight="1" x14ac:dyDescent="0.2">
      <c r="A1" s="204" t="s">
        <v>416</v>
      </c>
      <c r="B1" s="204"/>
      <c r="C1" s="204"/>
      <c r="D1" s="204"/>
      <c r="E1" s="204"/>
      <c r="F1" s="204"/>
      <c r="G1" s="204"/>
      <c r="H1" s="204"/>
      <c r="I1" s="204"/>
      <c r="J1" s="204"/>
      <c r="K1" s="204"/>
    </row>
    <row r="2" spans="1:11" ht="17" x14ac:dyDescent="0.2">
      <c r="A2" s="83" t="s">
        <v>22</v>
      </c>
      <c r="B2" s="20" t="s">
        <v>186</v>
      </c>
      <c r="C2" s="23" t="s">
        <v>84</v>
      </c>
      <c r="D2" s="23" t="s">
        <v>85</v>
      </c>
      <c r="E2" s="23" t="s">
        <v>27</v>
      </c>
      <c r="F2" s="23" t="s">
        <v>18</v>
      </c>
      <c r="G2" s="23" t="s">
        <v>83</v>
      </c>
      <c r="H2" s="23" t="s">
        <v>2</v>
      </c>
      <c r="I2" s="23" t="s">
        <v>3</v>
      </c>
      <c r="J2" s="23" t="s">
        <v>1</v>
      </c>
      <c r="K2" s="84" t="s">
        <v>86</v>
      </c>
    </row>
    <row r="3" spans="1:11" ht="17" x14ac:dyDescent="0.2">
      <c r="A3" s="87" t="s">
        <v>16</v>
      </c>
      <c r="B3" s="15" t="s">
        <v>30</v>
      </c>
      <c r="C3" s="12" t="s">
        <v>8</v>
      </c>
      <c r="D3" s="16" t="s">
        <v>9</v>
      </c>
      <c r="E3" s="34">
        <v>3.3509999999999998E-3</v>
      </c>
      <c r="F3" s="34">
        <v>2.8340000000000001E-3</v>
      </c>
      <c r="G3" s="34">
        <f>EXP(E3)</f>
        <v>1.0033566208772662</v>
      </c>
      <c r="H3" s="34">
        <f>EXP(E3-(1.96*F3))</f>
        <v>0.99779878623211682</v>
      </c>
      <c r="I3" s="34">
        <f>EXP(E3+(1.96*F3))</f>
        <v>1.0089454131928088</v>
      </c>
      <c r="J3" s="34">
        <v>0.2370361</v>
      </c>
      <c r="K3" s="99" t="s">
        <v>32</v>
      </c>
    </row>
    <row r="4" spans="1:11" ht="17" x14ac:dyDescent="0.2">
      <c r="A4" s="87" t="s">
        <v>15</v>
      </c>
      <c r="B4" s="15" t="s">
        <v>33</v>
      </c>
      <c r="C4" s="12" t="s">
        <v>5</v>
      </c>
      <c r="D4" s="16" t="s">
        <v>6</v>
      </c>
      <c r="E4" s="34">
        <v>2.248E-3</v>
      </c>
      <c r="F4" s="34">
        <v>4.2620000000000002E-3</v>
      </c>
      <c r="G4" s="34">
        <f>EXP(E4)</f>
        <v>1.002250528646444</v>
      </c>
      <c r="H4" s="34">
        <f>EXP(E4-(1.96*F4))</f>
        <v>0.9939130808121055</v>
      </c>
      <c r="I4" s="34">
        <f t="shared" ref="I4:I10" si="0">EXP(E4+(1.96*F4))</f>
        <v>1.0106579152286794</v>
      </c>
      <c r="J4" s="34">
        <v>0.59787979999999996</v>
      </c>
      <c r="K4" s="99" t="s">
        <v>32</v>
      </c>
    </row>
    <row r="5" spans="1:11" ht="17" x14ac:dyDescent="0.2">
      <c r="A5" s="87" t="s">
        <v>14</v>
      </c>
      <c r="B5" s="15" t="s">
        <v>35</v>
      </c>
      <c r="C5" s="12" t="s">
        <v>8</v>
      </c>
      <c r="D5" s="16" t="s">
        <v>9</v>
      </c>
      <c r="E5" s="34">
        <v>4.7410000000000004E-3</v>
      </c>
      <c r="F5" s="34">
        <v>2.7789999999999998E-3</v>
      </c>
      <c r="G5" s="34">
        <f t="shared" ref="G5:G10" si="1">EXP(E5)</f>
        <v>1.0047522563222109</v>
      </c>
      <c r="H5" s="34">
        <f t="shared" ref="H5:H10" si="2">EXP(E5-(1.96*F5))</f>
        <v>0.99929440904645372</v>
      </c>
      <c r="I5" s="34">
        <f t="shared" si="0"/>
        <v>1.010239912727906</v>
      </c>
      <c r="J5" s="34">
        <v>8.8006340000000002E-2</v>
      </c>
      <c r="K5" s="99" t="s">
        <v>32</v>
      </c>
    </row>
    <row r="6" spans="1:11" ht="17" x14ac:dyDescent="0.2">
      <c r="A6" s="117" t="s">
        <v>13</v>
      </c>
      <c r="B6" s="15" t="s">
        <v>37</v>
      </c>
      <c r="C6" s="12" t="s">
        <v>8</v>
      </c>
      <c r="D6" s="16" t="s">
        <v>9</v>
      </c>
      <c r="E6" s="34">
        <v>9.0390000000000002E-3</v>
      </c>
      <c r="F6" s="34">
        <v>2.9199999999999999E-3</v>
      </c>
      <c r="G6" s="34">
        <f t="shared" si="1"/>
        <v>1.0090799751255024</v>
      </c>
      <c r="H6" s="34">
        <f t="shared" si="2"/>
        <v>1.0033213033458035</v>
      </c>
      <c r="I6" s="34">
        <f t="shared" si="0"/>
        <v>1.0148716994284115</v>
      </c>
      <c r="J6" s="110">
        <v>1.964496E-3</v>
      </c>
      <c r="K6" s="99"/>
    </row>
    <row r="7" spans="1:11" ht="17" x14ac:dyDescent="0.2">
      <c r="A7" s="87" t="s">
        <v>12</v>
      </c>
      <c r="B7" s="15" t="s">
        <v>39</v>
      </c>
      <c r="C7" s="12" t="s">
        <v>5</v>
      </c>
      <c r="D7" s="16" t="s">
        <v>6</v>
      </c>
      <c r="E7" s="34">
        <v>2.9849999999999998E-3</v>
      </c>
      <c r="F7" s="34">
        <v>2.8960000000000001E-3</v>
      </c>
      <c r="G7" s="34">
        <f t="shared" si="1"/>
        <v>1.0029894595486468</v>
      </c>
      <c r="H7" s="34">
        <f t="shared" si="2"/>
        <v>0.99731245792487355</v>
      </c>
      <c r="I7" s="34">
        <f t="shared" si="0"/>
        <v>1.0086987763683053</v>
      </c>
      <c r="J7" s="34">
        <v>0.3026665</v>
      </c>
      <c r="K7" s="99" t="s">
        <v>32</v>
      </c>
    </row>
    <row r="8" spans="1:11" ht="17" x14ac:dyDescent="0.2">
      <c r="A8" s="87" t="s">
        <v>11</v>
      </c>
      <c r="B8" s="15" t="s">
        <v>41</v>
      </c>
      <c r="C8" s="12" t="s">
        <v>8</v>
      </c>
      <c r="D8" s="16" t="s">
        <v>9</v>
      </c>
      <c r="E8" s="34">
        <v>3.4979999999999998E-3</v>
      </c>
      <c r="F8" s="34">
        <v>3.437E-3</v>
      </c>
      <c r="G8" s="34">
        <f t="shared" si="1"/>
        <v>1.0035041251418331</v>
      </c>
      <c r="H8" s="34">
        <f t="shared" si="2"/>
        <v>0.99676671834953623</v>
      </c>
      <c r="I8" s="34">
        <f t="shared" si="0"/>
        <v>1.010287071827717</v>
      </c>
      <c r="J8" s="34">
        <v>0.30879770000000001</v>
      </c>
      <c r="K8" s="99" t="s">
        <v>32</v>
      </c>
    </row>
    <row r="9" spans="1:11" ht="17" x14ac:dyDescent="0.2">
      <c r="A9" s="87" t="s">
        <v>10</v>
      </c>
      <c r="B9" s="15" t="s">
        <v>43</v>
      </c>
      <c r="C9" s="12" t="s">
        <v>9</v>
      </c>
      <c r="D9" s="16" t="s">
        <v>8</v>
      </c>
      <c r="E9" s="34">
        <v>7.8650000000000005E-3</v>
      </c>
      <c r="F9" s="34">
        <v>3.0539999999999999E-3</v>
      </c>
      <c r="G9" s="34">
        <f t="shared" si="1"/>
        <v>1.0078960103580095</v>
      </c>
      <c r="H9" s="34">
        <f t="shared" si="2"/>
        <v>1.0018809267276341</v>
      </c>
      <c r="I9" s="34">
        <f t="shared" si="0"/>
        <v>1.0139472072929852</v>
      </c>
      <c r="J9" s="34">
        <v>1.0015E-2</v>
      </c>
      <c r="K9" s="99" t="s">
        <v>32</v>
      </c>
    </row>
    <row r="10" spans="1:11" ht="17" x14ac:dyDescent="0.2">
      <c r="A10" s="88" t="s">
        <v>7</v>
      </c>
      <c r="B10" s="17" t="s">
        <v>45</v>
      </c>
      <c r="C10" s="13" t="s">
        <v>6</v>
      </c>
      <c r="D10" s="18" t="s">
        <v>5</v>
      </c>
      <c r="E10" s="35">
        <v>-1.5629999999999999E-3</v>
      </c>
      <c r="F10" s="35">
        <v>2.6830000000000001E-3</v>
      </c>
      <c r="G10" s="35">
        <f t="shared" si="1"/>
        <v>0.99843822084835521</v>
      </c>
      <c r="H10" s="35">
        <f t="shared" si="2"/>
        <v>0.9932015348409442</v>
      </c>
      <c r="I10" s="35">
        <f t="shared" si="0"/>
        <v>1.0037025174457403</v>
      </c>
      <c r="J10" s="35">
        <v>0.56019169999999996</v>
      </c>
      <c r="K10" s="102" t="s">
        <v>32</v>
      </c>
    </row>
    <row r="11" spans="1:11" x14ac:dyDescent="0.2">
      <c r="A11" s="114" t="s">
        <v>387</v>
      </c>
    </row>
  </sheetData>
  <mergeCells count="1">
    <mergeCell ref="A1:K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D0CA-639E-9149-94F3-65524DB1B8D2}">
  <dimension ref="A1:AB11"/>
  <sheetViews>
    <sheetView tabSelected="1" workbookViewId="0">
      <selection activeCell="F29" sqref="F29"/>
    </sheetView>
  </sheetViews>
  <sheetFormatPr baseColWidth="10" defaultRowHeight="16" x14ac:dyDescent="0.2"/>
  <cols>
    <col min="3" max="3" width="17" bestFit="1" customWidth="1"/>
    <col min="7" max="9" width="7.83203125" customWidth="1"/>
    <col min="10" max="10" width="9.6640625" customWidth="1"/>
    <col min="11" max="11" width="10.6640625" customWidth="1"/>
    <col min="12" max="12" width="10.5" customWidth="1"/>
    <col min="13" max="13" width="15.5" customWidth="1"/>
    <col min="14" max="14" width="11.6640625" customWidth="1"/>
    <col min="15" max="15" width="16.5" customWidth="1"/>
    <col min="17" max="17" width="13.33203125" customWidth="1"/>
    <col min="18" max="18" width="11.83203125" customWidth="1"/>
    <col min="19" max="19" width="15.33203125" customWidth="1"/>
    <col min="22" max="22" width="14.1640625" customWidth="1"/>
    <col min="23" max="23" width="12.5" customWidth="1"/>
    <col min="25" max="25" width="17.33203125" customWidth="1"/>
    <col min="28" max="28" width="19.1640625" customWidth="1"/>
  </cols>
  <sheetData>
    <row r="1" spans="1:28" ht="69" customHeight="1" x14ac:dyDescent="0.2">
      <c r="A1" s="204" t="s">
        <v>417</v>
      </c>
      <c r="B1" s="204"/>
      <c r="C1" s="204"/>
      <c r="D1" s="204"/>
      <c r="E1" s="204"/>
      <c r="F1" s="204"/>
      <c r="G1" s="204"/>
      <c r="H1" s="204"/>
      <c r="I1" s="204"/>
      <c r="J1" s="204"/>
      <c r="K1" s="204"/>
      <c r="L1" s="204"/>
      <c r="M1" s="204"/>
      <c r="N1" s="204"/>
      <c r="O1" s="204"/>
      <c r="P1" s="204"/>
      <c r="Q1" s="204"/>
      <c r="R1" s="204"/>
      <c r="S1" s="204"/>
      <c r="T1" s="159"/>
      <c r="U1" s="159"/>
      <c r="V1" s="159"/>
      <c r="W1" s="159"/>
    </row>
    <row r="2" spans="1:28" x14ac:dyDescent="0.2">
      <c r="A2" s="12"/>
      <c r="B2" s="12"/>
      <c r="D2" s="12"/>
      <c r="E2" s="12"/>
      <c r="F2" s="12"/>
      <c r="G2" s="12"/>
      <c r="H2" s="12"/>
      <c r="I2" s="12"/>
      <c r="J2" s="12"/>
      <c r="K2" s="201" t="s">
        <v>204</v>
      </c>
      <c r="L2" s="202"/>
      <c r="M2" s="202"/>
      <c r="N2" s="202"/>
      <c r="O2" s="202"/>
      <c r="P2" s="202"/>
      <c r="Q2" s="202"/>
      <c r="R2" s="202"/>
      <c r="S2" s="202"/>
      <c r="T2" s="201" t="s">
        <v>205</v>
      </c>
      <c r="U2" s="202"/>
      <c r="V2" s="202"/>
      <c r="W2" s="202"/>
      <c r="X2" s="202"/>
      <c r="Y2" s="202"/>
      <c r="Z2" s="202"/>
      <c r="AA2" s="202"/>
      <c r="AB2" s="203"/>
    </row>
    <row r="3" spans="1:28" x14ac:dyDescent="0.2">
      <c r="A3" s="22" t="s">
        <v>23</v>
      </c>
      <c r="B3" s="22"/>
      <c r="D3" s="22"/>
      <c r="E3" s="22"/>
      <c r="F3" s="22"/>
      <c r="G3" s="210" t="s">
        <v>257</v>
      </c>
      <c r="H3" s="213"/>
      <c r="I3" s="213"/>
      <c r="J3" s="211"/>
      <c r="K3" s="201" t="s">
        <v>196</v>
      </c>
      <c r="L3" s="202"/>
      <c r="M3" s="203"/>
      <c r="N3" s="201" t="s">
        <v>197</v>
      </c>
      <c r="O3" s="202"/>
      <c r="P3" s="203"/>
      <c r="Q3" s="201" t="s">
        <v>198</v>
      </c>
      <c r="R3" s="202"/>
      <c r="S3" s="202"/>
      <c r="T3" s="201" t="s">
        <v>199</v>
      </c>
      <c r="U3" s="202"/>
      <c r="V3" s="203"/>
      <c r="W3" s="201" t="s">
        <v>200</v>
      </c>
      <c r="X3" s="202"/>
      <c r="Y3" s="203"/>
      <c r="Z3" s="201" t="s">
        <v>201</v>
      </c>
      <c r="AA3" s="202"/>
      <c r="AB3" s="203"/>
    </row>
    <row r="4" spans="1:28" s="9" customFormat="1" x14ac:dyDescent="0.2">
      <c r="A4" s="83" t="s">
        <v>22</v>
      </c>
      <c r="B4" s="23" t="s">
        <v>21</v>
      </c>
      <c r="C4" s="51" t="s">
        <v>186</v>
      </c>
      <c r="D4" s="23" t="s">
        <v>84</v>
      </c>
      <c r="E4" s="23" t="s">
        <v>85</v>
      </c>
      <c r="F4" s="23" t="s">
        <v>202</v>
      </c>
      <c r="G4" s="83" t="s">
        <v>20</v>
      </c>
      <c r="H4" s="23" t="s">
        <v>27</v>
      </c>
      <c r="I4" s="23" t="s">
        <v>18</v>
      </c>
      <c r="J4" s="84" t="s">
        <v>1</v>
      </c>
      <c r="K4" s="23" t="s">
        <v>27</v>
      </c>
      <c r="L4" s="23" t="s">
        <v>18</v>
      </c>
      <c r="M4" s="84" t="s">
        <v>1</v>
      </c>
      <c r="N4" s="23" t="s">
        <v>27</v>
      </c>
      <c r="O4" s="23" t="s">
        <v>18</v>
      </c>
      <c r="P4" s="84" t="s">
        <v>1</v>
      </c>
      <c r="Q4" s="23" t="s">
        <v>27</v>
      </c>
      <c r="R4" s="23" t="s">
        <v>18</v>
      </c>
      <c r="S4" s="84" t="s">
        <v>1</v>
      </c>
      <c r="T4" s="23" t="s">
        <v>27</v>
      </c>
      <c r="U4" s="23" t="s">
        <v>18</v>
      </c>
      <c r="V4" s="84" t="s">
        <v>1</v>
      </c>
      <c r="W4" s="23" t="s">
        <v>27</v>
      </c>
      <c r="X4" s="23" t="s">
        <v>18</v>
      </c>
      <c r="Y4" s="84" t="s">
        <v>1</v>
      </c>
      <c r="Z4" s="23" t="s">
        <v>27</v>
      </c>
      <c r="AA4" s="23" t="s">
        <v>18</v>
      </c>
      <c r="AB4" s="84" t="s">
        <v>1</v>
      </c>
    </row>
    <row r="5" spans="1:28" x14ac:dyDescent="0.2">
      <c r="A5" s="87" t="s">
        <v>258</v>
      </c>
      <c r="B5" s="12">
        <v>2</v>
      </c>
      <c r="C5" s="137" t="s">
        <v>264</v>
      </c>
      <c r="D5" s="12" t="s">
        <v>6</v>
      </c>
      <c r="E5" s="12" t="s">
        <v>5</v>
      </c>
      <c r="F5" s="56">
        <f>1-0.1655</f>
        <v>0.83450000000000002</v>
      </c>
      <c r="G5" s="68">
        <v>0.83</v>
      </c>
      <c r="H5" s="135">
        <v>3.1E-2</v>
      </c>
      <c r="I5" s="16">
        <v>4.0000000000000001E-3</v>
      </c>
      <c r="J5" s="136">
        <v>4.4599999999999999E-15</v>
      </c>
      <c r="K5" s="34">
        <v>-1.0142E-2</v>
      </c>
      <c r="L5" s="34">
        <v>3.5456000000000001E-2</v>
      </c>
      <c r="M5" s="43">
        <v>0.77484390000000003</v>
      </c>
      <c r="N5" s="34">
        <v>-2.0160000000000001E-2</v>
      </c>
      <c r="O5" s="34">
        <v>1.5939999999999999E-2</v>
      </c>
      <c r="P5" s="43">
        <v>0.20596349999999999</v>
      </c>
      <c r="Q5" s="34">
        <v>-1.3046E-2</v>
      </c>
      <c r="R5" s="34">
        <v>1.3952000000000001E-2</v>
      </c>
      <c r="S5" s="43">
        <v>0.34975580000000001</v>
      </c>
      <c r="T5" s="34">
        <v>-0.55799500000000002</v>
      </c>
      <c r="U5" s="34">
        <v>0.96349099999999999</v>
      </c>
      <c r="V5" s="43">
        <v>0.56249550000000004</v>
      </c>
      <c r="W5" s="34">
        <v>-0.99219800000000002</v>
      </c>
      <c r="X5" s="34">
        <v>0.48899199999999998</v>
      </c>
      <c r="Y5" s="43">
        <v>4.2451370000000002E-2</v>
      </c>
      <c r="Z5" s="34">
        <v>5.4530000000000002E-2</v>
      </c>
      <c r="AA5" s="34">
        <v>0.55995099999999998</v>
      </c>
      <c r="AB5" s="61">
        <v>0.92242179999999996</v>
      </c>
    </row>
    <row r="6" spans="1:28" x14ac:dyDescent="0.2">
      <c r="A6" s="87" t="s">
        <v>259</v>
      </c>
      <c r="B6" s="12">
        <v>14</v>
      </c>
      <c r="C6" s="137" t="s">
        <v>265</v>
      </c>
      <c r="D6" s="12" t="s">
        <v>6</v>
      </c>
      <c r="E6" s="12" t="s">
        <v>5</v>
      </c>
      <c r="F6" s="12">
        <f>1-0.4554</f>
        <v>0.54459999999999997</v>
      </c>
      <c r="G6" s="87">
        <v>0.56000000000000005</v>
      </c>
      <c r="H6" s="12">
        <v>1.6E-2</v>
      </c>
      <c r="I6" s="12">
        <v>3.0000000000000001E-3</v>
      </c>
      <c r="J6" s="99">
        <v>3.62E-8</v>
      </c>
      <c r="K6" s="34">
        <v>3.6837000000000002E-2</v>
      </c>
      <c r="L6" s="34">
        <v>2.6412000000000001E-2</v>
      </c>
      <c r="M6" s="43">
        <v>0.1631042</v>
      </c>
      <c r="N6" s="34">
        <v>2.6700000000000001E-3</v>
      </c>
      <c r="O6" s="34">
        <v>1.1846000000000001E-2</v>
      </c>
      <c r="P6" s="43">
        <v>0.82167389999999996</v>
      </c>
      <c r="Q6" s="34">
        <v>-4.4700000000000002E-4</v>
      </c>
      <c r="R6" s="34">
        <v>1.04E-2</v>
      </c>
      <c r="S6" s="43">
        <v>0.96571689999999999</v>
      </c>
      <c r="T6" s="34">
        <v>0.87707400000000002</v>
      </c>
      <c r="U6" s="34">
        <v>0.71751600000000004</v>
      </c>
      <c r="V6" s="43">
        <v>0.2215656</v>
      </c>
      <c r="W6" s="34">
        <v>0.310284</v>
      </c>
      <c r="X6" s="34">
        <v>0.36315999999999998</v>
      </c>
      <c r="Y6" s="43">
        <v>0.39288319999999999</v>
      </c>
      <c r="Z6" s="34">
        <v>0.167494</v>
      </c>
      <c r="AA6" s="34">
        <v>0.41667300000000002</v>
      </c>
      <c r="AB6" s="61">
        <v>0.68769910000000001</v>
      </c>
    </row>
    <row r="7" spans="1:28" x14ac:dyDescent="0.2">
      <c r="A7" s="87" t="s">
        <v>260</v>
      </c>
      <c r="B7" s="12">
        <v>22</v>
      </c>
      <c r="C7" s="137" t="s">
        <v>266</v>
      </c>
      <c r="D7" s="12" t="s">
        <v>6</v>
      </c>
      <c r="E7" s="12" t="s">
        <v>9</v>
      </c>
      <c r="F7" s="12">
        <f>1-0.02091</f>
        <v>0.97909000000000002</v>
      </c>
      <c r="G7" s="87">
        <v>0.99</v>
      </c>
      <c r="H7" s="12">
        <v>9.0999999999999998E-2</v>
      </c>
      <c r="I7" s="12">
        <v>1.2999999999999999E-2</v>
      </c>
      <c r="J7" s="99">
        <v>1.57E-12</v>
      </c>
      <c r="K7" s="34">
        <v>0.108641</v>
      </c>
      <c r="L7" s="34">
        <v>9.5814999999999997E-2</v>
      </c>
      <c r="M7" s="43">
        <v>0.25685239999999998</v>
      </c>
      <c r="N7" s="34">
        <v>2.2488000000000001E-2</v>
      </c>
      <c r="O7" s="34">
        <v>4.5775000000000003E-2</v>
      </c>
      <c r="P7" s="43">
        <v>0.6232337</v>
      </c>
      <c r="Q7" s="34">
        <v>0.182199</v>
      </c>
      <c r="R7" s="34">
        <v>3.7276999999999998E-2</v>
      </c>
      <c r="S7" s="43">
        <v>1.0201800000000001E-6</v>
      </c>
      <c r="T7" s="34">
        <v>3.5664229999999999</v>
      </c>
      <c r="U7" s="34">
        <v>2.5544359999999999</v>
      </c>
      <c r="V7" s="43">
        <v>0.1626638</v>
      </c>
      <c r="W7" s="34">
        <v>5.3793879999999996</v>
      </c>
      <c r="X7" s="34">
        <v>1.309517</v>
      </c>
      <c r="Y7" s="43">
        <v>3.9924240000000002E-5</v>
      </c>
      <c r="Z7" s="34">
        <v>9.9354650000000007</v>
      </c>
      <c r="AA7" s="34">
        <v>1.4382029999999999</v>
      </c>
      <c r="AB7" s="61">
        <v>4.9067080000000003E-12</v>
      </c>
    </row>
    <row r="8" spans="1:28" x14ac:dyDescent="0.2">
      <c r="A8" s="87" t="s">
        <v>261</v>
      </c>
      <c r="B8" s="12">
        <v>1</v>
      </c>
      <c r="C8" s="137" t="s">
        <v>267</v>
      </c>
      <c r="D8" s="12" t="s">
        <v>9</v>
      </c>
      <c r="E8" s="12" t="s">
        <v>6</v>
      </c>
      <c r="F8" s="12">
        <v>0.2291</v>
      </c>
      <c r="G8" s="87">
        <v>0.21</v>
      </c>
      <c r="H8" s="12">
        <v>2.1000000000000001E-2</v>
      </c>
      <c r="I8" s="12">
        <v>4.0000000000000001E-3</v>
      </c>
      <c r="J8" s="99">
        <v>8.0600000000000007E-9</v>
      </c>
      <c r="K8" s="34">
        <v>0.112897</v>
      </c>
      <c r="L8" s="34">
        <v>3.1238999999999999E-2</v>
      </c>
      <c r="M8" s="43">
        <v>3.0153679999999998E-4</v>
      </c>
      <c r="N8" s="34">
        <v>1.2982E-2</v>
      </c>
      <c r="O8" s="34">
        <v>1.4015E-2</v>
      </c>
      <c r="P8" s="43">
        <v>0.35429359999999999</v>
      </c>
      <c r="Q8" s="34">
        <v>3.5509999999999999E-3</v>
      </c>
      <c r="R8" s="34">
        <v>1.2267999999999999E-2</v>
      </c>
      <c r="S8" s="43">
        <v>0.77223529999999996</v>
      </c>
      <c r="T8" s="34">
        <v>2.5415930000000002</v>
      </c>
      <c r="U8" s="34">
        <v>0.84513000000000005</v>
      </c>
      <c r="V8" s="43">
        <v>2.635451E-3</v>
      </c>
      <c r="W8" s="34">
        <v>0.47242600000000001</v>
      </c>
      <c r="X8" s="34">
        <v>0.42919800000000002</v>
      </c>
      <c r="Y8" s="43">
        <v>0.27101940000000002</v>
      </c>
      <c r="Z8" s="34">
        <v>0.502803</v>
      </c>
      <c r="AA8" s="34">
        <v>0.491865</v>
      </c>
      <c r="AB8" s="61">
        <v>0.30666840000000001</v>
      </c>
    </row>
    <row r="9" spans="1:28" x14ac:dyDescent="0.2">
      <c r="A9" s="87" t="s">
        <v>262</v>
      </c>
      <c r="B9" s="12">
        <v>11</v>
      </c>
      <c r="C9" s="137" t="s">
        <v>268</v>
      </c>
      <c r="D9" s="12" t="s">
        <v>5</v>
      </c>
      <c r="E9" s="12" t="s">
        <v>9</v>
      </c>
      <c r="F9" s="12">
        <f>1-0.3131</f>
        <v>0.68690000000000007</v>
      </c>
      <c r="G9" s="87">
        <v>0.69</v>
      </c>
      <c r="H9" s="12">
        <v>2.1000000000000001E-2</v>
      </c>
      <c r="I9" s="12">
        <v>3.0000000000000001E-3</v>
      </c>
      <c r="J9" s="99">
        <v>6.6200000000000001E-11</v>
      </c>
      <c r="K9" s="34">
        <v>1.6723999999999999E-2</v>
      </c>
      <c r="L9" s="34">
        <v>2.8995E-2</v>
      </c>
      <c r="M9" s="43">
        <v>0.56408190000000002</v>
      </c>
      <c r="N9" s="34">
        <v>1.0690000000000001E-3</v>
      </c>
      <c r="O9" s="34">
        <v>1.3042E-2</v>
      </c>
      <c r="P9" s="43">
        <v>0.9346738</v>
      </c>
      <c r="Q9" s="34">
        <v>-1.3486E-2</v>
      </c>
      <c r="R9" s="34">
        <v>1.1401E-2</v>
      </c>
      <c r="S9" s="43">
        <v>0.23685719999999999</v>
      </c>
      <c r="T9" s="34">
        <v>0.48313600000000001</v>
      </c>
      <c r="U9" s="34">
        <v>0.78503500000000004</v>
      </c>
      <c r="V9" s="43">
        <v>0.5382692</v>
      </c>
      <c r="W9" s="34">
        <v>0.40298099999999998</v>
      </c>
      <c r="X9" s="34">
        <v>0.39780399999999999</v>
      </c>
      <c r="Y9" s="43">
        <v>0.31105349999999998</v>
      </c>
      <c r="Z9" s="34">
        <v>-0.30486099999999999</v>
      </c>
      <c r="AA9" s="34">
        <v>0.45963399999999999</v>
      </c>
      <c r="AB9" s="61">
        <v>0.50715829999999995</v>
      </c>
    </row>
    <row r="10" spans="1:28" x14ac:dyDescent="0.2">
      <c r="A10" s="88" t="s">
        <v>263</v>
      </c>
      <c r="B10" s="13">
        <v>18</v>
      </c>
      <c r="C10" s="138" t="s">
        <v>269</v>
      </c>
      <c r="D10" s="13" t="s">
        <v>5</v>
      </c>
      <c r="E10" s="13" t="s">
        <v>8</v>
      </c>
      <c r="F10" s="13">
        <v>0.25219999999999998</v>
      </c>
      <c r="G10" s="88">
        <v>0.23</v>
      </c>
      <c r="H10" s="13">
        <v>2.9000000000000001E-2</v>
      </c>
      <c r="I10" s="13">
        <v>4.0000000000000001E-3</v>
      </c>
      <c r="J10" s="102">
        <v>9.8799999999999998E-17</v>
      </c>
      <c r="K10" s="35">
        <v>-2.3348000000000001E-2</v>
      </c>
      <c r="L10" s="35">
        <v>3.0339000000000001E-2</v>
      </c>
      <c r="M10" s="44">
        <v>0.44155470000000002</v>
      </c>
      <c r="N10" s="35">
        <v>-1.5633999999999999E-2</v>
      </c>
      <c r="O10" s="35">
        <v>1.3625999999999999E-2</v>
      </c>
      <c r="P10" s="44">
        <v>0.25123069999999997</v>
      </c>
      <c r="Q10" s="35">
        <v>1.1638000000000001E-2</v>
      </c>
      <c r="R10" s="35">
        <v>1.1905000000000001E-2</v>
      </c>
      <c r="S10" s="44">
        <v>0.32828580000000002</v>
      </c>
      <c r="T10" s="35">
        <v>-1.4385779999999999</v>
      </c>
      <c r="U10" s="35">
        <v>0.81976300000000002</v>
      </c>
      <c r="V10" s="44">
        <v>7.9281439999999995E-2</v>
      </c>
      <c r="W10" s="35">
        <v>-0.59631999999999996</v>
      </c>
      <c r="X10" s="35">
        <v>0.414798</v>
      </c>
      <c r="Y10" s="44">
        <v>0.15054319999999999</v>
      </c>
      <c r="Z10" s="35">
        <v>0.64050399999999996</v>
      </c>
      <c r="AA10" s="35">
        <v>0.477686</v>
      </c>
      <c r="AB10" s="66">
        <v>0.17996999999999999</v>
      </c>
    </row>
    <row r="11" spans="1:28" x14ac:dyDescent="0.2">
      <c r="A11" s="49" t="s">
        <v>381</v>
      </c>
    </row>
  </sheetData>
  <mergeCells count="10">
    <mergeCell ref="A1:S1"/>
    <mergeCell ref="Z3:AB3"/>
    <mergeCell ref="K2:S2"/>
    <mergeCell ref="T2:AB2"/>
    <mergeCell ref="G3:J3"/>
    <mergeCell ref="K3:M3"/>
    <mergeCell ref="N3:P3"/>
    <mergeCell ref="Q3:S3"/>
    <mergeCell ref="T3:V3"/>
    <mergeCell ref="W3:Y3"/>
  </mergeCells>
  <conditionalFormatting sqref="M5:M10">
    <cfRule type="cellIs" dxfId="5" priority="6" operator="lessThanOrEqual">
      <formula>0.05</formula>
    </cfRule>
  </conditionalFormatting>
  <conditionalFormatting sqref="P5:P10">
    <cfRule type="cellIs" dxfId="4" priority="5" operator="lessThanOrEqual">
      <formula>0.05</formula>
    </cfRule>
  </conditionalFormatting>
  <conditionalFormatting sqref="S5:S10">
    <cfRule type="cellIs" dxfId="3" priority="4" operator="lessThanOrEqual">
      <formula>0.05</formula>
    </cfRule>
  </conditionalFormatting>
  <conditionalFormatting sqref="V5:V10">
    <cfRule type="cellIs" dxfId="2" priority="3" operator="lessThanOrEqual">
      <formula>0.05</formula>
    </cfRule>
  </conditionalFormatting>
  <conditionalFormatting sqref="Y5:Y10">
    <cfRule type="cellIs" dxfId="1" priority="2" operator="lessThanOrEqual">
      <formula>0.05</formula>
    </cfRule>
  </conditionalFormatting>
  <conditionalFormatting sqref="AB5:AB10">
    <cfRule type="cellIs" dxfId="0" priority="1" operator="lessThanOrEqual">
      <formula>0.05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727E-B174-7442-9F15-EEFB83055BDF}">
  <dimension ref="A1:K14"/>
  <sheetViews>
    <sheetView zoomScaleNormal="100" workbookViewId="0">
      <selection activeCell="A13" sqref="A13"/>
    </sheetView>
  </sheetViews>
  <sheetFormatPr baseColWidth="10" defaultRowHeight="16" x14ac:dyDescent="0.2"/>
  <cols>
    <col min="1" max="1" width="13" customWidth="1"/>
    <col min="2" max="2" width="8.1640625" bestFit="1" customWidth="1"/>
    <col min="3" max="3" width="36.83203125" customWidth="1"/>
    <col min="4" max="11" width="13" customWidth="1"/>
  </cols>
  <sheetData>
    <row r="1" spans="1:11" ht="37" customHeight="1" x14ac:dyDescent="0.2">
      <c r="A1" s="204" t="s">
        <v>314</v>
      </c>
      <c r="B1" s="204"/>
      <c r="C1" s="204"/>
      <c r="D1" s="204"/>
      <c r="E1" s="204"/>
      <c r="F1" s="204"/>
      <c r="G1" s="204"/>
      <c r="H1" s="204"/>
      <c r="I1" s="204"/>
      <c r="J1" s="204"/>
      <c r="K1" s="204"/>
    </row>
    <row r="2" spans="1:11" ht="16" customHeight="1" x14ac:dyDescent="0.2">
      <c r="A2" s="12"/>
      <c r="B2" s="12"/>
      <c r="C2" s="12"/>
      <c r="D2" s="12"/>
      <c r="E2" s="12"/>
      <c r="F2" s="201" t="s">
        <v>206</v>
      </c>
      <c r="G2" s="202"/>
      <c r="H2" s="202"/>
      <c r="I2" s="202"/>
      <c r="J2" s="202"/>
      <c r="K2" s="203"/>
    </row>
    <row r="3" spans="1:11" ht="17" x14ac:dyDescent="0.2">
      <c r="A3" s="20" t="s">
        <v>22</v>
      </c>
      <c r="B3" s="20" t="s">
        <v>186</v>
      </c>
      <c r="C3" s="20" t="s">
        <v>187</v>
      </c>
      <c r="D3" s="20" t="s">
        <v>25</v>
      </c>
      <c r="E3" s="20" t="s">
        <v>26</v>
      </c>
      <c r="F3" s="76" t="s">
        <v>27</v>
      </c>
      <c r="G3" s="20" t="s">
        <v>18</v>
      </c>
      <c r="H3" s="20" t="s">
        <v>28</v>
      </c>
      <c r="I3" s="20" t="s">
        <v>29</v>
      </c>
      <c r="J3" s="20" t="s">
        <v>20</v>
      </c>
      <c r="K3" s="77" t="s">
        <v>1</v>
      </c>
    </row>
    <row r="4" spans="1:11" ht="119" x14ac:dyDescent="0.2">
      <c r="A4" s="16" t="s">
        <v>16</v>
      </c>
      <c r="B4" s="15" t="s">
        <v>30</v>
      </c>
      <c r="C4" s="16" t="s">
        <v>188</v>
      </c>
      <c r="D4" s="16">
        <v>2</v>
      </c>
      <c r="E4" s="16">
        <v>27730940</v>
      </c>
      <c r="F4" s="78">
        <v>0.04</v>
      </c>
      <c r="G4" s="16">
        <v>0.01</v>
      </c>
      <c r="H4" s="16" t="s">
        <v>8</v>
      </c>
      <c r="I4" s="16" t="s">
        <v>9</v>
      </c>
      <c r="J4" s="16">
        <v>0.59</v>
      </c>
      <c r="K4" s="79" t="s">
        <v>31</v>
      </c>
    </row>
    <row r="5" spans="1:11" ht="34" x14ac:dyDescent="0.2">
      <c r="A5" s="16" t="s">
        <v>15</v>
      </c>
      <c r="B5" s="15" t="s">
        <v>33</v>
      </c>
      <c r="C5" s="16" t="s">
        <v>189</v>
      </c>
      <c r="D5" s="16">
        <v>4</v>
      </c>
      <c r="E5" s="16">
        <v>89039082</v>
      </c>
      <c r="F5" s="78">
        <v>0.06</v>
      </c>
      <c r="G5" s="16">
        <v>0.01</v>
      </c>
      <c r="H5" s="16" t="s">
        <v>5</v>
      </c>
      <c r="I5" s="16" t="s">
        <v>6</v>
      </c>
      <c r="J5" s="16">
        <v>0.89</v>
      </c>
      <c r="K5" s="79" t="s">
        <v>34</v>
      </c>
    </row>
    <row r="6" spans="1:11" ht="34" x14ac:dyDescent="0.2">
      <c r="A6" s="16" t="s">
        <v>14</v>
      </c>
      <c r="B6" s="15" t="s">
        <v>35</v>
      </c>
      <c r="C6" s="16" t="s">
        <v>190</v>
      </c>
      <c r="D6" s="16">
        <v>7</v>
      </c>
      <c r="E6" s="16">
        <v>17284577</v>
      </c>
      <c r="F6" s="78">
        <v>0.14000000000000001</v>
      </c>
      <c r="G6" s="16">
        <v>0.01</v>
      </c>
      <c r="H6" s="16" t="s">
        <v>8</v>
      </c>
      <c r="I6" s="16" t="s">
        <v>9</v>
      </c>
      <c r="J6" s="16">
        <v>0.63</v>
      </c>
      <c r="K6" s="79" t="s">
        <v>36</v>
      </c>
    </row>
    <row r="7" spans="1:11" ht="68" x14ac:dyDescent="0.2">
      <c r="A7" s="16" t="s">
        <v>13</v>
      </c>
      <c r="B7" s="15" t="s">
        <v>37</v>
      </c>
      <c r="C7" s="16" t="s">
        <v>191</v>
      </c>
      <c r="D7" s="16">
        <v>7</v>
      </c>
      <c r="E7" s="16">
        <v>73035857</v>
      </c>
      <c r="F7" s="78">
        <v>0.05</v>
      </c>
      <c r="G7" s="16">
        <v>0.01</v>
      </c>
      <c r="H7" s="16" t="s">
        <v>8</v>
      </c>
      <c r="I7" s="16" t="s">
        <v>9</v>
      </c>
      <c r="J7" s="16">
        <v>0.28000000000000003</v>
      </c>
      <c r="K7" s="79" t="s">
        <v>38</v>
      </c>
    </row>
    <row r="8" spans="1:11" ht="34" x14ac:dyDescent="0.2">
      <c r="A8" s="16" t="s">
        <v>12</v>
      </c>
      <c r="B8" s="15" t="s">
        <v>39</v>
      </c>
      <c r="C8" s="16" t="s">
        <v>192</v>
      </c>
      <c r="D8" s="16">
        <v>7</v>
      </c>
      <c r="E8" s="16">
        <v>75616105</v>
      </c>
      <c r="F8" s="78">
        <v>7.0000000000000007E-2</v>
      </c>
      <c r="G8" s="16">
        <v>0.01</v>
      </c>
      <c r="H8" s="16" t="s">
        <v>5</v>
      </c>
      <c r="I8" s="16" t="s">
        <v>6</v>
      </c>
      <c r="J8" s="16">
        <v>0.28999999999999998</v>
      </c>
      <c r="K8" s="79" t="s">
        <v>40</v>
      </c>
    </row>
    <row r="9" spans="1:11" ht="68" x14ac:dyDescent="0.2">
      <c r="A9" s="16" t="s">
        <v>11</v>
      </c>
      <c r="B9" s="15" t="s">
        <v>41</v>
      </c>
      <c r="C9" s="16" t="s">
        <v>193</v>
      </c>
      <c r="D9" s="16">
        <v>11</v>
      </c>
      <c r="E9" s="16">
        <v>27679916</v>
      </c>
      <c r="F9" s="78">
        <v>0.05</v>
      </c>
      <c r="G9" s="16">
        <v>0.01</v>
      </c>
      <c r="H9" s="16" t="s">
        <v>8</v>
      </c>
      <c r="I9" s="16" t="s">
        <v>9</v>
      </c>
      <c r="J9" s="16">
        <v>0.81</v>
      </c>
      <c r="K9" s="79" t="s">
        <v>42</v>
      </c>
    </row>
    <row r="10" spans="1:11" ht="34" x14ac:dyDescent="0.2">
      <c r="A10" s="16" t="s">
        <v>10</v>
      </c>
      <c r="B10" s="15" t="s">
        <v>43</v>
      </c>
      <c r="C10" s="16" t="s">
        <v>194</v>
      </c>
      <c r="D10" s="16">
        <v>15</v>
      </c>
      <c r="E10" s="16">
        <v>75027880</v>
      </c>
      <c r="F10" s="78">
        <v>0.15</v>
      </c>
      <c r="G10" s="16">
        <v>0.01</v>
      </c>
      <c r="H10" s="16" t="s">
        <v>9</v>
      </c>
      <c r="I10" s="16" t="s">
        <v>8</v>
      </c>
      <c r="J10" s="16">
        <v>0.24</v>
      </c>
      <c r="K10" s="79" t="s">
        <v>44</v>
      </c>
    </row>
    <row r="11" spans="1:11" ht="51" x14ac:dyDescent="0.2">
      <c r="A11" s="18" t="s">
        <v>7</v>
      </c>
      <c r="B11" s="17" t="s">
        <v>45</v>
      </c>
      <c r="C11" s="18" t="s">
        <v>195</v>
      </c>
      <c r="D11" s="18">
        <v>17</v>
      </c>
      <c r="E11" s="18">
        <v>28349095</v>
      </c>
      <c r="F11" s="80">
        <v>0.04</v>
      </c>
      <c r="G11" s="18">
        <v>0.01</v>
      </c>
      <c r="H11" s="18" t="s">
        <v>6</v>
      </c>
      <c r="I11" s="18" t="s">
        <v>5</v>
      </c>
      <c r="J11" s="18">
        <v>0.46</v>
      </c>
      <c r="K11" s="81" t="s">
        <v>46</v>
      </c>
    </row>
    <row r="12" spans="1:11" ht="16" customHeight="1" x14ac:dyDescent="0.2">
      <c r="A12" s="49" t="s">
        <v>381</v>
      </c>
      <c r="B12" s="48"/>
      <c r="C12" s="48"/>
      <c r="D12" s="48"/>
      <c r="E12" s="48"/>
      <c r="F12" s="48"/>
      <c r="G12" s="48"/>
      <c r="H12" s="48"/>
      <c r="I12" s="48"/>
      <c r="J12" s="48"/>
      <c r="K12" s="48"/>
    </row>
    <row r="13" spans="1:11" x14ac:dyDescent="0.2">
      <c r="A13" s="50" t="s">
        <v>375</v>
      </c>
    </row>
    <row r="14" spans="1:11" x14ac:dyDescent="0.2">
      <c r="A14" t="s">
        <v>376</v>
      </c>
    </row>
  </sheetData>
  <mergeCells count="2">
    <mergeCell ref="F2:K2"/>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D471A-CD0B-684B-843F-5140569E5876}">
  <dimension ref="A1:E24"/>
  <sheetViews>
    <sheetView zoomScaleNormal="100" workbookViewId="0">
      <selection activeCell="A24" sqref="A24:E24"/>
    </sheetView>
  </sheetViews>
  <sheetFormatPr baseColWidth="10" defaultRowHeight="16" x14ac:dyDescent="0.2"/>
  <cols>
    <col min="1" max="1" width="20.83203125" customWidth="1"/>
    <col min="2" max="2" width="28.6640625" bestFit="1" customWidth="1"/>
    <col min="3" max="3" width="21.83203125" bestFit="1" customWidth="1"/>
    <col min="4" max="4" width="25.83203125" bestFit="1" customWidth="1"/>
    <col min="9" max="9" width="22.33203125" bestFit="1" customWidth="1"/>
  </cols>
  <sheetData>
    <row r="1" spans="1:5" ht="53" customHeight="1" x14ac:dyDescent="0.2">
      <c r="A1" s="205" t="s">
        <v>315</v>
      </c>
      <c r="B1" s="205"/>
      <c r="C1" s="205"/>
      <c r="D1" s="205"/>
      <c r="E1" s="205"/>
    </row>
    <row r="2" spans="1:5" x14ac:dyDescent="0.2">
      <c r="A2" s="118" t="s">
        <v>73</v>
      </c>
      <c r="B2" s="105" t="s">
        <v>74</v>
      </c>
      <c r="C2" s="23" t="s">
        <v>228</v>
      </c>
      <c r="D2" s="23" t="s">
        <v>229</v>
      </c>
      <c r="E2" s="23" t="s">
        <v>91</v>
      </c>
    </row>
    <row r="3" spans="1:5" ht="16" customHeight="1" x14ac:dyDescent="0.2">
      <c r="A3" s="207" t="s">
        <v>76</v>
      </c>
      <c r="B3" s="30" t="s">
        <v>72</v>
      </c>
      <c r="C3" s="119">
        <v>40012</v>
      </c>
      <c r="D3" s="119">
        <v>31314</v>
      </c>
      <c r="E3" s="32">
        <v>0.44330000000000003</v>
      </c>
    </row>
    <row r="4" spans="1:5" x14ac:dyDescent="0.2">
      <c r="A4" s="208"/>
      <c r="B4" s="112" t="s">
        <v>71</v>
      </c>
      <c r="C4" s="120">
        <v>29422</v>
      </c>
      <c r="D4" s="120">
        <v>22642</v>
      </c>
      <c r="E4" s="34">
        <v>0.41920000000000002</v>
      </c>
    </row>
    <row r="5" spans="1:5" x14ac:dyDescent="0.2">
      <c r="A5" s="208"/>
      <c r="B5" s="112" t="s">
        <v>70</v>
      </c>
      <c r="C5" s="120">
        <v>39940</v>
      </c>
      <c r="D5" s="120">
        <v>31255</v>
      </c>
      <c r="E5" s="34">
        <v>0.44119999999999998</v>
      </c>
    </row>
    <row r="6" spans="1:5" x14ac:dyDescent="0.2">
      <c r="A6" s="208"/>
      <c r="B6" s="112" t="s">
        <v>69</v>
      </c>
      <c r="C6" s="120">
        <v>29563</v>
      </c>
      <c r="D6" s="120">
        <v>22750</v>
      </c>
      <c r="E6" s="34">
        <v>0.40239999999999998</v>
      </c>
    </row>
    <row r="7" spans="1:5" x14ac:dyDescent="0.2">
      <c r="A7" s="208"/>
      <c r="B7" s="112" t="s">
        <v>68</v>
      </c>
      <c r="C7" s="120">
        <v>40010</v>
      </c>
      <c r="D7" s="120">
        <v>31314</v>
      </c>
      <c r="E7" s="34" t="s">
        <v>92</v>
      </c>
    </row>
    <row r="8" spans="1:5" x14ac:dyDescent="0.2">
      <c r="A8" s="209"/>
      <c r="B8" s="113" t="s">
        <v>67</v>
      </c>
      <c r="C8" s="121">
        <v>29406</v>
      </c>
      <c r="D8" s="121">
        <v>22628</v>
      </c>
      <c r="E8" s="35">
        <v>0.42659999999999998</v>
      </c>
    </row>
    <row r="9" spans="1:5" ht="16" customHeight="1" x14ac:dyDescent="0.2">
      <c r="A9" s="207" t="s">
        <v>77</v>
      </c>
      <c r="B9" s="112" t="s">
        <v>66</v>
      </c>
      <c r="C9" s="120">
        <v>48127</v>
      </c>
      <c r="D9" s="120">
        <v>37609</v>
      </c>
      <c r="E9" s="34">
        <v>0.4355</v>
      </c>
    </row>
    <row r="10" spans="1:5" x14ac:dyDescent="0.2">
      <c r="A10" s="208"/>
      <c r="B10" s="112" t="s">
        <v>65</v>
      </c>
      <c r="C10" s="120">
        <v>39929</v>
      </c>
      <c r="D10" s="120">
        <v>31249</v>
      </c>
      <c r="E10" s="34">
        <v>0.44490000000000002</v>
      </c>
    </row>
    <row r="11" spans="1:5" x14ac:dyDescent="0.2">
      <c r="A11" s="208"/>
      <c r="B11" s="112" t="s">
        <v>64</v>
      </c>
      <c r="C11" s="120">
        <v>27987</v>
      </c>
      <c r="D11" s="120">
        <v>20987</v>
      </c>
      <c r="E11" s="34">
        <v>0.42420000000000002</v>
      </c>
    </row>
    <row r="12" spans="1:5" x14ac:dyDescent="0.2">
      <c r="A12" s="208"/>
      <c r="B12" s="112" t="s">
        <v>62</v>
      </c>
      <c r="C12" s="120">
        <v>29544</v>
      </c>
      <c r="D12" s="120">
        <v>22732</v>
      </c>
      <c r="E12" s="34">
        <v>0.4123</v>
      </c>
    </row>
    <row r="13" spans="1:5" x14ac:dyDescent="0.2">
      <c r="A13" s="208"/>
      <c r="B13" s="112" t="s">
        <v>61</v>
      </c>
      <c r="C13" s="120">
        <v>29543</v>
      </c>
      <c r="D13" s="120">
        <v>22732</v>
      </c>
      <c r="E13" s="34">
        <v>0.4163</v>
      </c>
    </row>
    <row r="14" spans="1:5" x14ac:dyDescent="0.2">
      <c r="A14" s="208"/>
      <c r="B14" s="112" t="s">
        <v>60</v>
      </c>
      <c r="C14" s="120">
        <v>29535</v>
      </c>
      <c r="D14" s="120">
        <v>22723</v>
      </c>
      <c r="E14" s="34">
        <v>0.41389999999999999</v>
      </c>
    </row>
    <row r="15" spans="1:5" x14ac:dyDescent="0.2">
      <c r="A15" s="209"/>
      <c r="B15" s="112" t="s">
        <v>63</v>
      </c>
      <c r="C15" s="120">
        <v>27994</v>
      </c>
      <c r="D15" s="120">
        <v>20997</v>
      </c>
      <c r="E15" s="34">
        <v>0.40670000000000001</v>
      </c>
    </row>
    <row r="16" spans="1:5" ht="16" customHeight="1" x14ac:dyDescent="0.2">
      <c r="A16" s="207" t="s">
        <v>78</v>
      </c>
      <c r="B16" s="30" t="s">
        <v>59</v>
      </c>
      <c r="C16" s="119">
        <v>51755</v>
      </c>
      <c r="D16" s="119">
        <v>40836</v>
      </c>
      <c r="E16" s="32">
        <v>0.44579999999999997</v>
      </c>
    </row>
    <row r="17" spans="1:5" x14ac:dyDescent="0.2">
      <c r="A17" s="208"/>
      <c r="B17" s="112" t="s">
        <v>58</v>
      </c>
      <c r="C17" s="120">
        <v>40047</v>
      </c>
      <c r="D17" s="120">
        <v>31334</v>
      </c>
      <c r="E17" s="34">
        <v>0.40849999999999997</v>
      </c>
    </row>
    <row r="18" spans="1:5" x14ac:dyDescent="0.2">
      <c r="A18" s="208"/>
      <c r="B18" s="112" t="s">
        <v>57</v>
      </c>
      <c r="C18" s="120">
        <v>27913</v>
      </c>
      <c r="D18" s="120">
        <v>20927</v>
      </c>
      <c r="E18" s="34">
        <v>0.39929999999999999</v>
      </c>
    </row>
    <row r="19" spans="1:5" x14ac:dyDescent="0.2">
      <c r="A19" s="209"/>
      <c r="B19" s="113" t="s">
        <v>56</v>
      </c>
      <c r="C19" s="121">
        <v>29459</v>
      </c>
      <c r="D19" s="121">
        <v>22660</v>
      </c>
      <c r="E19" s="35">
        <v>0.41770000000000002</v>
      </c>
    </row>
    <row r="20" spans="1:5" ht="16" customHeight="1" x14ac:dyDescent="0.2">
      <c r="A20" s="207" t="s">
        <v>90</v>
      </c>
      <c r="B20" s="30" t="s">
        <v>55</v>
      </c>
      <c r="C20" s="119">
        <v>51819</v>
      </c>
      <c r="D20" s="119">
        <v>40887</v>
      </c>
      <c r="E20" s="32">
        <v>0.42559999999999998</v>
      </c>
    </row>
    <row r="21" spans="1:5" x14ac:dyDescent="0.2">
      <c r="A21" s="208"/>
      <c r="B21" s="112" t="s">
        <v>54</v>
      </c>
      <c r="C21" s="120">
        <v>39919</v>
      </c>
      <c r="D21" s="120">
        <v>31245</v>
      </c>
      <c r="E21" s="34">
        <v>0.43630000000000002</v>
      </c>
    </row>
    <row r="22" spans="1:5" x14ac:dyDescent="0.2">
      <c r="A22" s="209"/>
      <c r="B22" s="113" t="s">
        <v>53</v>
      </c>
      <c r="C22" s="121">
        <v>27979</v>
      </c>
      <c r="D22" s="121">
        <v>20982</v>
      </c>
      <c r="E22" s="35">
        <v>0.3957</v>
      </c>
    </row>
    <row r="23" spans="1:5" s="189" customFormat="1" ht="36" customHeight="1" x14ac:dyDescent="0.2">
      <c r="A23" s="206" t="s">
        <v>93</v>
      </c>
      <c r="B23" s="206"/>
      <c r="C23" s="206"/>
      <c r="D23" s="206"/>
      <c r="E23" s="206"/>
    </row>
    <row r="24" spans="1:5" ht="124" customHeight="1" x14ac:dyDescent="0.2">
      <c r="A24" s="206" t="s">
        <v>374</v>
      </c>
      <c r="B24" s="206"/>
      <c r="C24" s="206"/>
      <c r="D24" s="206"/>
      <c r="E24" s="206"/>
    </row>
  </sheetData>
  <mergeCells count="7">
    <mergeCell ref="A1:E1"/>
    <mergeCell ref="A24:E24"/>
    <mergeCell ref="A23:E23"/>
    <mergeCell ref="A3:A8"/>
    <mergeCell ref="A9:A15"/>
    <mergeCell ref="A16:A19"/>
    <mergeCell ref="A20:A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4EC3-162A-674B-858B-1992A3EC2916}">
  <dimension ref="A1:AS13"/>
  <sheetViews>
    <sheetView workbookViewId="0">
      <selection activeCell="A12" sqref="A12:S13"/>
    </sheetView>
  </sheetViews>
  <sheetFormatPr baseColWidth="10" defaultRowHeight="16" x14ac:dyDescent="0.2"/>
  <cols>
    <col min="1" max="1" width="9.6640625" bestFit="1" customWidth="1"/>
    <col min="2" max="2" width="11.1640625" bestFit="1" customWidth="1"/>
    <col min="3" max="3" width="11" bestFit="1" customWidth="1"/>
    <col min="4" max="4" width="9.1640625" customWidth="1"/>
    <col min="5" max="5" width="8.6640625" customWidth="1"/>
    <col min="6" max="23" width="8" customWidth="1"/>
    <col min="24" max="25" width="8.83203125" customWidth="1"/>
    <col min="26" max="45" width="8" customWidth="1"/>
  </cols>
  <sheetData>
    <row r="1" spans="1:45" x14ac:dyDescent="0.2">
      <c r="A1" s="204" t="s">
        <v>316</v>
      </c>
      <c r="B1" s="204"/>
      <c r="C1" s="204"/>
      <c r="D1" s="204"/>
      <c r="E1" s="204"/>
      <c r="F1" s="204"/>
      <c r="G1" s="204"/>
      <c r="H1" s="204"/>
      <c r="I1" s="204"/>
      <c r="J1" s="204"/>
      <c r="K1" s="204"/>
      <c r="L1" s="204"/>
      <c r="M1" s="204"/>
      <c r="N1" s="204"/>
      <c r="O1" s="204"/>
      <c r="P1" s="204"/>
      <c r="Q1" s="204"/>
      <c r="R1" s="204"/>
      <c r="S1" s="204"/>
    </row>
    <row r="2" spans="1:45" s="22" customFormat="1" x14ac:dyDescent="0.2">
      <c r="D2" s="210" t="s">
        <v>24</v>
      </c>
      <c r="E2" s="211"/>
      <c r="F2" s="210" t="s">
        <v>72</v>
      </c>
      <c r="G2" s="211"/>
      <c r="H2" s="210" t="s">
        <v>71</v>
      </c>
      <c r="I2" s="211"/>
      <c r="J2" s="210" t="s">
        <v>70</v>
      </c>
      <c r="K2" s="211" t="s">
        <v>178</v>
      </c>
      <c r="L2" s="210" t="s">
        <v>69</v>
      </c>
      <c r="M2" s="211" t="s">
        <v>179</v>
      </c>
      <c r="N2" s="210" t="s">
        <v>68</v>
      </c>
      <c r="O2" s="211" t="s">
        <v>180</v>
      </c>
      <c r="P2" s="210" t="s">
        <v>67</v>
      </c>
      <c r="Q2" s="211" t="s">
        <v>181</v>
      </c>
      <c r="R2" s="210" t="s">
        <v>66</v>
      </c>
      <c r="S2" s="211" t="s">
        <v>171</v>
      </c>
      <c r="T2" s="210" t="s">
        <v>65</v>
      </c>
      <c r="U2" s="211" t="s">
        <v>182</v>
      </c>
      <c r="V2" s="210" t="s">
        <v>64</v>
      </c>
      <c r="W2" s="211" t="s">
        <v>172</v>
      </c>
      <c r="X2" s="210" t="s">
        <v>62</v>
      </c>
      <c r="Y2" s="211" t="s">
        <v>175</v>
      </c>
      <c r="Z2" s="210" t="s">
        <v>61</v>
      </c>
      <c r="AA2" s="211" t="s">
        <v>177</v>
      </c>
      <c r="AB2" s="210" t="s">
        <v>60</v>
      </c>
      <c r="AC2" s="211" t="s">
        <v>176</v>
      </c>
      <c r="AD2" s="210" t="s">
        <v>63</v>
      </c>
      <c r="AE2" s="211" t="s">
        <v>183</v>
      </c>
      <c r="AF2" s="210" t="s">
        <v>59</v>
      </c>
      <c r="AG2" s="211" t="s">
        <v>166</v>
      </c>
      <c r="AH2" s="210" t="s">
        <v>58</v>
      </c>
      <c r="AI2" s="211" t="s">
        <v>167</v>
      </c>
      <c r="AJ2" s="210" t="s">
        <v>57</v>
      </c>
      <c r="AK2" s="211" t="s">
        <v>168</v>
      </c>
      <c r="AL2" s="210" t="s">
        <v>56</v>
      </c>
      <c r="AM2" s="211" t="s">
        <v>173</v>
      </c>
      <c r="AN2" s="210" t="s">
        <v>55</v>
      </c>
      <c r="AO2" s="211" t="s">
        <v>169</v>
      </c>
      <c r="AP2" s="210" t="s">
        <v>54</v>
      </c>
      <c r="AQ2" s="211" t="s">
        <v>170</v>
      </c>
      <c r="AR2" s="210" t="s">
        <v>53</v>
      </c>
      <c r="AS2" s="211" t="s">
        <v>174</v>
      </c>
    </row>
    <row r="3" spans="1:45" s="22" customFormat="1" x14ac:dyDescent="0.2">
      <c r="A3" s="23" t="s">
        <v>22</v>
      </c>
      <c r="B3" s="23" t="s">
        <v>84</v>
      </c>
      <c r="C3" s="23" t="s">
        <v>85</v>
      </c>
      <c r="D3" s="83" t="s">
        <v>27</v>
      </c>
      <c r="E3" s="84" t="s">
        <v>18</v>
      </c>
      <c r="F3" s="83" t="s">
        <v>27</v>
      </c>
      <c r="G3" s="84" t="s">
        <v>18</v>
      </c>
      <c r="H3" s="83" t="s">
        <v>27</v>
      </c>
      <c r="I3" s="84" t="s">
        <v>18</v>
      </c>
      <c r="J3" s="83" t="s">
        <v>27</v>
      </c>
      <c r="K3" s="84" t="s">
        <v>18</v>
      </c>
      <c r="L3" s="83" t="s">
        <v>27</v>
      </c>
      <c r="M3" s="84" t="s">
        <v>18</v>
      </c>
      <c r="N3" s="83" t="s">
        <v>27</v>
      </c>
      <c r="O3" s="84" t="s">
        <v>18</v>
      </c>
      <c r="P3" s="83" t="s">
        <v>27</v>
      </c>
      <c r="Q3" s="84" t="s">
        <v>18</v>
      </c>
      <c r="R3" s="83" t="s">
        <v>19</v>
      </c>
      <c r="S3" s="84" t="s">
        <v>18</v>
      </c>
      <c r="T3" s="83" t="s">
        <v>19</v>
      </c>
      <c r="U3" s="84" t="s">
        <v>18</v>
      </c>
      <c r="V3" s="83" t="s">
        <v>19</v>
      </c>
      <c r="W3" s="84" t="s">
        <v>18</v>
      </c>
      <c r="X3" s="83" t="s">
        <v>19</v>
      </c>
      <c r="Y3" s="84" t="s">
        <v>18</v>
      </c>
      <c r="Z3" s="83" t="s">
        <v>19</v>
      </c>
      <c r="AA3" s="84" t="s">
        <v>18</v>
      </c>
      <c r="AB3" s="83" t="s">
        <v>19</v>
      </c>
      <c r="AC3" s="84" t="s">
        <v>18</v>
      </c>
      <c r="AD3" s="83" t="s">
        <v>19</v>
      </c>
      <c r="AE3" s="84" t="s">
        <v>18</v>
      </c>
      <c r="AF3" s="83" t="s">
        <v>19</v>
      </c>
      <c r="AG3" s="84" t="s">
        <v>18</v>
      </c>
      <c r="AH3" s="83" t="s">
        <v>19</v>
      </c>
      <c r="AI3" s="84" t="s">
        <v>18</v>
      </c>
      <c r="AJ3" s="83" t="s">
        <v>19</v>
      </c>
      <c r="AK3" s="84" t="s">
        <v>18</v>
      </c>
      <c r="AL3" s="83" t="s">
        <v>19</v>
      </c>
      <c r="AM3" s="84" t="s">
        <v>18</v>
      </c>
      <c r="AN3" s="83" t="s">
        <v>19</v>
      </c>
      <c r="AO3" s="84" t="s">
        <v>18</v>
      </c>
      <c r="AP3" s="83" t="s">
        <v>19</v>
      </c>
      <c r="AQ3" s="84" t="s">
        <v>18</v>
      </c>
      <c r="AR3" s="83" t="s">
        <v>19</v>
      </c>
      <c r="AS3" s="84" t="s">
        <v>18</v>
      </c>
    </row>
    <row r="4" spans="1:45" s="12" customFormat="1" x14ac:dyDescent="0.2">
      <c r="A4" s="29" t="s">
        <v>16</v>
      </c>
      <c r="B4" s="29" t="s">
        <v>8</v>
      </c>
      <c r="C4" s="29" t="s">
        <v>9</v>
      </c>
      <c r="D4" s="86">
        <v>0.04</v>
      </c>
      <c r="E4" s="96">
        <v>0.01</v>
      </c>
      <c r="F4" s="100">
        <v>-2.4204936E-2</v>
      </c>
      <c r="G4" s="101">
        <v>3.33184468424612E-2</v>
      </c>
      <c r="H4" s="100">
        <v>3.3903019999999999E-2</v>
      </c>
      <c r="I4" s="101">
        <v>3.6168678731570501E-2</v>
      </c>
      <c r="J4" s="100">
        <v>-6.2785999999999996E-3</v>
      </c>
      <c r="K4" s="101">
        <v>2.6452568976223601E-2</v>
      </c>
      <c r="L4" s="100">
        <v>-3.64022666666667E-4</v>
      </c>
      <c r="M4" s="101">
        <v>1.3747571613943301E-2</v>
      </c>
      <c r="N4" s="100">
        <v>-4.7059066666666699E-3</v>
      </c>
      <c r="O4" s="101">
        <v>1.83675738405954E-2</v>
      </c>
      <c r="P4" s="100">
        <v>3.4866293333333298E-2</v>
      </c>
      <c r="Q4" s="101">
        <v>3.04949966758504E-2</v>
      </c>
      <c r="R4" s="100">
        <v>-9.3650266666666596E-3</v>
      </c>
      <c r="S4" s="101">
        <v>1.53008359840602E-2</v>
      </c>
      <c r="T4" s="100">
        <v>-1.6519900000000001E-2</v>
      </c>
      <c r="U4" s="101">
        <v>2.33474667329008E-2</v>
      </c>
      <c r="V4" s="100">
        <v>-5.1501359999999996E-3</v>
      </c>
      <c r="W4" s="101">
        <v>2.75189452908568E-2</v>
      </c>
      <c r="X4" s="100">
        <v>-0.139036513333333</v>
      </c>
      <c r="Y4" s="101">
        <v>8.6441331202990496E-2</v>
      </c>
      <c r="Z4" s="100">
        <v>-7.3055933333333295E-2</v>
      </c>
      <c r="AA4" s="101">
        <v>4.90324557644468E-2</v>
      </c>
      <c r="AB4" s="100">
        <v>-6.4191456666666702E-2</v>
      </c>
      <c r="AC4" s="101">
        <v>4.7020845154455697E-2</v>
      </c>
      <c r="AD4" s="100">
        <v>-5.7191333333333301E-3</v>
      </c>
      <c r="AE4" s="101">
        <v>5.8125983680887901E-2</v>
      </c>
      <c r="AF4" s="100">
        <v>-4.5263086666666702E-2</v>
      </c>
      <c r="AG4" s="101">
        <v>1.3297093605852701E-2</v>
      </c>
      <c r="AH4" s="100">
        <v>2.1934133333333301E-3</v>
      </c>
      <c r="AI4" s="101">
        <v>1.1207406494714699E-2</v>
      </c>
      <c r="AJ4" s="100">
        <v>1.7262231333333301E-2</v>
      </c>
      <c r="AK4" s="101">
        <v>1.5644070561981398E-2</v>
      </c>
      <c r="AL4" s="100">
        <v>-7.7699760000000007E-2</v>
      </c>
      <c r="AM4" s="101">
        <v>5.2728294935528802E-2</v>
      </c>
      <c r="AN4" s="100">
        <v>-2.5167233333333299E-2</v>
      </c>
      <c r="AO4" s="101">
        <v>1.15373809908021E-2</v>
      </c>
      <c r="AP4" s="100">
        <v>-1.42974933333333E-2</v>
      </c>
      <c r="AQ4" s="101">
        <v>1.3391579625379599E-2</v>
      </c>
      <c r="AR4" s="100">
        <v>1.150314E-2</v>
      </c>
      <c r="AS4" s="101">
        <v>1.7587812615029098E-2</v>
      </c>
    </row>
    <row r="5" spans="1:45" s="12" customFormat="1" x14ac:dyDescent="0.2">
      <c r="A5" s="12" t="s">
        <v>15</v>
      </c>
      <c r="B5" s="12" t="s">
        <v>5</v>
      </c>
      <c r="C5" s="12" t="s">
        <v>6</v>
      </c>
      <c r="D5" s="87">
        <v>0.06</v>
      </c>
      <c r="E5" s="99">
        <v>0.01</v>
      </c>
      <c r="F5" s="97">
        <v>-8.0402866666666697E-2</v>
      </c>
      <c r="G5" s="98">
        <v>5.0284279642862202E-2</v>
      </c>
      <c r="H5" s="97">
        <v>-4.7719373333333301E-2</v>
      </c>
      <c r="I5" s="98">
        <v>5.5146067999573202E-2</v>
      </c>
      <c r="J5" s="97">
        <v>-4.58120666666667E-2</v>
      </c>
      <c r="K5" s="98">
        <v>3.99004569564625E-2</v>
      </c>
      <c r="L5" s="97">
        <v>-1.4625186666666699E-2</v>
      </c>
      <c r="M5" s="98">
        <v>2.0940904679449701E-2</v>
      </c>
      <c r="N5" s="97">
        <v>-4.01228E-2</v>
      </c>
      <c r="O5" s="98">
        <v>2.7727960622912301E-2</v>
      </c>
      <c r="P5" s="97">
        <v>-2.9523819999999999E-2</v>
      </c>
      <c r="Q5" s="98">
        <v>4.6488563289727003E-2</v>
      </c>
      <c r="R5" s="97">
        <v>-8.5656666666666693E-3</v>
      </c>
      <c r="S5" s="98">
        <v>2.3143882238616801E-2</v>
      </c>
      <c r="T5" s="97">
        <v>-8.2002533333333294E-2</v>
      </c>
      <c r="U5" s="98">
        <v>3.5255454533887301E-2</v>
      </c>
      <c r="V5" s="97">
        <v>-7.0156200000000002E-2</v>
      </c>
      <c r="W5" s="98">
        <v>4.1485738536368298E-2</v>
      </c>
      <c r="X5" s="97">
        <v>7.7067673333333295E-2</v>
      </c>
      <c r="Y5" s="98">
        <v>0.131740119412461</v>
      </c>
      <c r="Z5" s="97">
        <v>-7.9265333333333292E-3</v>
      </c>
      <c r="AA5" s="98">
        <v>7.4719113583530297E-2</v>
      </c>
      <c r="AB5" s="97">
        <v>7.5920333333333298E-2</v>
      </c>
      <c r="AC5" s="98">
        <v>7.1651627719966804E-2</v>
      </c>
      <c r="AD5" s="97">
        <v>-0.13480943333333301</v>
      </c>
      <c r="AE5" s="98">
        <v>8.7686930015309097E-2</v>
      </c>
      <c r="AF5" s="97">
        <v>-3.3344866666666702E-2</v>
      </c>
      <c r="AG5" s="98">
        <v>2.00842390220419E-2</v>
      </c>
      <c r="AH5" s="97">
        <v>-1.44414E-2</v>
      </c>
      <c r="AI5" s="98">
        <v>1.69155761808523E-2</v>
      </c>
      <c r="AJ5" s="97">
        <v>9.8040466666666701E-3</v>
      </c>
      <c r="AK5" s="98">
        <v>2.35754579381687E-2</v>
      </c>
      <c r="AL5" s="97">
        <v>-4.9349506666666702E-2</v>
      </c>
      <c r="AM5" s="98">
        <v>8.0243721456820405E-2</v>
      </c>
      <c r="AN5" s="97">
        <v>-1.3559666666666701E-2</v>
      </c>
      <c r="AO5" s="98">
        <v>1.7427917779475E-2</v>
      </c>
      <c r="AP5" s="97">
        <v>-1.104458E-2</v>
      </c>
      <c r="AQ5" s="98">
        <v>2.02417963021586E-2</v>
      </c>
      <c r="AR5" s="97">
        <v>1.25733926666667E-2</v>
      </c>
      <c r="AS5" s="98">
        <v>2.6541496890563499E-2</v>
      </c>
    </row>
    <row r="6" spans="1:45" s="12" customFormat="1" x14ac:dyDescent="0.2">
      <c r="A6" s="12" t="s">
        <v>12</v>
      </c>
      <c r="B6" s="12" t="s">
        <v>5</v>
      </c>
      <c r="C6" s="12" t="s">
        <v>6</v>
      </c>
      <c r="D6" s="87">
        <v>7.0000000000000007E-2</v>
      </c>
      <c r="E6" s="99">
        <v>0.01</v>
      </c>
      <c r="F6" s="97">
        <v>-3.42233333333333E-2</v>
      </c>
      <c r="G6" s="98">
        <v>3.4220198398290401E-2</v>
      </c>
      <c r="H6" s="97">
        <v>2.7889999999999998E-3</v>
      </c>
      <c r="I6" s="98">
        <v>3.6973677153772103E-2</v>
      </c>
      <c r="J6" s="97">
        <v>-2.8359039999999999E-2</v>
      </c>
      <c r="K6" s="98">
        <v>2.7182606610327599E-2</v>
      </c>
      <c r="L6" s="97">
        <v>-1.12398666666667E-2</v>
      </c>
      <c r="M6" s="98">
        <v>1.4054180569928699E-2</v>
      </c>
      <c r="N6" s="97">
        <v>-7.0894066666666701E-3</v>
      </c>
      <c r="O6" s="98">
        <v>1.8879678878736501E-2</v>
      </c>
      <c r="P6" s="97">
        <v>1.9357573333333301E-2</v>
      </c>
      <c r="Q6" s="98">
        <v>3.1172159631628601E-2</v>
      </c>
      <c r="R6" s="97">
        <v>7.6440133333333304E-3</v>
      </c>
      <c r="S6" s="98">
        <v>1.5709450031814599E-2</v>
      </c>
      <c r="T6" s="97">
        <v>-2.764906E-2</v>
      </c>
      <c r="U6" s="98">
        <v>2.40002733271042E-2</v>
      </c>
      <c r="V6" s="97">
        <v>1.1820466666666699E-2</v>
      </c>
      <c r="W6" s="98">
        <v>2.8030890770882201E-2</v>
      </c>
      <c r="X6" s="97">
        <v>-5.1129669333333301E-2</v>
      </c>
      <c r="Y6" s="98">
        <v>8.8396530176739499E-2</v>
      </c>
      <c r="Z6" s="97">
        <v>-2.0956613333333301E-2</v>
      </c>
      <c r="AA6" s="98">
        <v>5.0145276712409398E-2</v>
      </c>
      <c r="AB6" s="97">
        <v>-3.1897233333333302E-2</v>
      </c>
      <c r="AC6" s="98">
        <v>4.8088452087009799E-2</v>
      </c>
      <c r="AD6" s="97">
        <v>3.0680880000000001E-2</v>
      </c>
      <c r="AE6" s="98">
        <v>5.9238865888358597E-2</v>
      </c>
      <c r="AF6" s="97">
        <v>2.1477199999999998E-2</v>
      </c>
      <c r="AG6" s="98">
        <v>1.3650002261135699E-2</v>
      </c>
      <c r="AH6" s="97">
        <v>2.0684333333333301E-2</v>
      </c>
      <c r="AI6" s="98">
        <v>1.1516715892085701E-2</v>
      </c>
      <c r="AJ6" s="97">
        <v>-3.9003102666666698E-3</v>
      </c>
      <c r="AK6" s="98">
        <v>1.59375092107998E-2</v>
      </c>
      <c r="AL6" s="97">
        <v>-5.5155799999999998E-2</v>
      </c>
      <c r="AM6" s="98">
        <v>5.3908584528947999E-2</v>
      </c>
      <c r="AN6" s="97">
        <v>9.1058786666666693E-3</v>
      </c>
      <c r="AO6" s="98">
        <v>1.18426375919258E-2</v>
      </c>
      <c r="AP6" s="97">
        <v>-1.1306813333333301E-2</v>
      </c>
      <c r="AQ6" s="98">
        <v>1.37691230270793E-2</v>
      </c>
      <c r="AR6" s="97">
        <v>3.4027800000000002E-3</v>
      </c>
      <c r="AS6" s="98">
        <v>1.7925590476997301E-2</v>
      </c>
    </row>
    <row r="7" spans="1:45" s="12" customFormat="1" x14ac:dyDescent="0.2">
      <c r="A7" s="12" t="s">
        <v>10</v>
      </c>
      <c r="B7" s="12" t="s">
        <v>9</v>
      </c>
      <c r="C7" s="12" t="s">
        <v>8</v>
      </c>
      <c r="D7" s="87">
        <v>0.15</v>
      </c>
      <c r="E7" s="99">
        <v>0.01</v>
      </c>
      <c r="F7" s="97">
        <v>1.6300933333333299E-2</v>
      </c>
      <c r="G7" s="98">
        <v>3.53761705512744E-2</v>
      </c>
      <c r="H7" s="97">
        <v>2.7561039999999998E-2</v>
      </c>
      <c r="I7" s="98">
        <v>3.8345237562073101E-2</v>
      </c>
      <c r="J7" s="97">
        <v>2.0238406666666701E-2</v>
      </c>
      <c r="K7" s="98">
        <v>2.80897402237907E-2</v>
      </c>
      <c r="L7" s="97">
        <v>-2.0963386666666702E-2</v>
      </c>
      <c r="M7" s="98">
        <v>1.45716731296803E-2</v>
      </c>
      <c r="N7" s="97">
        <v>8.1230866666666696E-3</v>
      </c>
      <c r="O7" s="98">
        <v>1.9512930587643099E-2</v>
      </c>
      <c r="P7" s="97">
        <v>5.08460066666667E-2</v>
      </c>
      <c r="Q7" s="98">
        <v>3.2330821061264899E-2</v>
      </c>
      <c r="R7" s="97">
        <v>-2.8775100000000001E-2</v>
      </c>
      <c r="S7" s="98">
        <v>1.6236855970919201E-2</v>
      </c>
      <c r="T7" s="97">
        <v>1.323094E-2</v>
      </c>
      <c r="U7" s="98">
        <v>2.4822374549664301E-2</v>
      </c>
      <c r="V7" s="97">
        <v>2.44115666666667E-2</v>
      </c>
      <c r="W7" s="98">
        <v>2.91222751627878E-2</v>
      </c>
      <c r="X7" s="97">
        <v>9.3524473333333302E-2</v>
      </c>
      <c r="Y7" s="98">
        <v>9.1650799503976602E-2</v>
      </c>
      <c r="Z7" s="97">
        <v>1.221644E-3</v>
      </c>
      <c r="AA7" s="98">
        <v>5.1980548741339297E-2</v>
      </c>
      <c r="AB7" s="97">
        <v>9.1491815333333296E-2</v>
      </c>
      <c r="AC7" s="98">
        <v>4.9860224609771603E-2</v>
      </c>
      <c r="AD7" s="97">
        <v>-8.9581999999999995E-2</v>
      </c>
      <c r="AE7" s="98">
        <v>6.1548893411192997E-2</v>
      </c>
      <c r="AF7" s="97">
        <v>-1.2083999999999999E-2</v>
      </c>
      <c r="AG7" s="98">
        <v>1.4102131158713701E-2</v>
      </c>
      <c r="AH7" s="97">
        <v>-4.5803453333333301E-3</v>
      </c>
      <c r="AI7" s="98">
        <v>1.1910636515455699E-2</v>
      </c>
      <c r="AJ7" s="97">
        <v>-2.53374E-2</v>
      </c>
      <c r="AK7" s="98">
        <v>1.6564428057285901E-2</v>
      </c>
      <c r="AL7" s="97">
        <v>2.62307266666667E-2</v>
      </c>
      <c r="AM7" s="98">
        <v>5.5900146253129897E-2</v>
      </c>
      <c r="AN7" s="97">
        <v>-4.8358266666666703E-3</v>
      </c>
      <c r="AO7" s="98">
        <v>1.2236512118355899E-2</v>
      </c>
      <c r="AP7" s="97">
        <v>-2.6102146666666701E-2</v>
      </c>
      <c r="AQ7" s="98">
        <v>1.4236565822172699E-2</v>
      </c>
      <c r="AR7" s="97">
        <v>1.239672E-2</v>
      </c>
      <c r="AS7" s="98">
        <v>1.8633430894598599E-2</v>
      </c>
    </row>
    <row r="8" spans="1:45" s="12" customFormat="1" x14ac:dyDescent="0.2">
      <c r="A8" s="12" t="s">
        <v>14</v>
      </c>
      <c r="B8" s="12" t="s">
        <v>8</v>
      </c>
      <c r="C8" s="12" t="s">
        <v>9</v>
      </c>
      <c r="D8" s="87">
        <v>0.14000000000000001</v>
      </c>
      <c r="E8" s="99">
        <v>0.01</v>
      </c>
      <c r="F8" s="97">
        <v>-2.26941333333333E-2</v>
      </c>
      <c r="G8" s="98">
        <v>3.2898149868503E-2</v>
      </c>
      <c r="H8" s="97">
        <v>6.4025813333333306E-2</v>
      </c>
      <c r="I8" s="98">
        <v>3.5577890240039003E-2</v>
      </c>
      <c r="J8" s="97">
        <v>-3.8028840000000001E-2</v>
      </c>
      <c r="K8" s="98">
        <v>2.6131614761231398E-2</v>
      </c>
      <c r="L8" s="97">
        <v>2.6722880000000001E-3</v>
      </c>
      <c r="M8" s="98">
        <v>1.35247524457743E-2</v>
      </c>
      <c r="N8" s="97">
        <v>3.27506666666667E-4</v>
      </c>
      <c r="O8" s="98">
        <v>1.8148975906237399E-2</v>
      </c>
      <c r="P8" s="97">
        <v>6.3229906666666696E-2</v>
      </c>
      <c r="Q8" s="98">
        <v>2.9997907286318098E-2</v>
      </c>
      <c r="R8" s="97">
        <v>-2.16735733333333E-2</v>
      </c>
      <c r="S8" s="98">
        <v>1.51251150569878E-2</v>
      </c>
      <c r="T8" s="97">
        <v>-2.9574400000000001E-2</v>
      </c>
      <c r="U8" s="98">
        <v>2.3072418631815899E-2</v>
      </c>
      <c r="V8" s="97">
        <v>-1.0860108E-2</v>
      </c>
      <c r="W8" s="98">
        <v>2.7148150041564002E-2</v>
      </c>
      <c r="X8" s="97">
        <v>3.04933453333333E-2</v>
      </c>
      <c r="Y8" s="98">
        <v>8.5041007260287793E-2</v>
      </c>
      <c r="Z8" s="97">
        <v>3.5101922666666702E-2</v>
      </c>
      <c r="AA8" s="98">
        <v>4.8237236957018502E-2</v>
      </c>
      <c r="AB8" s="97">
        <v>-3.6953333333333301E-4</v>
      </c>
      <c r="AC8" s="98">
        <v>4.6262625615472203E-2</v>
      </c>
      <c r="AD8" s="97">
        <v>-3.6143933333333302E-2</v>
      </c>
      <c r="AE8" s="98">
        <v>5.7344496883442203E-2</v>
      </c>
      <c r="AF8" s="97">
        <v>-8.5093719999999994E-3</v>
      </c>
      <c r="AG8" s="98">
        <v>1.3141264478633501E-2</v>
      </c>
      <c r="AH8" s="97">
        <v>5.2400000000000005E-4</v>
      </c>
      <c r="AI8" s="98">
        <v>1.10709961370213E-2</v>
      </c>
      <c r="AJ8" s="97">
        <v>7.3336133333333298E-3</v>
      </c>
      <c r="AK8" s="98">
        <v>1.5430067135205901E-2</v>
      </c>
      <c r="AL8" s="97">
        <v>2.5675839333333301E-2</v>
      </c>
      <c r="AM8" s="98">
        <v>5.1860450526258303E-2</v>
      </c>
      <c r="AN8" s="97">
        <v>-1.73442E-3</v>
      </c>
      <c r="AO8" s="98">
        <v>1.1400259186031899E-2</v>
      </c>
      <c r="AP8" s="97">
        <v>-9.6641999999999995E-3</v>
      </c>
      <c r="AQ8" s="98">
        <v>1.3240326415541501E-2</v>
      </c>
      <c r="AR8" s="97">
        <v>-2.42570933333333E-3</v>
      </c>
      <c r="AS8" s="98">
        <v>1.7356768523138201E-2</v>
      </c>
    </row>
    <row r="9" spans="1:45" s="12" customFormat="1" x14ac:dyDescent="0.2">
      <c r="A9" s="12" t="s">
        <v>11</v>
      </c>
      <c r="B9" s="12" t="s">
        <v>8</v>
      </c>
      <c r="C9" s="12" t="s">
        <v>9</v>
      </c>
      <c r="D9" s="87">
        <v>0.05</v>
      </c>
      <c r="E9" s="99">
        <v>0.01</v>
      </c>
      <c r="F9" s="97">
        <v>-2.0268933333333298E-3</v>
      </c>
      <c r="G9" s="98">
        <v>4.0510477294671297E-2</v>
      </c>
      <c r="H9" s="97">
        <v>6.32930466666667E-2</v>
      </c>
      <c r="I9" s="98">
        <v>4.38019685391694E-2</v>
      </c>
      <c r="J9" s="97">
        <v>-8.2956266666666598E-3</v>
      </c>
      <c r="K9" s="98">
        <v>3.2179710503828701E-2</v>
      </c>
      <c r="L9" s="97">
        <v>3.13642E-3</v>
      </c>
      <c r="M9" s="98">
        <v>1.6649826576758599E-2</v>
      </c>
      <c r="N9" s="97">
        <v>6.05086666666667E-3</v>
      </c>
      <c r="O9" s="98">
        <v>2.2350597974719E-2</v>
      </c>
      <c r="P9" s="97">
        <v>6.4144019999999996E-2</v>
      </c>
      <c r="Q9" s="98">
        <v>3.6930306447993402E-2</v>
      </c>
      <c r="R9" s="97">
        <v>1.12250933333333E-2</v>
      </c>
      <c r="S9" s="98">
        <v>1.8583269522657798E-2</v>
      </c>
      <c r="T9" s="97">
        <v>3.3253733333333299E-2</v>
      </c>
      <c r="U9" s="98">
        <v>2.8394984778321499E-2</v>
      </c>
      <c r="V9" s="97">
        <v>3.49106E-2</v>
      </c>
      <c r="W9" s="98">
        <v>3.3374544891046999E-2</v>
      </c>
      <c r="X9" s="97">
        <v>4.7110800000000001E-2</v>
      </c>
      <c r="Y9" s="98">
        <v>0.104681336451588</v>
      </c>
      <c r="Z9" s="97">
        <v>3.8289066666666698E-2</v>
      </c>
      <c r="AA9" s="98">
        <v>5.93835205775489E-2</v>
      </c>
      <c r="AB9" s="97">
        <v>2.0271839999999999E-2</v>
      </c>
      <c r="AC9" s="98">
        <v>5.6938653137522902E-2</v>
      </c>
      <c r="AD9" s="97">
        <v>6.3731133333333301E-2</v>
      </c>
      <c r="AE9" s="98">
        <v>7.0537949933547797E-2</v>
      </c>
      <c r="AF9" s="97">
        <v>1.05129066666667E-2</v>
      </c>
      <c r="AG9" s="98">
        <v>1.6156744285709301E-2</v>
      </c>
      <c r="AH9" s="97">
        <v>-6.7254000000000001E-4</v>
      </c>
      <c r="AI9" s="98">
        <v>1.36228388868647E-2</v>
      </c>
      <c r="AJ9" s="97">
        <v>1.14324933333333E-2</v>
      </c>
      <c r="AK9" s="98">
        <v>1.8964967955577301E-2</v>
      </c>
      <c r="AL9" s="97">
        <v>9.2753466666666701E-3</v>
      </c>
      <c r="AM9" s="98">
        <v>6.3819039291746399E-2</v>
      </c>
      <c r="AN9" s="97">
        <v>1.5011699999999999E-2</v>
      </c>
      <c r="AO9" s="98">
        <v>1.40170734046649E-2</v>
      </c>
      <c r="AP9" s="97">
        <v>4.6425746666666698E-3</v>
      </c>
      <c r="AQ9" s="98">
        <v>1.62884279548038E-2</v>
      </c>
      <c r="AR9" s="97">
        <v>-1.43465333333333E-2</v>
      </c>
      <c r="AS9" s="98">
        <v>2.13514635284019E-2</v>
      </c>
    </row>
    <row r="10" spans="1:45" s="12" customFormat="1" x14ac:dyDescent="0.2">
      <c r="A10" s="12" t="s">
        <v>13</v>
      </c>
      <c r="B10" s="12" t="s">
        <v>8</v>
      </c>
      <c r="C10" s="12" t="s">
        <v>9</v>
      </c>
      <c r="D10" s="87">
        <v>0.05</v>
      </c>
      <c r="E10" s="99">
        <v>0.01</v>
      </c>
      <c r="F10" s="97">
        <v>-1.30738933333333E-2</v>
      </c>
      <c r="G10" s="98">
        <v>3.4614261091172799E-2</v>
      </c>
      <c r="H10" s="97">
        <v>5.9978799999999997E-3</v>
      </c>
      <c r="I10" s="98">
        <v>3.7256160257587698E-2</v>
      </c>
      <c r="J10" s="97">
        <v>-2.4679366666666699E-2</v>
      </c>
      <c r="K10" s="98">
        <v>2.7478341347921799E-2</v>
      </c>
      <c r="L10" s="97">
        <v>-1.74473266666667E-2</v>
      </c>
      <c r="M10" s="98">
        <v>1.41704733173347E-2</v>
      </c>
      <c r="N10" s="97">
        <v>1.867334E-2</v>
      </c>
      <c r="O10" s="98">
        <v>1.9082317086859799E-2</v>
      </c>
      <c r="P10" s="97">
        <v>1.8695079999999999E-2</v>
      </c>
      <c r="Q10" s="98">
        <v>3.1406213603507198E-2</v>
      </c>
      <c r="R10" s="97">
        <v>4.8651679999999996E-3</v>
      </c>
      <c r="S10" s="98">
        <v>1.5802369807083001E-2</v>
      </c>
      <c r="T10" s="97">
        <v>3.8874846666666699E-2</v>
      </c>
      <c r="U10" s="98">
        <v>2.424820976481E-2</v>
      </c>
      <c r="V10" s="97">
        <v>-3.7027360000000002E-2</v>
      </c>
      <c r="W10" s="98">
        <v>2.82649746130718E-2</v>
      </c>
      <c r="X10" s="97">
        <v>9.8009360000000004E-2</v>
      </c>
      <c r="Y10" s="98">
        <v>8.9126284799242395E-2</v>
      </c>
      <c r="Z10" s="97">
        <v>6.0293119999999999E-2</v>
      </c>
      <c r="AA10" s="98">
        <v>5.05408821071828E-2</v>
      </c>
      <c r="AB10" s="97">
        <v>4.3948893333333301E-2</v>
      </c>
      <c r="AC10" s="98">
        <v>4.84714185876595E-2</v>
      </c>
      <c r="AD10" s="97">
        <v>1.1530479999999999E-2</v>
      </c>
      <c r="AE10" s="98">
        <v>5.9766699049673001E-2</v>
      </c>
      <c r="AF10" s="97">
        <v>-4.2870000000000001E-4</v>
      </c>
      <c r="AG10" s="98">
        <v>1.37697229437953E-2</v>
      </c>
      <c r="AH10" s="97">
        <v>1.291602E-2</v>
      </c>
      <c r="AI10" s="98">
        <v>1.1642826002651799E-2</v>
      </c>
      <c r="AJ10" s="97">
        <v>1.352069E-2</v>
      </c>
      <c r="AK10" s="98">
        <v>1.60683257248967E-2</v>
      </c>
      <c r="AL10" s="97">
        <v>4.1585800000000003E-3</v>
      </c>
      <c r="AM10" s="98">
        <v>5.4338711641712903E-2</v>
      </c>
      <c r="AN10" s="97">
        <v>6.2896466666666701E-3</v>
      </c>
      <c r="AO10" s="98">
        <v>1.19457857746682E-2</v>
      </c>
      <c r="AP10" s="97">
        <v>2.6103359999999999E-2</v>
      </c>
      <c r="AQ10" s="98">
        <v>1.3914216722025899E-2</v>
      </c>
      <c r="AR10" s="97">
        <v>-1.8727213333333301E-2</v>
      </c>
      <c r="AS10" s="98">
        <v>1.8077751511462001E-2</v>
      </c>
    </row>
    <row r="11" spans="1:45" s="12" customFormat="1" x14ac:dyDescent="0.2">
      <c r="A11" s="13" t="s">
        <v>7</v>
      </c>
      <c r="B11" s="13" t="s">
        <v>6</v>
      </c>
      <c r="C11" s="13" t="s">
        <v>5</v>
      </c>
      <c r="D11" s="88">
        <v>0.04</v>
      </c>
      <c r="E11" s="102">
        <v>0.01</v>
      </c>
      <c r="F11" s="103">
        <v>-2.6647066666666702E-2</v>
      </c>
      <c r="G11" s="104">
        <v>3.1587489484651399E-2</v>
      </c>
      <c r="H11" s="103">
        <v>-3.2245394666666698E-2</v>
      </c>
      <c r="I11" s="104">
        <v>3.41158555275244E-2</v>
      </c>
      <c r="J11" s="103">
        <v>-4.84042133333333E-2</v>
      </c>
      <c r="K11" s="104">
        <v>2.5087895922454199E-2</v>
      </c>
      <c r="L11" s="103">
        <v>1.14875360666667E-2</v>
      </c>
      <c r="M11" s="104">
        <v>1.2978869369928901E-2</v>
      </c>
      <c r="N11" s="103">
        <v>2.44934666666667E-3</v>
      </c>
      <c r="O11" s="104">
        <v>1.7429249978433099E-2</v>
      </c>
      <c r="P11" s="103">
        <v>-4.7594157999999998E-2</v>
      </c>
      <c r="Q11" s="104">
        <v>2.875844499523E-2</v>
      </c>
      <c r="R11" s="103">
        <v>-7.1774666666666702E-3</v>
      </c>
      <c r="S11" s="104">
        <v>1.4504347779037601E-2</v>
      </c>
      <c r="T11" s="103">
        <v>-1.5625466666666699E-2</v>
      </c>
      <c r="U11" s="104">
        <v>2.2151136033456802E-2</v>
      </c>
      <c r="V11" s="103">
        <v>-1.0028613333333301E-2</v>
      </c>
      <c r="W11" s="104">
        <v>2.5885384440572399E-2</v>
      </c>
      <c r="X11" s="103">
        <v>-4.0638720000000003E-2</v>
      </c>
      <c r="Y11" s="104">
        <v>8.1594450876437005E-2</v>
      </c>
      <c r="Z11" s="103">
        <v>6.2623266666666701E-3</v>
      </c>
      <c r="AA11" s="104">
        <v>4.6280798029307499E-2</v>
      </c>
      <c r="AB11" s="103">
        <v>-4.2947673333333297E-2</v>
      </c>
      <c r="AC11" s="104">
        <v>4.4385416251275497E-2</v>
      </c>
      <c r="AD11" s="103">
        <v>-3.4760300000000001E-2</v>
      </c>
      <c r="AE11" s="104">
        <v>5.46960566353248E-2</v>
      </c>
      <c r="AF11" s="103">
        <v>-2.2666853333333299E-2</v>
      </c>
      <c r="AG11" s="104">
        <v>1.2590181597871E-2</v>
      </c>
      <c r="AH11" s="103">
        <v>-1.19343266666667E-2</v>
      </c>
      <c r="AI11" s="104">
        <v>1.0627352600166701E-2</v>
      </c>
      <c r="AJ11" s="103">
        <v>3.0448526666666701E-2</v>
      </c>
      <c r="AK11" s="104">
        <v>1.47180811733474E-2</v>
      </c>
      <c r="AL11" s="103">
        <v>6.8956740000000002E-2</v>
      </c>
      <c r="AM11" s="104">
        <v>4.97430872766867E-2</v>
      </c>
      <c r="AN11" s="103">
        <v>-8.0114866666666697E-3</v>
      </c>
      <c r="AO11" s="104">
        <v>1.09231128097539E-2</v>
      </c>
      <c r="AP11" s="103">
        <v>-9.3761533333333296E-3</v>
      </c>
      <c r="AQ11" s="104">
        <v>1.27052750004976E-2</v>
      </c>
      <c r="AR11" s="103">
        <v>3.3988400000000002E-3</v>
      </c>
      <c r="AS11" s="104">
        <v>1.6553224581508898E-2</v>
      </c>
    </row>
    <row r="12" spans="1:45" x14ac:dyDescent="0.2">
      <c r="A12" s="212" t="s">
        <v>377</v>
      </c>
      <c r="B12" s="212"/>
      <c r="C12" s="212"/>
      <c r="D12" s="212"/>
      <c r="E12" s="212"/>
      <c r="F12" s="212"/>
      <c r="G12" s="212"/>
      <c r="H12" s="212"/>
      <c r="I12" s="212"/>
      <c r="J12" s="212"/>
      <c r="K12" s="212"/>
      <c r="L12" s="212"/>
      <c r="M12" s="212"/>
      <c r="N12" s="212"/>
      <c r="O12" s="212"/>
      <c r="P12" s="212"/>
      <c r="Q12" s="212"/>
      <c r="R12" s="212"/>
      <c r="S12" s="212"/>
    </row>
    <row r="13" spans="1:45" ht="79" customHeight="1" x14ac:dyDescent="0.2">
      <c r="A13" s="204"/>
      <c r="B13" s="204"/>
      <c r="C13" s="204"/>
      <c r="D13" s="204"/>
      <c r="E13" s="204"/>
      <c r="F13" s="204"/>
      <c r="G13" s="204"/>
      <c r="H13" s="204"/>
      <c r="I13" s="204"/>
      <c r="J13" s="204"/>
      <c r="K13" s="204"/>
      <c r="L13" s="204"/>
      <c r="M13" s="204"/>
      <c r="N13" s="204"/>
      <c r="O13" s="204"/>
      <c r="P13" s="204"/>
      <c r="Q13" s="204"/>
      <c r="R13" s="204"/>
      <c r="S13" s="204"/>
    </row>
  </sheetData>
  <mergeCells count="23">
    <mergeCell ref="A12:S13"/>
    <mergeCell ref="AH2:AI2"/>
    <mergeCell ref="F2:G2"/>
    <mergeCell ref="H2:I2"/>
    <mergeCell ref="J2:K2"/>
    <mergeCell ref="L2:M2"/>
    <mergeCell ref="N2:O2"/>
    <mergeCell ref="A1:S1"/>
    <mergeCell ref="AN2:AO2"/>
    <mergeCell ref="AP2:AQ2"/>
    <mergeCell ref="AR2:AS2"/>
    <mergeCell ref="T2:U2"/>
    <mergeCell ref="V2:W2"/>
    <mergeCell ref="X2:Y2"/>
    <mergeCell ref="Z2:AA2"/>
    <mergeCell ref="AB2:AC2"/>
    <mergeCell ref="AD2:AE2"/>
    <mergeCell ref="AL2:AM2"/>
    <mergeCell ref="AJ2:AK2"/>
    <mergeCell ref="D2:E2"/>
    <mergeCell ref="P2:Q2"/>
    <mergeCell ref="R2:S2"/>
    <mergeCell ref="AF2:A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2AD4-6430-7F46-8FFB-29F95F3D9DE6}">
  <dimension ref="A1:O78"/>
  <sheetViews>
    <sheetView zoomScaleNormal="100" workbookViewId="0">
      <selection activeCell="A78" sqref="A78"/>
    </sheetView>
  </sheetViews>
  <sheetFormatPr baseColWidth="10" defaultRowHeight="16" x14ac:dyDescent="0.2"/>
  <cols>
    <col min="1" max="1" width="13" bestFit="1" customWidth="1"/>
    <col min="2" max="2" width="13.1640625" bestFit="1" customWidth="1"/>
    <col min="3" max="3" width="12" bestFit="1" customWidth="1"/>
    <col min="4" max="5" width="11.33203125" bestFit="1" customWidth="1"/>
    <col min="6" max="6" width="10.1640625" bestFit="1" customWidth="1"/>
    <col min="7" max="7" width="9.5" bestFit="1" customWidth="1"/>
    <col min="8" max="8" width="10.33203125" bestFit="1" customWidth="1"/>
    <col min="9" max="9" width="9.1640625" bestFit="1" customWidth="1"/>
    <col min="10" max="10" width="10.1640625" bestFit="1" customWidth="1"/>
    <col min="11" max="11" width="15.83203125" customWidth="1"/>
    <col min="12" max="12" width="13.5" bestFit="1" customWidth="1"/>
    <col min="13" max="13" width="18" bestFit="1" customWidth="1"/>
    <col min="14" max="14" width="17.83203125" bestFit="1" customWidth="1"/>
    <col min="15" max="15" width="21.1640625" bestFit="1" customWidth="1"/>
  </cols>
  <sheetData>
    <row r="1" spans="1:15" ht="46" customHeight="1" x14ac:dyDescent="0.2">
      <c r="A1" s="204" t="s">
        <v>317</v>
      </c>
      <c r="B1" s="204"/>
      <c r="C1" s="204"/>
      <c r="D1" s="204"/>
      <c r="E1" s="204"/>
      <c r="F1" s="204"/>
      <c r="G1" s="204"/>
      <c r="H1" s="204"/>
      <c r="I1" s="204"/>
      <c r="J1" s="204"/>
      <c r="K1" s="204"/>
      <c r="L1" s="204"/>
      <c r="M1" s="204"/>
      <c r="N1" s="204"/>
      <c r="O1" s="204"/>
    </row>
    <row r="2" spans="1:15" x14ac:dyDescent="0.2">
      <c r="A2" s="12"/>
      <c r="B2" s="213" t="s">
        <v>231</v>
      </c>
      <c r="C2" s="213"/>
      <c r="D2" s="213"/>
      <c r="E2" s="213" t="s">
        <v>164</v>
      </c>
      <c r="F2" s="213"/>
      <c r="G2" s="213"/>
      <c r="H2" s="213" t="s">
        <v>232</v>
      </c>
      <c r="I2" s="213"/>
      <c r="J2" s="213"/>
      <c r="K2" s="202" t="s">
        <v>165</v>
      </c>
      <c r="L2" s="202"/>
      <c r="M2" s="202"/>
      <c r="N2" s="12"/>
      <c r="O2" s="22"/>
    </row>
    <row r="3" spans="1:15" s="11" customFormat="1" x14ac:dyDescent="0.2">
      <c r="A3" s="23" t="s">
        <v>22</v>
      </c>
      <c r="B3" s="23" t="s">
        <v>161</v>
      </c>
      <c r="C3" s="23" t="s">
        <v>160</v>
      </c>
      <c r="D3" s="23" t="s">
        <v>159</v>
      </c>
      <c r="E3" s="23" t="s">
        <v>161</v>
      </c>
      <c r="F3" s="23" t="s">
        <v>160</v>
      </c>
      <c r="G3" s="23" t="s">
        <v>159</v>
      </c>
      <c r="H3" s="23" t="s">
        <v>161</v>
      </c>
      <c r="I3" s="23" t="s">
        <v>160</v>
      </c>
      <c r="J3" s="23" t="s">
        <v>159</v>
      </c>
      <c r="K3" s="23" t="s">
        <v>233</v>
      </c>
      <c r="L3" s="23" t="s">
        <v>234</v>
      </c>
      <c r="M3" s="23" t="s">
        <v>235</v>
      </c>
      <c r="N3" s="23" t="s">
        <v>163</v>
      </c>
      <c r="O3" s="23" t="s">
        <v>230</v>
      </c>
    </row>
    <row r="4" spans="1:15" x14ac:dyDescent="0.2">
      <c r="A4" s="29" t="s">
        <v>94</v>
      </c>
      <c r="B4" s="32">
        <v>-8.3700000000000007E-3</v>
      </c>
      <c r="C4" s="32">
        <v>1.2999999999999999E-2</v>
      </c>
      <c r="D4" s="32">
        <v>1.44E-2</v>
      </c>
      <c r="E4" s="32">
        <v>3.0000000000000001E-3</v>
      </c>
      <c r="F4" s="32">
        <v>2E-3</v>
      </c>
      <c r="G4" s="32">
        <v>7.7999999999999996E-3</v>
      </c>
      <c r="H4" s="42">
        <v>1.0399999999999999E-3</v>
      </c>
      <c r="I4" s="42">
        <v>3.21E-13</v>
      </c>
      <c r="J4" s="42">
        <v>6.4490000000000006E-2</v>
      </c>
      <c r="K4" s="32">
        <v>-4.0452666666666699E-2</v>
      </c>
      <c r="L4" s="32">
        <v>2.9239353092261101E-2</v>
      </c>
      <c r="M4" s="32">
        <v>0.16651138030492499</v>
      </c>
      <c r="N4" s="29" t="s">
        <v>160</v>
      </c>
      <c r="O4" s="42" t="str">
        <f>INDEX($H$3:$J$3,1,MATCH(MIN(H4:J4),H4:J4,0))</f>
        <v>Alcohol</v>
      </c>
    </row>
    <row r="5" spans="1:15" x14ac:dyDescent="0.2">
      <c r="A5" s="12" t="s">
        <v>95</v>
      </c>
      <c r="B5" s="34">
        <v>-1.38E-2</v>
      </c>
      <c r="C5" s="34">
        <v>4.7800000000000004E-3</v>
      </c>
      <c r="D5" s="34">
        <v>-1.12E-2</v>
      </c>
      <c r="E5" s="34">
        <v>2E-3</v>
      </c>
      <c r="F5" s="34">
        <v>2E-3</v>
      </c>
      <c r="G5" s="34">
        <v>7.7000000000000002E-3</v>
      </c>
      <c r="H5" s="43">
        <v>2.7899999999999998E-8</v>
      </c>
      <c r="I5" s="43">
        <v>6.11E-3</v>
      </c>
      <c r="J5" s="43">
        <v>0.14760000000000001</v>
      </c>
      <c r="K5" s="34">
        <v>3.2222000000000002E-3</v>
      </c>
      <c r="L5" s="34">
        <v>2.8792850545664401E-2</v>
      </c>
      <c r="M5" s="34">
        <v>0.91089498523876999</v>
      </c>
      <c r="N5" s="12" t="s">
        <v>161</v>
      </c>
      <c r="O5" s="43" t="str">
        <f>INDEX($H$3:$J$3,1,MATCH(MIN(H5:J5),H5:J5,0))</f>
        <v>Smoking</v>
      </c>
    </row>
    <row r="6" spans="1:15" x14ac:dyDescent="0.2">
      <c r="A6" s="12" t="s">
        <v>96</v>
      </c>
      <c r="B6" s="34">
        <v>0.02</v>
      </c>
      <c r="C6" s="34">
        <v>3.5899999999999999E-3</v>
      </c>
      <c r="D6" s="34">
        <v>1.6799999999999999E-2</v>
      </c>
      <c r="E6" s="34">
        <v>3.0000000000000001E-3</v>
      </c>
      <c r="F6" s="34">
        <v>2E-3</v>
      </c>
      <c r="G6" s="34">
        <v>1.0500000000000001E-2</v>
      </c>
      <c r="H6" s="43">
        <v>3.7E-9</v>
      </c>
      <c r="I6" s="43">
        <v>0.129361</v>
      </c>
      <c r="J6" s="43">
        <v>0.1087</v>
      </c>
      <c r="K6" s="34">
        <v>-2.86082E-2</v>
      </c>
      <c r="L6" s="34">
        <v>3.6806260515047297E-2</v>
      </c>
      <c r="M6" s="34">
        <v>0.43700272978239202</v>
      </c>
      <c r="N6" s="12" t="s">
        <v>161</v>
      </c>
      <c r="O6" s="43" t="str">
        <f t="shared" ref="O6:O68" si="0">INDEX($H$3:$J$3,1,MATCH(MIN(H6:J6),H6:J6,0))</f>
        <v>Smoking</v>
      </c>
    </row>
    <row r="7" spans="1:15" x14ac:dyDescent="0.2">
      <c r="A7" s="12" t="s">
        <v>97</v>
      </c>
      <c r="B7" s="34">
        <v>5.5700000000000003E-3</v>
      </c>
      <c r="C7" s="34">
        <v>1.35E-2</v>
      </c>
      <c r="D7" s="34">
        <v>-4.5999999999999999E-3</v>
      </c>
      <c r="E7" s="34">
        <v>3.0000000000000001E-3</v>
      </c>
      <c r="F7" s="34">
        <v>2E-3</v>
      </c>
      <c r="G7" s="34">
        <v>1.01E-2</v>
      </c>
      <c r="H7" s="43">
        <v>0.108</v>
      </c>
      <c r="I7" s="43">
        <v>2.96E-8</v>
      </c>
      <c r="J7" s="43">
        <v>0.64759999999999995</v>
      </c>
      <c r="K7" s="34">
        <v>-1.37934666666667E-2</v>
      </c>
      <c r="L7" s="34">
        <v>3.63982352781137E-2</v>
      </c>
      <c r="M7" s="34">
        <v>0.70471774258321696</v>
      </c>
      <c r="N7" s="12" t="s">
        <v>160</v>
      </c>
      <c r="O7" s="43" t="str">
        <f t="shared" si="0"/>
        <v>Alcohol</v>
      </c>
    </row>
    <row r="8" spans="1:15" x14ac:dyDescent="0.2">
      <c r="A8" s="12" t="s">
        <v>98</v>
      </c>
      <c r="B8" s="34">
        <v>7.2899999999999996E-3</v>
      </c>
      <c r="C8" s="34">
        <v>1.11E-2</v>
      </c>
      <c r="D8" s="34">
        <v>-2.0000000000000001E-4</v>
      </c>
      <c r="E8" s="34">
        <v>3.0000000000000001E-3</v>
      </c>
      <c r="F8" s="34">
        <v>2E-3</v>
      </c>
      <c r="G8" s="34">
        <v>8.0999999999999996E-3</v>
      </c>
      <c r="H8" s="43">
        <v>6.2599999999999999E-3</v>
      </c>
      <c r="I8" s="43">
        <v>3.1099999999999998E-9</v>
      </c>
      <c r="J8" s="43">
        <v>0.97960000000000003</v>
      </c>
      <c r="K8" s="34">
        <v>1.7901946666666699E-2</v>
      </c>
      <c r="L8" s="34">
        <v>3.1392881200521701E-2</v>
      </c>
      <c r="M8" s="34">
        <v>0.56850477459567395</v>
      </c>
      <c r="N8" s="12" t="s">
        <v>160</v>
      </c>
      <c r="O8" s="43" t="str">
        <f t="shared" si="0"/>
        <v>Alcohol</v>
      </c>
    </row>
    <row r="9" spans="1:15" x14ac:dyDescent="0.2">
      <c r="A9" s="12" t="s">
        <v>99</v>
      </c>
      <c r="B9" s="34">
        <v>1.7100000000000001E-2</v>
      </c>
      <c r="C9" s="34">
        <v>8.7500000000000002E-4</v>
      </c>
      <c r="D9" s="34">
        <v>6.6E-3</v>
      </c>
      <c r="E9" s="34">
        <v>3.0000000000000001E-3</v>
      </c>
      <c r="F9" s="34">
        <v>2E-3</v>
      </c>
      <c r="G9" s="34">
        <v>8.3999999999999995E-3</v>
      </c>
      <c r="H9" s="43">
        <v>3.3399999999999998E-10</v>
      </c>
      <c r="I9" s="43">
        <v>0.64563199999999998</v>
      </c>
      <c r="J9" s="43">
        <v>0.42849999999999999</v>
      </c>
      <c r="K9" s="34">
        <v>3.0654933333333301E-2</v>
      </c>
      <c r="L9" s="34">
        <v>3.1472219037596498E-2</v>
      </c>
      <c r="M9" s="34">
        <v>0.33004088933500297</v>
      </c>
      <c r="N9" s="12" t="s">
        <v>161</v>
      </c>
      <c r="O9" s="43" t="str">
        <f t="shared" si="0"/>
        <v>Smoking</v>
      </c>
    </row>
    <row r="10" spans="1:15" x14ac:dyDescent="0.2">
      <c r="A10" s="12" t="s">
        <v>100</v>
      </c>
      <c r="B10" s="34">
        <v>4.3200000000000001E-3</v>
      </c>
      <c r="C10" s="34">
        <v>1.2E-2</v>
      </c>
      <c r="D10" s="34">
        <v>-4.7000000000000002E-3</v>
      </c>
      <c r="E10" s="34">
        <v>3.0000000000000001E-3</v>
      </c>
      <c r="F10" s="34">
        <v>2E-3</v>
      </c>
      <c r="G10" s="34">
        <v>9.4000000000000004E-3</v>
      </c>
      <c r="H10" s="43">
        <v>0.14899999999999999</v>
      </c>
      <c r="I10" s="43">
        <v>8.3799999999999996E-9</v>
      </c>
      <c r="J10" s="43">
        <v>0.6119</v>
      </c>
      <c r="K10" s="34">
        <v>3.8891846666666702E-2</v>
      </c>
      <c r="L10" s="34">
        <v>3.4238027979376903E-2</v>
      </c>
      <c r="M10" s="34">
        <v>0.25598777424321101</v>
      </c>
      <c r="N10" s="12" t="s">
        <v>160</v>
      </c>
      <c r="O10" s="43" t="str">
        <f t="shared" si="0"/>
        <v>Alcohol</v>
      </c>
    </row>
    <row r="11" spans="1:15" x14ac:dyDescent="0.2">
      <c r="A11" s="12" t="s">
        <v>101</v>
      </c>
      <c r="B11" s="34">
        <v>1.2899999999999999E-3</v>
      </c>
      <c r="C11" s="34">
        <v>-1.35E-2</v>
      </c>
      <c r="D11" s="34">
        <v>-7.1000000000000004E-3</v>
      </c>
      <c r="E11" s="34">
        <v>3.0000000000000001E-3</v>
      </c>
      <c r="F11" s="34">
        <v>2E-3</v>
      </c>
      <c r="G11" s="34">
        <v>1.0699999999999999E-2</v>
      </c>
      <c r="H11" s="43">
        <v>0.70599999999999996</v>
      </c>
      <c r="I11" s="43">
        <v>1.92E-8</v>
      </c>
      <c r="J11" s="43">
        <v>0.50519999999999998</v>
      </c>
      <c r="K11" s="34">
        <v>1.48187266666667E-2</v>
      </c>
      <c r="L11" s="34">
        <v>3.7165151656368599E-2</v>
      </c>
      <c r="M11" s="34">
        <v>0.69009482230545405</v>
      </c>
      <c r="N11" s="12" t="s">
        <v>160</v>
      </c>
      <c r="O11" s="43" t="str">
        <f t="shared" si="0"/>
        <v>Alcohol</v>
      </c>
    </row>
    <row r="12" spans="1:15" x14ac:dyDescent="0.2">
      <c r="A12" s="12" t="s">
        <v>102</v>
      </c>
      <c r="B12" s="34">
        <v>6.4599999999999996E-3</v>
      </c>
      <c r="C12" s="34">
        <v>1.44E-2</v>
      </c>
      <c r="D12" s="34">
        <v>3.7900000000000003E-2</v>
      </c>
      <c r="E12" s="34">
        <v>4.0000000000000001E-3</v>
      </c>
      <c r="F12" s="34">
        <v>3.0000000000000001E-3</v>
      </c>
      <c r="G12" s="34">
        <v>1.21E-2</v>
      </c>
      <c r="H12" s="43">
        <v>8.1799999999999998E-2</v>
      </c>
      <c r="I12" s="43">
        <v>3.84E-8</v>
      </c>
      <c r="J12" s="43">
        <v>1.714E-3</v>
      </c>
      <c r="K12" s="34">
        <v>6.05734666666667E-2</v>
      </c>
      <c r="L12" s="34">
        <v>4.5224495849111597E-2</v>
      </c>
      <c r="M12" s="34">
        <v>0.180442094348887</v>
      </c>
      <c r="N12" s="12" t="s">
        <v>160</v>
      </c>
      <c r="O12" s="43" t="str">
        <f t="shared" si="0"/>
        <v>Alcohol</v>
      </c>
    </row>
    <row r="13" spans="1:15" x14ac:dyDescent="0.2">
      <c r="A13" s="12" t="s">
        <v>103</v>
      </c>
      <c r="B13" s="34">
        <v>-4.0400000000000002E-3</v>
      </c>
      <c r="C13" s="34">
        <v>-1.34E-2</v>
      </c>
      <c r="D13" s="34">
        <v>1.67E-2</v>
      </c>
      <c r="E13" s="34">
        <v>3.0000000000000001E-3</v>
      </c>
      <c r="F13" s="34">
        <v>2E-3</v>
      </c>
      <c r="G13" s="34">
        <v>8.6999999999999994E-3</v>
      </c>
      <c r="H13" s="43">
        <v>0.14099999999999999</v>
      </c>
      <c r="I13" s="43">
        <v>2.71E-12</v>
      </c>
      <c r="J13" s="43">
        <v>5.6129999999999999E-2</v>
      </c>
      <c r="K13" s="34">
        <v>2.5432139999999999E-2</v>
      </c>
      <c r="L13" s="34">
        <v>3.12368302502543E-2</v>
      </c>
      <c r="M13" s="34">
        <v>0.41554665380914002</v>
      </c>
      <c r="N13" s="12" t="s">
        <v>160</v>
      </c>
      <c r="O13" s="43" t="str">
        <f t="shared" si="0"/>
        <v>Alcohol</v>
      </c>
    </row>
    <row r="14" spans="1:15" x14ac:dyDescent="0.2">
      <c r="A14" s="12" t="s">
        <v>104</v>
      </c>
      <c r="B14" s="34">
        <v>3.47E-3</v>
      </c>
      <c r="C14" s="34">
        <v>-2.7900000000000001E-2</v>
      </c>
      <c r="D14" s="34">
        <v>9.2999999999999992E-3</v>
      </c>
      <c r="E14" s="34">
        <v>3.0000000000000001E-3</v>
      </c>
      <c r="F14" s="34">
        <v>2E-3</v>
      </c>
      <c r="G14" s="34">
        <v>7.9000000000000008E-3</v>
      </c>
      <c r="H14" s="43">
        <v>0.17100000000000001</v>
      </c>
      <c r="I14" s="43">
        <v>9.5100000000000001E-56</v>
      </c>
      <c r="J14" s="43">
        <v>0.24099999999999999</v>
      </c>
      <c r="K14" s="34">
        <v>1.8397873333333301E-2</v>
      </c>
      <c r="L14" s="34">
        <v>2.956513565304E-2</v>
      </c>
      <c r="M14" s="34">
        <v>0.533755974898527</v>
      </c>
      <c r="N14" s="12" t="s">
        <v>160</v>
      </c>
      <c r="O14" s="43" t="str">
        <f t="shared" si="0"/>
        <v>Alcohol</v>
      </c>
    </row>
    <row r="15" spans="1:15" x14ac:dyDescent="0.2">
      <c r="A15" s="12" t="s">
        <v>105</v>
      </c>
      <c r="B15" s="34">
        <v>2.15E-3</v>
      </c>
      <c r="C15" s="34">
        <v>-1.2200000000000001E-2</v>
      </c>
      <c r="D15" s="34">
        <v>3.3999999999999998E-3</v>
      </c>
      <c r="E15" s="34">
        <v>3.0000000000000001E-3</v>
      </c>
      <c r="F15" s="34">
        <v>2E-3</v>
      </c>
      <c r="G15" s="34">
        <v>8.0000000000000002E-3</v>
      </c>
      <c r="H15" s="43">
        <v>0.40300000000000002</v>
      </c>
      <c r="I15" s="43">
        <v>1.23E-11</v>
      </c>
      <c r="J15" s="43">
        <v>0.66990000000000005</v>
      </c>
      <c r="K15" s="34">
        <v>-1.42798933333333E-2</v>
      </c>
      <c r="L15" s="34">
        <v>2.9761062164597001E-2</v>
      </c>
      <c r="M15" s="34">
        <v>0.63135681234249696</v>
      </c>
      <c r="N15" s="12" t="s">
        <v>160</v>
      </c>
      <c r="O15" s="43" t="str">
        <f t="shared" si="0"/>
        <v>Alcohol</v>
      </c>
    </row>
    <row r="16" spans="1:15" x14ac:dyDescent="0.2">
      <c r="A16" s="12" t="s">
        <v>106</v>
      </c>
      <c r="B16" s="34">
        <v>-1.4500000000000001E-2</v>
      </c>
      <c r="C16" s="34">
        <v>1.75E-4</v>
      </c>
      <c r="D16" s="34">
        <v>-1.5900000000000001E-2</v>
      </c>
      <c r="E16" s="34">
        <v>3.0000000000000001E-3</v>
      </c>
      <c r="F16" s="34">
        <v>2E-3</v>
      </c>
      <c r="G16" s="34">
        <v>7.6E-3</v>
      </c>
      <c r="H16" s="43">
        <v>8.7099999999999999E-9</v>
      </c>
      <c r="I16" s="43">
        <v>0.92100000000000004</v>
      </c>
      <c r="J16" s="43">
        <v>3.6310000000000002E-2</v>
      </c>
      <c r="K16" s="34">
        <v>-1.4608400000000001E-2</v>
      </c>
      <c r="L16" s="34">
        <v>2.8960917920016201E-2</v>
      </c>
      <c r="M16" s="34">
        <v>0.61396787297191102</v>
      </c>
      <c r="N16" s="12" t="s">
        <v>161</v>
      </c>
      <c r="O16" s="43" t="str">
        <f t="shared" si="0"/>
        <v>Smoking</v>
      </c>
    </row>
    <row r="17" spans="1:15" x14ac:dyDescent="0.2">
      <c r="A17" s="12" t="s">
        <v>107</v>
      </c>
      <c r="B17" s="34">
        <v>1.9599999999999999E-2</v>
      </c>
      <c r="C17" s="34">
        <v>-9.6900000000000007E-3</v>
      </c>
      <c r="D17" s="34">
        <v>1.18E-2</v>
      </c>
      <c r="E17" s="34">
        <v>3.0000000000000001E-3</v>
      </c>
      <c r="F17" s="34">
        <v>2E-3</v>
      </c>
      <c r="G17" s="34">
        <v>9.1999999999999998E-3</v>
      </c>
      <c r="H17" s="43">
        <v>1.0199999999999999E-11</v>
      </c>
      <c r="I17" s="43">
        <v>1.3E-6</v>
      </c>
      <c r="J17" s="43">
        <v>0.20019999999999999</v>
      </c>
      <c r="K17" s="34">
        <v>-5.8153533333333299E-2</v>
      </c>
      <c r="L17" s="34">
        <v>3.3171796441403598E-2</v>
      </c>
      <c r="M17" s="34">
        <v>7.9584548695304097E-2</v>
      </c>
      <c r="N17" s="12" t="s">
        <v>161</v>
      </c>
      <c r="O17" s="43" t="str">
        <f t="shared" si="0"/>
        <v>Smoking</v>
      </c>
    </row>
    <row r="18" spans="1:15" x14ac:dyDescent="0.2">
      <c r="A18" s="12" t="s">
        <v>108</v>
      </c>
      <c r="B18" s="34">
        <v>-3.0999999999999999E-3</v>
      </c>
      <c r="C18" s="34">
        <v>-2.1999999999999999E-2</v>
      </c>
      <c r="D18" s="34">
        <v>1.1000000000000001E-3</v>
      </c>
      <c r="E18" s="34">
        <v>2E-3</v>
      </c>
      <c r="F18" s="34">
        <v>2E-3</v>
      </c>
      <c r="G18" s="34">
        <v>7.7000000000000002E-3</v>
      </c>
      <c r="H18" s="43">
        <v>0.214</v>
      </c>
      <c r="I18" s="43">
        <v>1.93E-36</v>
      </c>
      <c r="J18" s="43">
        <v>0.8891</v>
      </c>
      <c r="K18" s="34">
        <v>9.8996266666666697E-3</v>
      </c>
      <c r="L18" s="34">
        <v>2.8788196705620099E-2</v>
      </c>
      <c r="M18" s="34">
        <v>0.73093805943148804</v>
      </c>
      <c r="N18" s="12" t="s">
        <v>160</v>
      </c>
      <c r="O18" s="43" t="str">
        <f t="shared" si="0"/>
        <v>Alcohol</v>
      </c>
    </row>
    <row r="19" spans="1:15" x14ac:dyDescent="0.2">
      <c r="A19" s="12" t="s">
        <v>16</v>
      </c>
      <c r="B19" s="34">
        <v>7.2099999999999996E-4</v>
      </c>
      <c r="C19" s="34">
        <v>-2.5399999999999999E-2</v>
      </c>
      <c r="D19" s="34">
        <v>-4.0800000000000003E-2</v>
      </c>
      <c r="E19" s="34">
        <v>3.0000000000000001E-3</v>
      </c>
      <c r="F19" s="34">
        <v>2E-3</v>
      </c>
      <c r="G19" s="34">
        <v>7.7000000000000002E-3</v>
      </c>
      <c r="H19" s="43">
        <v>0.77700000000000002</v>
      </c>
      <c r="I19" s="43">
        <v>3.1600000000000001E-46</v>
      </c>
      <c r="J19" s="43">
        <v>1.055E-7</v>
      </c>
      <c r="K19" s="34">
        <v>-3.4866293333333298E-2</v>
      </c>
      <c r="L19" s="34">
        <v>3.04949966758504E-2</v>
      </c>
      <c r="M19" s="34">
        <v>0.25289549589661597</v>
      </c>
      <c r="N19" s="12" t="s">
        <v>162</v>
      </c>
      <c r="O19" s="43" t="str">
        <f t="shared" si="0"/>
        <v>Alcohol</v>
      </c>
    </row>
    <row r="20" spans="1:15" x14ac:dyDescent="0.2">
      <c r="A20" s="12" t="s">
        <v>109</v>
      </c>
      <c r="B20" s="34">
        <v>2.82E-3</v>
      </c>
      <c r="C20" s="34">
        <v>1.1900000000000001E-2</v>
      </c>
      <c r="D20" s="34">
        <v>4.8999999999999998E-3</v>
      </c>
      <c r="E20" s="34">
        <v>3.0000000000000001E-3</v>
      </c>
      <c r="F20" s="34">
        <v>2E-3</v>
      </c>
      <c r="G20" s="34">
        <v>9.4999999999999998E-3</v>
      </c>
      <c r="H20" s="43">
        <v>0.35399999999999998</v>
      </c>
      <c r="I20" s="43">
        <v>2.4999999999999999E-8</v>
      </c>
      <c r="J20" s="43">
        <v>0.60770000000000002</v>
      </c>
      <c r="K20" s="34">
        <v>-5.9022020000000001E-2</v>
      </c>
      <c r="L20" s="34">
        <v>3.5009786405545203E-2</v>
      </c>
      <c r="M20" s="34">
        <v>9.18204485081347E-2</v>
      </c>
      <c r="N20" s="12" t="s">
        <v>160</v>
      </c>
      <c r="O20" s="43" t="str">
        <f t="shared" si="0"/>
        <v>Alcohol</v>
      </c>
    </row>
    <row r="21" spans="1:15" x14ac:dyDescent="0.2">
      <c r="A21" s="12" t="s">
        <v>110</v>
      </c>
      <c r="B21" s="34">
        <v>1.0500000000000001E-2</v>
      </c>
      <c r="C21" s="34">
        <v>-2.8299999999999999E-2</v>
      </c>
      <c r="D21" s="34">
        <v>-2.0899999999999998E-2</v>
      </c>
      <c r="E21" s="34">
        <v>5.0000000000000001E-3</v>
      </c>
      <c r="F21" s="34">
        <v>3.0000000000000001E-3</v>
      </c>
      <c r="G21" s="34">
        <v>1.43E-2</v>
      </c>
      <c r="H21" s="43">
        <v>4.1000000000000002E-2</v>
      </c>
      <c r="I21" s="43">
        <v>2.9199999999999999E-17</v>
      </c>
      <c r="J21" s="43">
        <v>0.14269999999999999</v>
      </c>
      <c r="K21" s="34">
        <v>-1.52273333333333E-3</v>
      </c>
      <c r="L21" s="34">
        <v>6.2364061542209602E-2</v>
      </c>
      <c r="M21" s="34">
        <v>0.98052011568518205</v>
      </c>
      <c r="N21" s="12" t="s">
        <v>160</v>
      </c>
      <c r="O21" s="43" t="str">
        <f t="shared" si="0"/>
        <v>Alcohol</v>
      </c>
    </row>
    <row r="22" spans="1:15" x14ac:dyDescent="0.2">
      <c r="A22" s="12" t="s">
        <v>111</v>
      </c>
      <c r="B22" s="34">
        <v>-3.5200000000000002E-2</v>
      </c>
      <c r="C22" s="34">
        <v>3.4400000000000001E-4</v>
      </c>
      <c r="D22" s="34">
        <v>-1.2999999999999999E-3</v>
      </c>
      <c r="E22" s="34">
        <v>3.0000000000000001E-3</v>
      </c>
      <c r="F22" s="34">
        <v>2E-3</v>
      </c>
      <c r="G22" s="34">
        <v>9.2999999999999992E-3</v>
      </c>
      <c r="H22" s="43">
        <v>8.0200000000000004E-33</v>
      </c>
      <c r="I22" s="43">
        <v>0.86799999999999999</v>
      </c>
      <c r="J22" s="43">
        <v>0.88729999999999998</v>
      </c>
      <c r="K22" s="34">
        <v>-7.1836799999999996E-3</v>
      </c>
      <c r="L22" s="34">
        <v>3.50711934282271E-2</v>
      </c>
      <c r="M22" s="34">
        <v>0.83770389020651603</v>
      </c>
      <c r="N22" s="12" t="s">
        <v>161</v>
      </c>
      <c r="O22" s="43" t="str">
        <f t="shared" si="0"/>
        <v>Smoking</v>
      </c>
    </row>
    <row r="23" spans="1:15" x14ac:dyDescent="0.2">
      <c r="A23" s="12" t="s">
        <v>112</v>
      </c>
      <c r="B23" s="34">
        <v>3.49E-3</v>
      </c>
      <c r="C23" s="34">
        <v>1.1599999999999999E-2</v>
      </c>
      <c r="D23" s="34">
        <v>-1.89E-2</v>
      </c>
      <c r="E23" s="34">
        <v>3.0000000000000001E-3</v>
      </c>
      <c r="F23" s="34">
        <v>2E-3</v>
      </c>
      <c r="G23" s="34">
        <v>7.7000000000000002E-3</v>
      </c>
      <c r="H23" s="43">
        <v>0.16700000000000001</v>
      </c>
      <c r="I23" s="43">
        <v>7.9999999999999995E-11</v>
      </c>
      <c r="J23" s="43">
        <v>1.4019999999999999E-2</v>
      </c>
      <c r="K23" s="34">
        <v>-1.5962133333333298E-2</v>
      </c>
      <c r="L23" s="34">
        <v>2.9135962700629601E-2</v>
      </c>
      <c r="M23" s="34">
        <v>0.58379499357207199</v>
      </c>
      <c r="N23" s="12" t="s">
        <v>160</v>
      </c>
      <c r="O23" s="43" t="str">
        <f t="shared" si="0"/>
        <v>Alcohol</v>
      </c>
    </row>
    <row r="24" spans="1:15" x14ac:dyDescent="0.2">
      <c r="A24" s="12" t="s">
        <v>15</v>
      </c>
      <c r="B24" s="34">
        <v>1.7399999999999999E-2</v>
      </c>
      <c r="C24" s="34">
        <v>7.5599999999999999E-3</v>
      </c>
      <c r="D24" s="34">
        <v>6.2600000000000003E-2</v>
      </c>
      <c r="E24" s="34">
        <v>4.0000000000000001E-3</v>
      </c>
      <c r="F24" s="34">
        <v>3.0000000000000001E-3</v>
      </c>
      <c r="G24" s="34">
        <v>1.29E-2</v>
      </c>
      <c r="H24" s="43">
        <v>1.4800000000000001E-5</v>
      </c>
      <c r="I24" s="43">
        <v>6.9699999999999996E-3</v>
      </c>
      <c r="J24" s="43">
        <v>1.1289999999999999E-6</v>
      </c>
      <c r="K24" s="34">
        <v>-2.9523819999999999E-2</v>
      </c>
      <c r="L24" s="34">
        <v>4.6488563289727003E-2</v>
      </c>
      <c r="M24" s="34">
        <v>0.52537815905777596</v>
      </c>
      <c r="N24" s="12" t="s">
        <v>159</v>
      </c>
      <c r="O24" s="43" t="str">
        <f t="shared" si="0"/>
        <v>Coffee</v>
      </c>
    </row>
    <row r="25" spans="1:15" x14ac:dyDescent="0.2">
      <c r="A25" s="12" t="s">
        <v>113</v>
      </c>
      <c r="B25" s="34">
        <v>1.7100000000000001E-2</v>
      </c>
      <c r="C25" s="34">
        <v>3.6600000000000001E-3</v>
      </c>
      <c r="D25" s="34">
        <v>8.5000000000000006E-3</v>
      </c>
      <c r="E25" s="34">
        <v>3.0000000000000001E-3</v>
      </c>
      <c r="F25" s="34">
        <v>2E-3</v>
      </c>
      <c r="G25" s="34">
        <v>8.3000000000000001E-3</v>
      </c>
      <c r="H25" s="43">
        <v>1.8500000000000001E-10</v>
      </c>
      <c r="I25" s="43">
        <v>5.0799999999999998E-2</v>
      </c>
      <c r="J25" s="43">
        <v>0.30880000000000002</v>
      </c>
      <c r="K25" s="34">
        <v>5.0179973333333301E-2</v>
      </c>
      <c r="L25" s="34">
        <v>3.1659970279969502E-2</v>
      </c>
      <c r="M25" s="34">
        <v>0.11297408183864199</v>
      </c>
      <c r="N25" s="12" t="s">
        <v>161</v>
      </c>
      <c r="O25" s="43" t="str">
        <f t="shared" si="0"/>
        <v>Smoking</v>
      </c>
    </row>
    <row r="26" spans="1:15" x14ac:dyDescent="0.2">
      <c r="A26" s="12" t="s">
        <v>114</v>
      </c>
      <c r="B26" s="34">
        <v>7.5300000000000002E-3</v>
      </c>
      <c r="C26" s="34">
        <v>1.89E-2</v>
      </c>
      <c r="D26" s="34">
        <v>-2.2000000000000001E-3</v>
      </c>
      <c r="E26" s="34">
        <v>4.0000000000000001E-3</v>
      </c>
      <c r="F26" s="34">
        <v>3.0000000000000001E-3</v>
      </c>
      <c r="G26" s="34">
        <v>1.18E-2</v>
      </c>
      <c r="H26" s="43">
        <v>4.19E-2</v>
      </c>
      <c r="I26" s="43">
        <v>6.2800000000000005E-13</v>
      </c>
      <c r="J26" s="43">
        <v>0.85229999999999995</v>
      </c>
      <c r="K26" s="34">
        <v>-1.49016666666667E-2</v>
      </c>
      <c r="L26" s="34">
        <v>4.53354830662554E-2</v>
      </c>
      <c r="M26" s="34">
        <v>0.74238423206911897</v>
      </c>
      <c r="N26" s="12" t="s">
        <v>160</v>
      </c>
      <c r="O26" s="43" t="str">
        <f t="shared" si="0"/>
        <v>Alcohol</v>
      </c>
    </row>
    <row r="27" spans="1:15" x14ac:dyDescent="0.2">
      <c r="A27" s="12" t="s">
        <v>115</v>
      </c>
      <c r="B27" s="34">
        <v>-4.6499999999999996E-3</v>
      </c>
      <c r="C27" s="34">
        <v>-2.63E-2</v>
      </c>
      <c r="D27" s="34">
        <v>-1.41E-2</v>
      </c>
      <c r="E27" s="34">
        <v>5.0000000000000001E-3</v>
      </c>
      <c r="F27" s="34">
        <v>4.0000000000000001E-3</v>
      </c>
      <c r="G27" s="34">
        <v>1.4800000000000001E-2</v>
      </c>
      <c r="H27" s="43">
        <v>0.374</v>
      </c>
      <c r="I27" s="43">
        <v>4.9600000000000001E-13</v>
      </c>
      <c r="J27" s="43">
        <v>0.33979999999999999</v>
      </c>
      <c r="K27" s="34">
        <v>-1.8717753333333299E-2</v>
      </c>
      <c r="L27" s="34">
        <v>5.81434158828711E-2</v>
      </c>
      <c r="M27" s="34">
        <v>0.74751037096942696</v>
      </c>
      <c r="N27" s="12" t="s">
        <v>160</v>
      </c>
      <c r="O27" s="43" t="str">
        <f t="shared" si="0"/>
        <v>Alcohol</v>
      </c>
    </row>
    <row r="28" spans="1:15" x14ac:dyDescent="0.2">
      <c r="A28" s="12" t="s">
        <v>116</v>
      </c>
      <c r="B28" s="34">
        <v>-2.0999999999999999E-3</v>
      </c>
      <c r="C28" s="34">
        <v>1.15E-2</v>
      </c>
      <c r="D28" s="34">
        <v>-1.1299999999999999E-2</v>
      </c>
      <c r="E28" s="34">
        <v>3.0000000000000001E-3</v>
      </c>
      <c r="F28" s="34">
        <v>2E-3</v>
      </c>
      <c r="G28" s="34">
        <v>8.9999999999999993E-3</v>
      </c>
      <c r="H28" s="43">
        <v>0.47699999999999998</v>
      </c>
      <c r="I28" s="43">
        <v>2.0999999999999999E-8</v>
      </c>
      <c r="J28" s="43">
        <v>0.2089</v>
      </c>
      <c r="K28" s="34">
        <v>6.9590493333333295E-2</v>
      </c>
      <c r="L28" s="34">
        <v>3.4370433892753398E-2</v>
      </c>
      <c r="M28" s="34">
        <v>4.2896158369565097E-2</v>
      </c>
      <c r="N28" s="12" t="s">
        <v>160</v>
      </c>
      <c r="O28" s="43" t="str">
        <f t="shared" si="0"/>
        <v>Alcohol</v>
      </c>
    </row>
    <row r="29" spans="1:15" x14ac:dyDescent="0.2">
      <c r="A29" s="12" t="s">
        <v>12</v>
      </c>
      <c r="B29" s="34">
        <v>3.2799999999999999E-3</v>
      </c>
      <c r="C29" s="34">
        <v>-2.0699999999999998E-3</v>
      </c>
      <c r="D29" s="34">
        <v>6.8699999999999997E-2</v>
      </c>
      <c r="E29" s="34">
        <v>3.0000000000000001E-3</v>
      </c>
      <c r="F29" s="34">
        <v>2E-3</v>
      </c>
      <c r="G29" s="34">
        <v>9.1999999999999998E-3</v>
      </c>
      <c r="H29" s="43">
        <v>0.23400000000000001</v>
      </c>
      <c r="I29" s="43">
        <v>0.281445</v>
      </c>
      <c r="J29" s="43">
        <v>9.0580000000000004E-14</v>
      </c>
      <c r="K29" s="34">
        <v>1.9357573333333301E-2</v>
      </c>
      <c r="L29" s="34">
        <v>3.1172159631628601E-2</v>
      </c>
      <c r="M29" s="34">
        <v>0.53460675319732198</v>
      </c>
      <c r="N29" s="12" t="s">
        <v>159</v>
      </c>
      <c r="O29" s="43" t="str">
        <f t="shared" si="0"/>
        <v>Coffee</v>
      </c>
    </row>
    <row r="30" spans="1:15" x14ac:dyDescent="0.2">
      <c r="A30" s="12" t="s">
        <v>117</v>
      </c>
      <c r="B30" s="34">
        <v>-9.7E-5</v>
      </c>
      <c r="C30" s="34">
        <v>-1.0200000000000001E-2</v>
      </c>
      <c r="D30" s="34">
        <v>-1.3299999999999999E-2</v>
      </c>
      <c r="E30" s="34">
        <v>2E-3</v>
      </c>
      <c r="F30" s="34">
        <v>2E-3</v>
      </c>
      <c r="G30" s="34">
        <v>7.7000000000000002E-3</v>
      </c>
      <c r="H30" s="43">
        <v>0.96899999999999997</v>
      </c>
      <c r="I30" s="43">
        <v>3.4200000000000002E-9</v>
      </c>
      <c r="J30" s="43">
        <v>8.4830000000000003E-2</v>
      </c>
      <c r="K30" s="34">
        <v>5.52848466666667E-2</v>
      </c>
      <c r="L30" s="34">
        <v>2.8725296402042601E-2</v>
      </c>
      <c r="M30" s="34">
        <v>5.4278803939140897E-2</v>
      </c>
      <c r="N30" s="12" t="s">
        <v>160</v>
      </c>
      <c r="O30" s="43" t="str">
        <f t="shared" si="0"/>
        <v>Alcohol</v>
      </c>
    </row>
    <row r="31" spans="1:15" x14ac:dyDescent="0.2">
      <c r="A31" s="12" t="s">
        <v>118</v>
      </c>
      <c r="B31" s="34">
        <v>-2.6199999999999999E-3</v>
      </c>
      <c r="C31" s="34">
        <v>9.7199999999999995E-3</v>
      </c>
      <c r="D31" s="34">
        <v>2.0000000000000001E-4</v>
      </c>
      <c r="E31" s="34">
        <v>2E-3</v>
      </c>
      <c r="F31" s="34">
        <v>2E-3</v>
      </c>
      <c r="G31" s="34">
        <v>7.6E-3</v>
      </c>
      <c r="H31" s="43">
        <v>0.28899999999999998</v>
      </c>
      <c r="I31" s="43">
        <v>2.0500000000000002E-8</v>
      </c>
      <c r="J31" s="43">
        <v>0.97570000000000001</v>
      </c>
      <c r="K31" s="34">
        <v>-1.8432839999999999E-2</v>
      </c>
      <c r="L31" s="34">
        <v>2.8682964649860799E-2</v>
      </c>
      <c r="M31" s="34">
        <v>0.52045727831974997</v>
      </c>
      <c r="N31" s="12" t="s">
        <v>160</v>
      </c>
      <c r="O31" s="43" t="str">
        <f t="shared" si="0"/>
        <v>Alcohol</v>
      </c>
    </row>
    <row r="32" spans="1:15" x14ac:dyDescent="0.2">
      <c r="A32" s="12" t="s">
        <v>119</v>
      </c>
      <c r="B32" s="34">
        <v>1.24E-3</v>
      </c>
      <c r="C32" s="34">
        <v>-1.15E-2</v>
      </c>
      <c r="D32" s="34">
        <v>-6.8999999999999999E-3</v>
      </c>
      <c r="E32" s="34">
        <v>2E-3</v>
      </c>
      <c r="F32" s="34">
        <v>2E-3</v>
      </c>
      <c r="G32" s="34">
        <v>7.4999999999999997E-3</v>
      </c>
      <c r="H32" s="43">
        <v>0.61699999999999999</v>
      </c>
      <c r="I32" s="43">
        <v>3.6600000000000002E-11</v>
      </c>
      <c r="J32" s="43">
        <v>0.3533</v>
      </c>
      <c r="K32" s="34">
        <v>-2.7922506666666701E-2</v>
      </c>
      <c r="L32" s="34">
        <v>2.8819887799721999E-2</v>
      </c>
      <c r="M32" s="34">
        <v>0.33261383032625602</v>
      </c>
      <c r="N32" s="12" t="s">
        <v>160</v>
      </c>
      <c r="O32" s="43" t="str">
        <f t="shared" si="0"/>
        <v>Alcohol</v>
      </c>
    </row>
    <row r="33" spans="1:15" x14ac:dyDescent="0.2">
      <c r="A33" s="12" t="s">
        <v>120</v>
      </c>
      <c r="B33" s="34">
        <v>-3.1099999999999999E-3</v>
      </c>
      <c r="C33" s="34">
        <v>-2.41E-2</v>
      </c>
      <c r="D33" s="34">
        <v>8.3000000000000001E-3</v>
      </c>
      <c r="E33" s="34">
        <v>3.0000000000000001E-3</v>
      </c>
      <c r="F33" s="34">
        <v>2E-3</v>
      </c>
      <c r="G33" s="34">
        <v>9.1999999999999998E-3</v>
      </c>
      <c r="H33" s="43">
        <v>0.316</v>
      </c>
      <c r="I33" s="43">
        <v>2.4199999999999999E-29</v>
      </c>
      <c r="J33" s="43">
        <v>0.36580000000000001</v>
      </c>
      <c r="K33" s="34">
        <v>-1.76132866666667E-2</v>
      </c>
      <c r="L33" s="34">
        <v>3.7408724393440201E-2</v>
      </c>
      <c r="M33" s="34">
        <v>0.63775952452446905</v>
      </c>
      <c r="N33" s="12" t="s">
        <v>160</v>
      </c>
      <c r="O33" s="43" t="str">
        <f t="shared" si="0"/>
        <v>Alcohol</v>
      </c>
    </row>
    <row r="34" spans="1:15" x14ac:dyDescent="0.2">
      <c r="A34" s="12" t="s">
        <v>121</v>
      </c>
      <c r="B34" s="34">
        <v>6.8100000000000001E-3</v>
      </c>
      <c r="C34" s="34">
        <v>1.06E-2</v>
      </c>
      <c r="D34" s="34">
        <v>1.9400000000000001E-2</v>
      </c>
      <c r="E34" s="34">
        <v>2E-3</v>
      </c>
      <c r="F34" s="34">
        <v>2E-3</v>
      </c>
      <c r="G34" s="34">
        <v>7.4999999999999997E-3</v>
      </c>
      <c r="H34" s="43">
        <v>6.1199999999999996E-3</v>
      </c>
      <c r="I34" s="43">
        <v>1.1800000000000001E-9</v>
      </c>
      <c r="J34" s="43">
        <v>9.7109999999999991E-3</v>
      </c>
      <c r="K34" s="34">
        <v>-1.5657586666666699E-2</v>
      </c>
      <c r="L34" s="34">
        <v>2.89310655298535E-2</v>
      </c>
      <c r="M34" s="34">
        <v>0.58836749821049195</v>
      </c>
      <c r="N34" s="12" t="s">
        <v>160</v>
      </c>
      <c r="O34" s="43" t="str">
        <f t="shared" si="0"/>
        <v>Alcohol</v>
      </c>
    </row>
    <row r="35" spans="1:15" x14ac:dyDescent="0.2">
      <c r="A35" s="12" t="s">
        <v>122</v>
      </c>
      <c r="B35" s="34">
        <v>-8.1899999999999994E-3</v>
      </c>
      <c r="C35" s="34">
        <v>-9.7699999999999992E-3</v>
      </c>
      <c r="D35" s="34">
        <v>-1.2699999999999999E-2</v>
      </c>
      <c r="E35" s="34">
        <v>3.0000000000000001E-3</v>
      </c>
      <c r="F35" s="34">
        <v>2E-3</v>
      </c>
      <c r="G35" s="34">
        <v>7.9000000000000008E-3</v>
      </c>
      <c r="H35" s="43">
        <v>1.1199999999999999E-3</v>
      </c>
      <c r="I35" s="43">
        <v>2.5699999999999999E-8</v>
      </c>
      <c r="J35" s="43">
        <v>0.10979999999999999</v>
      </c>
      <c r="K35" s="34">
        <v>4.8979999999999697E-5</v>
      </c>
      <c r="L35" s="34">
        <v>2.9092681462710299E-2</v>
      </c>
      <c r="M35" s="34">
        <v>0.99865669421444503</v>
      </c>
      <c r="N35" s="12" t="s">
        <v>160</v>
      </c>
      <c r="O35" s="43" t="str">
        <f t="shared" si="0"/>
        <v>Alcohol</v>
      </c>
    </row>
    <row r="36" spans="1:15" x14ac:dyDescent="0.2">
      <c r="A36" s="12" t="s">
        <v>123</v>
      </c>
      <c r="B36" s="34">
        <v>-1.77E-2</v>
      </c>
      <c r="C36" s="34">
        <v>5.8999999999999998E-5</v>
      </c>
      <c r="D36" s="34">
        <v>-6.9999999999999999E-4</v>
      </c>
      <c r="E36" s="34">
        <v>3.0000000000000001E-3</v>
      </c>
      <c r="F36" s="34">
        <v>2E-3</v>
      </c>
      <c r="G36" s="34">
        <v>8.5000000000000006E-3</v>
      </c>
      <c r="H36" s="43">
        <v>1.15E-10</v>
      </c>
      <c r="I36" s="43">
        <v>0.97553100000000004</v>
      </c>
      <c r="J36" s="43">
        <v>0.92989999999999995</v>
      </c>
      <c r="K36" s="34">
        <v>2.036172E-2</v>
      </c>
      <c r="L36" s="34">
        <v>3.1972997553597199E-2</v>
      </c>
      <c r="M36" s="34">
        <v>0.52422832994011004</v>
      </c>
      <c r="N36" s="12" t="s">
        <v>161</v>
      </c>
      <c r="O36" s="43" t="str">
        <f t="shared" si="0"/>
        <v>Smoking</v>
      </c>
    </row>
    <row r="37" spans="1:15" x14ac:dyDescent="0.2">
      <c r="A37" s="12" t="s">
        <v>10</v>
      </c>
      <c r="B37" s="34">
        <v>-1.6100000000000001E-3</v>
      </c>
      <c r="C37" s="34">
        <v>1.11E-2</v>
      </c>
      <c r="D37" s="34">
        <v>0.14599999999999999</v>
      </c>
      <c r="E37" s="34">
        <v>3.0000000000000001E-3</v>
      </c>
      <c r="F37" s="34">
        <v>2E-3</v>
      </c>
      <c r="G37" s="34">
        <v>1.01E-2</v>
      </c>
      <c r="H37" s="43">
        <v>0.56799999999999995</v>
      </c>
      <c r="I37" s="43">
        <v>2.3400000000000001E-8</v>
      </c>
      <c r="J37" s="43">
        <v>6.4489999999999999E-47</v>
      </c>
      <c r="K37" s="34">
        <v>5.08460066666667E-2</v>
      </c>
      <c r="L37" s="34">
        <v>3.2330821061264899E-2</v>
      </c>
      <c r="M37" s="34">
        <v>0.11579314092967</v>
      </c>
      <c r="N37" s="12" t="s">
        <v>159</v>
      </c>
      <c r="O37" s="43" t="str">
        <f t="shared" si="0"/>
        <v>Coffee</v>
      </c>
    </row>
    <row r="38" spans="1:15" x14ac:dyDescent="0.2">
      <c r="A38" s="12" t="s">
        <v>124</v>
      </c>
      <c r="B38" s="34">
        <v>3.3500000000000002E-2</v>
      </c>
      <c r="C38" s="34">
        <v>-6.8900000000000003E-3</v>
      </c>
      <c r="D38" s="34">
        <v>-1.0500000000000001E-2</v>
      </c>
      <c r="E38" s="34">
        <v>6.0000000000000001E-3</v>
      </c>
      <c r="F38" s="34">
        <v>4.0000000000000001E-3</v>
      </c>
      <c r="G38" s="34">
        <v>1.7100000000000001E-2</v>
      </c>
      <c r="H38" s="43">
        <v>1.2E-8</v>
      </c>
      <c r="I38" s="43">
        <v>9.1596999999999998E-2</v>
      </c>
      <c r="J38" s="43">
        <v>0.54010000000000002</v>
      </c>
      <c r="K38" s="34">
        <v>-3.03424666666667E-2</v>
      </c>
      <c r="L38" s="34">
        <v>6.7527157956956796E-2</v>
      </c>
      <c r="M38" s="34">
        <v>0.65318839873573897</v>
      </c>
      <c r="N38" s="12" t="s">
        <v>161</v>
      </c>
      <c r="O38" s="43" t="str">
        <f t="shared" si="0"/>
        <v>Smoking</v>
      </c>
    </row>
    <row r="39" spans="1:15" x14ac:dyDescent="0.2">
      <c r="A39" s="12" t="s">
        <v>125</v>
      </c>
      <c r="B39" s="34">
        <v>3.1300000000000001E-2</v>
      </c>
      <c r="C39" s="34">
        <v>6.6200000000000005E-4</v>
      </c>
      <c r="D39" s="34">
        <v>4.0000000000000002E-4</v>
      </c>
      <c r="E39" s="34">
        <v>3.0000000000000001E-3</v>
      </c>
      <c r="F39" s="34">
        <v>2E-3</v>
      </c>
      <c r="G39" s="34">
        <v>1.18E-2</v>
      </c>
      <c r="H39" s="43">
        <v>2.11E-21</v>
      </c>
      <c r="I39" s="43">
        <v>0.77427000000000001</v>
      </c>
      <c r="J39" s="43">
        <v>0.97370000000000001</v>
      </c>
      <c r="K39" s="34">
        <v>-2.0366866666666698E-2</v>
      </c>
      <c r="L39" s="34">
        <v>3.8448899648266803E-2</v>
      </c>
      <c r="M39" s="34">
        <v>0.596311209364634</v>
      </c>
      <c r="N39" s="12" t="s">
        <v>161</v>
      </c>
      <c r="O39" s="43" t="str">
        <f t="shared" si="0"/>
        <v>Smoking</v>
      </c>
    </row>
    <row r="40" spans="1:15" x14ac:dyDescent="0.2">
      <c r="A40" s="12" t="s">
        <v>126</v>
      </c>
      <c r="B40" s="34">
        <v>-1.2199999999999999E-3</v>
      </c>
      <c r="C40" s="34">
        <v>-1.0999999999999999E-2</v>
      </c>
      <c r="D40" s="34">
        <v>-9.1000000000000004E-3</v>
      </c>
      <c r="E40" s="34">
        <v>3.0000000000000001E-3</v>
      </c>
      <c r="F40" s="34">
        <v>2E-3</v>
      </c>
      <c r="G40" s="34">
        <v>8.6E-3</v>
      </c>
      <c r="H40" s="43">
        <v>0.66700000000000004</v>
      </c>
      <c r="I40" s="43">
        <v>3.25E-8</v>
      </c>
      <c r="J40" s="43">
        <v>0.29049999999999998</v>
      </c>
      <c r="K40" s="34">
        <v>-1.06944133333333E-2</v>
      </c>
      <c r="L40" s="34">
        <v>3.3250918461627199E-2</v>
      </c>
      <c r="M40" s="34">
        <v>0.747734826922544</v>
      </c>
      <c r="N40" s="12" t="s">
        <v>160</v>
      </c>
      <c r="O40" s="43" t="str">
        <f t="shared" si="0"/>
        <v>Alcohol</v>
      </c>
    </row>
    <row r="41" spans="1:15" x14ac:dyDescent="0.2">
      <c r="A41" s="12" t="s">
        <v>14</v>
      </c>
      <c r="B41" s="34">
        <v>-5.6299999999999996E-3</v>
      </c>
      <c r="C41" s="34">
        <v>-3.82E-3</v>
      </c>
      <c r="D41" s="34">
        <v>-0.13800000000000001</v>
      </c>
      <c r="E41" s="34">
        <v>3.0000000000000001E-3</v>
      </c>
      <c r="F41" s="34">
        <v>2E-3</v>
      </c>
      <c r="G41" s="34">
        <v>8.6E-3</v>
      </c>
      <c r="H41" s="43">
        <v>2.7799999999999998E-2</v>
      </c>
      <c r="I41" s="43">
        <v>3.3500000000000002E-2</v>
      </c>
      <c r="J41" s="43">
        <v>1.4760000000000001E-57</v>
      </c>
      <c r="K41" s="34">
        <v>-6.3229906666666696E-2</v>
      </c>
      <c r="L41" s="34">
        <v>2.9997907286318098E-2</v>
      </c>
      <c r="M41" s="34">
        <v>3.5047376433136698E-2</v>
      </c>
      <c r="N41" s="12" t="s">
        <v>159</v>
      </c>
      <c r="O41" s="43" t="str">
        <f t="shared" si="0"/>
        <v>Coffee</v>
      </c>
    </row>
    <row r="42" spans="1:15" x14ac:dyDescent="0.2">
      <c r="A42" s="12" t="s">
        <v>127</v>
      </c>
      <c r="B42" s="34">
        <v>-5.3600000000000002E-3</v>
      </c>
      <c r="C42" s="34">
        <v>-1.14E-2</v>
      </c>
      <c r="D42" s="34">
        <v>-1.15E-2</v>
      </c>
      <c r="E42" s="34">
        <v>3.0000000000000001E-3</v>
      </c>
      <c r="F42" s="34">
        <v>2E-3</v>
      </c>
      <c r="G42" s="34">
        <v>8.0999999999999996E-3</v>
      </c>
      <c r="H42" s="43">
        <v>6.0299999999999999E-2</v>
      </c>
      <c r="I42" s="43">
        <v>1.8800000000000001E-9</v>
      </c>
      <c r="J42" s="43">
        <v>0.15529999999999999</v>
      </c>
      <c r="K42" s="34">
        <v>7.4390233333333305E-2</v>
      </c>
      <c r="L42" s="34">
        <v>3.0997804281928901E-2</v>
      </c>
      <c r="M42" s="34">
        <v>1.64015706621706E-2</v>
      </c>
      <c r="N42" s="12" t="s">
        <v>160</v>
      </c>
      <c r="O42" s="43" t="str">
        <f t="shared" si="0"/>
        <v>Alcohol</v>
      </c>
    </row>
    <row r="43" spans="1:15" x14ac:dyDescent="0.2">
      <c r="A43" s="12" t="s">
        <v>128</v>
      </c>
      <c r="B43" s="34">
        <v>-1.8799999999999999E-3</v>
      </c>
      <c r="C43" s="34">
        <v>-1.0999999999999999E-2</v>
      </c>
      <c r="D43" s="34">
        <v>1.44E-2</v>
      </c>
      <c r="E43" s="34">
        <v>3.0000000000000001E-3</v>
      </c>
      <c r="F43" s="34">
        <v>2E-3</v>
      </c>
      <c r="G43" s="34">
        <v>8.3000000000000001E-3</v>
      </c>
      <c r="H43" s="43">
        <v>0.49904599999999999</v>
      </c>
      <c r="I43" s="43">
        <v>1.26E-8</v>
      </c>
      <c r="J43" s="43">
        <v>8.4379999999999997E-2</v>
      </c>
      <c r="K43" s="34">
        <v>1.5852146666666699E-2</v>
      </c>
      <c r="L43" s="34">
        <v>3.2940735443975501E-2</v>
      </c>
      <c r="M43" s="34">
        <v>0.63035138994365403</v>
      </c>
      <c r="N43" s="12" t="s">
        <v>160</v>
      </c>
      <c r="O43" s="43" t="str">
        <f t="shared" si="0"/>
        <v>Alcohol</v>
      </c>
    </row>
    <row r="44" spans="1:15" x14ac:dyDescent="0.2">
      <c r="A44" s="12" t="s">
        <v>129</v>
      </c>
      <c r="B44" s="34">
        <v>1.89E-3</v>
      </c>
      <c r="C44" s="34">
        <v>-1.4E-2</v>
      </c>
      <c r="D44" s="34">
        <v>-4.5999999999999999E-3</v>
      </c>
      <c r="E44" s="34">
        <v>3.0000000000000001E-3</v>
      </c>
      <c r="F44" s="34">
        <v>2E-3</v>
      </c>
      <c r="G44" s="34">
        <v>1.03E-2</v>
      </c>
      <c r="H44" s="43">
        <v>0.55964499999999995</v>
      </c>
      <c r="I44" s="43">
        <v>5.5700000000000004E-10</v>
      </c>
      <c r="J44" s="43">
        <v>0.65169999999999995</v>
      </c>
      <c r="K44" s="34">
        <v>2.3972046666666701E-2</v>
      </c>
      <c r="L44" s="34">
        <v>3.7607690663866898E-2</v>
      </c>
      <c r="M44" s="34">
        <v>0.52384866403295105</v>
      </c>
      <c r="N44" s="12" t="s">
        <v>160</v>
      </c>
      <c r="O44" s="43" t="str">
        <f t="shared" si="0"/>
        <v>Alcohol</v>
      </c>
    </row>
    <row r="45" spans="1:15" x14ac:dyDescent="0.2">
      <c r="A45" s="12" t="s">
        <v>130</v>
      </c>
      <c r="B45" s="34">
        <v>-4.9199999999999999E-3</v>
      </c>
      <c r="C45" s="34">
        <v>-1.6199999999999999E-2</v>
      </c>
      <c r="D45" s="34">
        <v>7.9000000000000008E-3</v>
      </c>
      <c r="E45" s="34">
        <v>3.0000000000000001E-3</v>
      </c>
      <c r="F45" s="34">
        <v>2E-3</v>
      </c>
      <c r="G45" s="34">
        <v>8.0000000000000002E-3</v>
      </c>
      <c r="H45" s="43">
        <v>6.3100000000000003E-2</v>
      </c>
      <c r="I45" s="43">
        <v>1.63E-18</v>
      </c>
      <c r="J45" s="43">
        <v>0.31780000000000003</v>
      </c>
      <c r="K45" s="34">
        <v>2.9700046666666698E-2</v>
      </c>
      <c r="L45" s="34">
        <v>3.0668563249193499E-2</v>
      </c>
      <c r="M45" s="34">
        <v>0.33283470961023698</v>
      </c>
      <c r="N45" s="12" t="s">
        <v>160</v>
      </c>
      <c r="O45" s="43" t="str">
        <f t="shared" si="0"/>
        <v>Alcohol</v>
      </c>
    </row>
    <row r="46" spans="1:15" x14ac:dyDescent="0.2">
      <c r="A46" s="12" t="s">
        <v>131</v>
      </c>
      <c r="B46" s="34">
        <v>8.2699999999999996E-3</v>
      </c>
      <c r="C46" s="34">
        <v>-1.54E-2</v>
      </c>
      <c r="D46" s="34">
        <v>8.9999999999999993E-3</v>
      </c>
      <c r="E46" s="34">
        <v>3.0000000000000001E-3</v>
      </c>
      <c r="F46" s="34">
        <v>2E-3</v>
      </c>
      <c r="G46" s="34">
        <v>7.9000000000000008E-3</v>
      </c>
      <c r="H46" s="43">
        <v>9.9599999999999992E-4</v>
      </c>
      <c r="I46" s="43">
        <v>2.0800000000000001E-18</v>
      </c>
      <c r="J46" s="43">
        <v>0.25219999999999998</v>
      </c>
      <c r="K46" s="34">
        <v>3.08711666666667E-2</v>
      </c>
      <c r="L46" s="34">
        <v>2.8867823540856E-2</v>
      </c>
      <c r="M46" s="34">
        <v>0.28489077525293499</v>
      </c>
      <c r="N46" s="12" t="s">
        <v>160</v>
      </c>
      <c r="O46" s="43" t="str">
        <f t="shared" si="0"/>
        <v>Alcohol</v>
      </c>
    </row>
    <row r="47" spans="1:15" x14ac:dyDescent="0.2">
      <c r="A47" s="12" t="s">
        <v>132</v>
      </c>
      <c r="B47" s="34">
        <v>5.5500000000000002E-3</v>
      </c>
      <c r="C47" s="34">
        <v>1.0999999999999999E-2</v>
      </c>
      <c r="D47" s="34">
        <v>1.43E-2</v>
      </c>
      <c r="E47" s="34">
        <v>3.0000000000000001E-3</v>
      </c>
      <c r="F47" s="34">
        <v>2E-3</v>
      </c>
      <c r="G47" s="34">
        <v>8.2000000000000007E-3</v>
      </c>
      <c r="H47" s="43">
        <v>2.9499999999999998E-2</v>
      </c>
      <c r="I47" s="43">
        <v>5.7499999999999998E-10</v>
      </c>
      <c r="J47" s="43">
        <v>8.3080000000000001E-2</v>
      </c>
      <c r="K47" s="34">
        <v>-1.86819333333333E-2</v>
      </c>
      <c r="L47" s="34">
        <v>3.05905919436846E-2</v>
      </c>
      <c r="M47" s="34">
        <v>0.54139260349440899</v>
      </c>
      <c r="N47" s="12" t="s">
        <v>160</v>
      </c>
      <c r="O47" s="43" t="str">
        <f t="shared" si="0"/>
        <v>Alcohol</v>
      </c>
    </row>
    <row r="48" spans="1:15" x14ac:dyDescent="0.2">
      <c r="A48" s="12" t="s">
        <v>133</v>
      </c>
      <c r="B48" s="34">
        <v>-6.7499999999999999E-3</v>
      </c>
      <c r="C48" s="34">
        <v>-9.6100000000000005E-3</v>
      </c>
      <c r="D48" s="34">
        <v>-3.2000000000000002E-3</v>
      </c>
      <c r="E48" s="34">
        <v>2E-3</v>
      </c>
      <c r="F48" s="34">
        <v>2E-3</v>
      </c>
      <c r="G48" s="34">
        <v>7.7999999999999996E-3</v>
      </c>
      <c r="H48" s="43">
        <v>6.9899999999999997E-3</v>
      </c>
      <c r="I48" s="43">
        <v>4.07E-8</v>
      </c>
      <c r="J48" s="43">
        <v>0.67979999999999996</v>
      </c>
      <c r="K48" s="34">
        <v>2.6438386000000001E-2</v>
      </c>
      <c r="L48" s="34">
        <v>2.9265589726549301E-2</v>
      </c>
      <c r="M48" s="34">
        <v>0.36631631865735897</v>
      </c>
      <c r="N48" s="12" t="s">
        <v>160</v>
      </c>
      <c r="O48" s="43" t="str">
        <f t="shared" si="0"/>
        <v>Alcohol</v>
      </c>
    </row>
    <row r="49" spans="1:15" x14ac:dyDescent="0.2">
      <c r="A49" s="12" t="s">
        <v>134</v>
      </c>
      <c r="B49" s="34">
        <v>-2.1099999999999999E-3</v>
      </c>
      <c r="C49" s="34">
        <v>1.0200000000000001E-2</v>
      </c>
      <c r="D49" s="34">
        <v>6.6E-3</v>
      </c>
      <c r="E49" s="34">
        <v>3.0000000000000001E-3</v>
      </c>
      <c r="F49" s="34">
        <v>2E-3</v>
      </c>
      <c r="G49" s="34">
        <v>8.0000000000000002E-3</v>
      </c>
      <c r="H49" s="43">
        <v>0.404864</v>
      </c>
      <c r="I49" s="43">
        <v>1.0600000000000001E-8</v>
      </c>
      <c r="J49" s="43">
        <v>0.40939999999999999</v>
      </c>
      <c r="K49" s="34">
        <v>2.7632406666666699E-2</v>
      </c>
      <c r="L49" s="34">
        <v>2.9127147922151601E-2</v>
      </c>
      <c r="M49" s="34">
        <v>0.34278227159925201</v>
      </c>
      <c r="N49" s="12" t="s">
        <v>160</v>
      </c>
      <c r="O49" s="43" t="str">
        <f t="shared" si="0"/>
        <v>Alcohol</v>
      </c>
    </row>
    <row r="50" spans="1:15" x14ac:dyDescent="0.2">
      <c r="A50" s="12" t="s">
        <v>135</v>
      </c>
      <c r="B50" s="34">
        <v>-1.9300000000000001E-2</v>
      </c>
      <c r="C50" s="34">
        <v>-5.6499999999999996E-3</v>
      </c>
      <c r="D50" s="34">
        <v>-7.0000000000000001E-3</v>
      </c>
      <c r="E50" s="34">
        <v>3.0000000000000001E-3</v>
      </c>
      <c r="F50" s="34">
        <v>2E-3</v>
      </c>
      <c r="G50" s="34">
        <v>8.3000000000000001E-3</v>
      </c>
      <c r="H50" s="43">
        <v>6.11E-14</v>
      </c>
      <c r="I50" s="43">
        <v>1.7799999999999999E-3</v>
      </c>
      <c r="J50" s="43">
        <v>0.4012</v>
      </c>
      <c r="K50" s="34">
        <v>8.2708E-3</v>
      </c>
      <c r="L50" s="34">
        <v>2.9896113082988399E-2</v>
      </c>
      <c r="M50" s="34">
        <v>0.78204783244961396</v>
      </c>
      <c r="N50" s="12" t="s">
        <v>161</v>
      </c>
      <c r="O50" s="43" t="str">
        <f t="shared" si="0"/>
        <v>Smoking</v>
      </c>
    </row>
    <row r="51" spans="1:15" x14ac:dyDescent="0.2">
      <c r="A51" s="12" t="s">
        <v>136</v>
      </c>
      <c r="B51" s="34">
        <v>2.1700000000000001E-3</v>
      </c>
      <c r="C51" s="34">
        <v>1.11E-2</v>
      </c>
      <c r="D51" s="34">
        <v>7.1000000000000004E-3</v>
      </c>
      <c r="E51" s="34">
        <v>2E-3</v>
      </c>
      <c r="F51" s="34">
        <v>2E-3</v>
      </c>
      <c r="G51" s="34">
        <v>7.7999999999999996E-3</v>
      </c>
      <c r="H51" s="43">
        <v>0.38600000000000001</v>
      </c>
      <c r="I51" s="43">
        <v>2.7399999999999998E-10</v>
      </c>
      <c r="J51" s="43">
        <v>0.36709999999999998</v>
      </c>
      <c r="K51" s="34">
        <v>-1.14394066666667E-2</v>
      </c>
      <c r="L51" s="34">
        <v>2.93601774039455E-2</v>
      </c>
      <c r="M51" s="34">
        <v>0.69681518425362798</v>
      </c>
      <c r="N51" s="12" t="s">
        <v>160</v>
      </c>
      <c r="O51" s="43" t="str">
        <f t="shared" si="0"/>
        <v>Alcohol</v>
      </c>
    </row>
    <row r="52" spans="1:15" x14ac:dyDescent="0.2">
      <c r="A52" s="12" t="s">
        <v>137</v>
      </c>
      <c r="B52" s="34">
        <v>-1.38E-2</v>
      </c>
      <c r="C52" s="34">
        <v>2.1900000000000001E-3</v>
      </c>
      <c r="D52" s="34">
        <v>-5.1000000000000004E-3</v>
      </c>
      <c r="E52" s="34">
        <v>2E-3</v>
      </c>
      <c r="F52" s="34">
        <v>2E-3</v>
      </c>
      <c r="G52" s="34">
        <v>7.4999999999999997E-3</v>
      </c>
      <c r="H52" s="43">
        <v>2.5699999999999999E-8</v>
      </c>
      <c r="I52" s="43">
        <v>0.20599999999999999</v>
      </c>
      <c r="J52" s="43">
        <v>0.49349999999999999</v>
      </c>
      <c r="K52" s="34">
        <v>-1.1444933333333299E-2</v>
      </c>
      <c r="L52" s="34">
        <v>2.8630837249898001E-2</v>
      </c>
      <c r="M52" s="34">
        <v>0.689346935024024</v>
      </c>
      <c r="N52" s="12" t="s">
        <v>161</v>
      </c>
      <c r="O52" s="43" t="str">
        <f t="shared" si="0"/>
        <v>Smoking</v>
      </c>
    </row>
    <row r="53" spans="1:15" x14ac:dyDescent="0.2">
      <c r="A53" s="12" t="s">
        <v>138</v>
      </c>
      <c r="B53" s="34">
        <v>4.0499999999999998E-3</v>
      </c>
      <c r="C53" s="34">
        <v>-1.0999999999999999E-2</v>
      </c>
      <c r="D53" s="34">
        <v>-1.03E-2</v>
      </c>
      <c r="E53" s="34">
        <v>2E-3</v>
      </c>
      <c r="F53" s="34">
        <v>2E-3</v>
      </c>
      <c r="G53" s="34">
        <v>7.9000000000000008E-3</v>
      </c>
      <c r="H53" s="43">
        <v>0.106</v>
      </c>
      <c r="I53" s="43">
        <v>4.2199999999999999E-10</v>
      </c>
      <c r="J53" s="43">
        <v>0.1918</v>
      </c>
      <c r="K53" s="34">
        <v>-5.4633933333333301E-2</v>
      </c>
      <c r="L53" s="34">
        <v>2.89757746626461E-2</v>
      </c>
      <c r="M53" s="34">
        <v>5.9361851432505199E-2</v>
      </c>
      <c r="N53" s="12" t="s">
        <v>160</v>
      </c>
      <c r="O53" s="43" t="str">
        <f t="shared" si="0"/>
        <v>Alcohol</v>
      </c>
    </row>
    <row r="54" spans="1:15" x14ac:dyDescent="0.2">
      <c r="A54" s="12" t="s">
        <v>139</v>
      </c>
      <c r="B54" s="34">
        <v>1.5299999999999999E-2</v>
      </c>
      <c r="C54" s="34">
        <v>-5.5100000000000001E-3</v>
      </c>
      <c r="D54" s="34">
        <v>0.02</v>
      </c>
      <c r="E54" s="34">
        <v>3.0000000000000001E-3</v>
      </c>
      <c r="F54" s="34">
        <v>2E-3</v>
      </c>
      <c r="G54" s="34">
        <v>7.7000000000000002E-3</v>
      </c>
      <c r="H54" s="43">
        <v>1.2199999999999999E-9</v>
      </c>
      <c r="I54" s="43">
        <v>1.7060000000000001E-3</v>
      </c>
      <c r="J54" s="43">
        <v>9.4120000000000002E-3</v>
      </c>
      <c r="K54" s="34">
        <v>1.00341666666667E-2</v>
      </c>
      <c r="L54" s="34">
        <v>2.93550218928019E-2</v>
      </c>
      <c r="M54" s="34">
        <v>0.732485509197639</v>
      </c>
      <c r="N54" s="12" t="s">
        <v>161</v>
      </c>
      <c r="O54" s="43" t="str">
        <f t="shared" si="0"/>
        <v>Smoking</v>
      </c>
    </row>
    <row r="55" spans="1:15" x14ac:dyDescent="0.2">
      <c r="A55" s="12" t="s">
        <v>140</v>
      </c>
      <c r="B55" s="34">
        <v>-5.2900000000000004E-3</v>
      </c>
      <c r="C55" s="34">
        <v>-9.7400000000000004E-3</v>
      </c>
      <c r="D55" s="34">
        <v>-2.7000000000000001E-3</v>
      </c>
      <c r="E55" s="34">
        <v>3.0000000000000001E-3</v>
      </c>
      <c r="F55" s="34">
        <v>2E-3</v>
      </c>
      <c r="G55" s="34">
        <v>7.7000000000000002E-3</v>
      </c>
      <c r="H55" s="43">
        <v>3.6799999999999999E-2</v>
      </c>
      <c r="I55" s="43">
        <v>3.5000000000000002E-8</v>
      </c>
      <c r="J55" s="43">
        <v>0.7238</v>
      </c>
      <c r="K55" s="34">
        <v>4.7623546666666697E-2</v>
      </c>
      <c r="L55" s="34">
        <v>2.9529808587719399E-2</v>
      </c>
      <c r="M55" s="34">
        <v>0.106803632799885</v>
      </c>
      <c r="N55" s="12" t="s">
        <v>160</v>
      </c>
      <c r="O55" s="43" t="str">
        <f t="shared" si="0"/>
        <v>Alcohol</v>
      </c>
    </row>
    <row r="56" spans="1:15" x14ac:dyDescent="0.2">
      <c r="A56" s="12" t="s">
        <v>11</v>
      </c>
      <c r="B56" s="34">
        <v>-8.2500000000000004E-3</v>
      </c>
      <c r="C56" s="34">
        <v>-1.46E-2</v>
      </c>
      <c r="D56" s="34">
        <v>-4.9399999999999999E-2</v>
      </c>
      <c r="E56" s="34">
        <v>3.0000000000000001E-3</v>
      </c>
      <c r="F56" s="34">
        <v>2E-3</v>
      </c>
      <c r="G56" s="34">
        <v>9.7000000000000003E-3</v>
      </c>
      <c r="H56" s="43">
        <v>1.11E-2</v>
      </c>
      <c r="I56" s="43">
        <v>6.6300000000000006E-11</v>
      </c>
      <c r="J56" s="43">
        <v>3.397E-7</v>
      </c>
      <c r="K56" s="34">
        <v>-6.4144019999999996E-2</v>
      </c>
      <c r="L56" s="34">
        <v>3.6930306447993402E-2</v>
      </c>
      <c r="M56" s="34">
        <v>8.2405919438340899E-2</v>
      </c>
      <c r="N56" s="12" t="s">
        <v>162</v>
      </c>
      <c r="O56" s="43" t="str">
        <f t="shared" si="0"/>
        <v>Alcohol</v>
      </c>
    </row>
    <row r="57" spans="1:15" x14ac:dyDescent="0.2">
      <c r="A57" s="12" t="s">
        <v>141</v>
      </c>
      <c r="B57" s="34">
        <v>3.3400000000000001E-3</v>
      </c>
      <c r="C57" s="34">
        <v>1.17E-2</v>
      </c>
      <c r="D57" s="34">
        <v>1E-3</v>
      </c>
      <c r="E57" s="34">
        <v>3.0000000000000001E-3</v>
      </c>
      <c r="F57" s="34">
        <v>2E-3</v>
      </c>
      <c r="G57" s="34">
        <v>8.8999999999999999E-3</v>
      </c>
      <c r="H57" s="43">
        <v>0.251</v>
      </c>
      <c r="I57" s="43">
        <v>7.5800000000000007E-9</v>
      </c>
      <c r="J57" s="43">
        <v>0.91290000000000004</v>
      </c>
      <c r="K57" s="34">
        <v>-2.9880733333333302E-2</v>
      </c>
      <c r="L57" s="34">
        <v>3.2655995799840402E-2</v>
      </c>
      <c r="M57" s="34">
        <v>0.36018363760973099</v>
      </c>
      <c r="N57" s="12" t="s">
        <v>160</v>
      </c>
      <c r="O57" s="43" t="str">
        <f t="shared" si="0"/>
        <v>Alcohol</v>
      </c>
    </row>
    <row r="58" spans="1:15" x14ac:dyDescent="0.2">
      <c r="A58" s="12" t="s">
        <v>142</v>
      </c>
      <c r="B58" s="34">
        <v>-9.0699999999999999E-3</v>
      </c>
      <c r="C58" s="34">
        <v>-1.38E-2</v>
      </c>
      <c r="D58" s="34">
        <v>-1.12E-2</v>
      </c>
      <c r="E58" s="34">
        <v>3.0000000000000001E-3</v>
      </c>
      <c r="F58" s="34">
        <v>2E-3</v>
      </c>
      <c r="G58" s="34">
        <v>9.4000000000000004E-3</v>
      </c>
      <c r="H58" s="43">
        <v>3.2599999999999999E-3</v>
      </c>
      <c r="I58" s="43">
        <v>1.2400000000000001E-10</v>
      </c>
      <c r="J58" s="43">
        <v>0.23469999999999999</v>
      </c>
      <c r="K58" s="34">
        <v>3.4023600000000001E-2</v>
      </c>
      <c r="L58" s="34">
        <v>3.7008936465282298E-2</v>
      </c>
      <c r="M58" s="34">
        <v>0.35792052614946201</v>
      </c>
      <c r="N58" s="12" t="s">
        <v>160</v>
      </c>
      <c r="O58" s="43" t="str">
        <f t="shared" si="0"/>
        <v>Alcohol</v>
      </c>
    </row>
    <row r="59" spans="1:15" x14ac:dyDescent="0.2">
      <c r="A59" s="12" t="s">
        <v>143</v>
      </c>
      <c r="B59" s="34">
        <v>-6.0899999999999999E-3</v>
      </c>
      <c r="C59" s="34">
        <v>1.3599999999999999E-2</v>
      </c>
      <c r="D59" s="34">
        <v>-0.01</v>
      </c>
      <c r="E59" s="34">
        <v>3.0000000000000001E-3</v>
      </c>
      <c r="F59" s="34">
        <v>2E-3</v>
      </c>
      <c r="G59" s="34">
        <v>8.2000000000000007E-3</v>
      </c>
      <c r="H59" s="43">
        <v>2.23E-2</v>
      </c>
      <c r="I59" s="43">
        <v>2.85E-13</v>
      </c>
      <c r="J59" s="43">
        <v>0.22550000000000001</v>
      </c>
      <c r="K59" s="34">
        <v>1.8568333333333301E-2</v>
      </c>
      <c r="L59" s="34">
        <v>3.1852975066533298E-2</v>
      </c>
      <c r="M59" s="34">
        <v>0.559934536378773</v>
      </c>
      <c r="N59" s="12" t="s">
        <v>160</v>
      </c>
      <c r="O59" s="43" t="str">
        <f t="shared" si="0"/>
        <v>Alcohol</v>
      </c>
    </row>
    <row r="60" spans="1:15" x14ac:dyDescent="0.2">
      <c r="A60" s="12" t="s">
        <v>144</v>
      </c>
      <c r="B60" s="34">
        <v>1.15E-3</v>
      </c>
      <c r="C60" s="34">
        <v>1.04E-2</v>
      </c>
      <c r="D60" s="34">
        <v>1.32E-2</v>
      </c>
      <c r="E60" s="34">
        <v>3.0000000000000001E-3</v>
      </c>
      <c r="F60" s="34">
        <v>2E-3</v>
      </c>
      <c r="G60" s="34">
        <v>8.2000000000000007E-3</v>
      </c>
      <c r="H60" s="43">
        <v>0.66724899999999998</v>
      </c>
      <c r="I60" s="43">
        <v>3.3699999999999997E-8</v>
      </c>
      <c r="J60" s="43">
        <v>0.1082</v>
      </c>
      <c r="K60" s="34">
        <v>7.0181533333333298E-3</v>
      </c>
      <c r="L60" s="34">
        <v>3.07873590972506E-2</v>
      </c>
      <c r="M60" s="34">
        <v>0.81968069678500599</v>
      </c>
      <c r="N60" s="12" t="s">
        <v>160</v>
      </c>
      <c r="O60" s="43" t="str">
        <f t="shared" si="0"/>
        <v>Alcohol</v>
      </c>
    </row>
    <row r="61" spans="1:15" x14ac:dyDescent="0.2">
      <c r="A61" s="12" t="s">
        <v>145</v>
      </c>
      <c r="B61" s="34">
        <v>-1.61E-2</v>
      </c>
      <c r="C61" s="34">
        <v>8.6600000000000002E-4</v>
      </c>
      <c r="D61" s="34">
        <v>-3.8E-3</v>
      </c>
      <c r="E61" s="34">
        <v>3.0000000000000001E-3</v>
      </c>
      <c r="F61" s="34">
        <v>2E-3</v>
      </c>
      <c r="G61" s="34">
        <v>7.6E-3</v>
      </c>
      <c r="H61" s="43">
        <v>6.5100000000000003E-10</v>
      </c>
      <c r="I61" s="43">
        <v>0.63617100000000004</v>
      </c>
      <c r="J61" s="43">
        <v>0.61929999999999996</v>
      </c>
      <c r="K61" s="34">
        <v>1.16194733333333E-2</v>
      </c>
      <c r="L61" s="34">
        <v>2.8952516387359899E-2</v>
      </c>
      <c r="M61" s="34">
        <v>0.68817819780309697</v>
      </c>
      <c r="N61" s="12" t="s">
        <v>161</v>
      </c>
      <c r="O61" s="43" t="str">
        <f t="shared" si="0"/>
        <v>Smoking</v>
      </c>
    </row>
    <row r="62" spans="1:15" x14ac:dyDescent="0.2">
      <c r="A62" s="12" t="s">
        <v>146</v>
      </c>
      <c r="B62" s="34">
        <v>3.63E-3</v>
      </c>
      <c r="C62" s="34">
        <v>1.0500000000000001E-2</v>
      </c>
      <c r="D62" s="34">
        <v>2.8999999999999998E-3</v>
      </c>
      <c r="E62" s="34">
        <v>2E-3</v>
      </c>
      <c r="F62" s="34">
        <v>2E-3</v>
      </c>
      <c r="G62" s="34">
        <v>7.7000000000000002E-3</v>
      </c>
      <c r="H62" s="43">
        <v>0.14599999999999999</v>
      </c>
      <c r="I62" s="43">
        <v>1.9300000000000002E-9</v>
      </c>
      <c r="J62" s="43">
        <v>0.70750000000000002</v>
      </c>
      <c r="K62" s="34">
        <v>-2.69921333333333E-2</v>
      </c>
      <c r="L62" s="34">
        <v>2.8779091585925599E-2</v>
      </c>
      <c r="M62" s="34">
        <v>0.34829181475735699</v>
      </c>
      <c r="N62" s="12" t="s">
        <v>160</v>
      </c>
      <c r="O62" s="43" t="str">
        <f t="shared" si="0"/>
        <v>Alcohol</v>
      </c>
    </row>
    <row r="63" spans="1:15" x14ac:dyDescent="0.2">
      <c r="A63" s="12" t="s">
        <v>147</v>
      </c>
      <c r="B63" s="34">
        <v>-5.9100000000000005E-4</v>
      </c>
      <c r="C63" s="34">
        <v>0.01</v>
      </c>
      <c r="D63" s="34">
        <v>-1.4500000000000001E-2</v>
      </c>
      <c r="E63" s="34">
        <v>2E-3</v>
      </c>
      <c r="F63" s="34">
        <v>2E-3</v>
      </c>
      <c r="G63" s="34">
        <v>7.7000000000000002E-3</v>
      </c>
      <c r="H63" s="43">
        <v>0.81174999999999997</v>
      </c>
      <c r="I63" s="43">
        <v>7.0699999999999998E-9</v>
      </c>
      <c r="J63" s="43">
        <v>6.0400000000000002E-2</v>
      </c>
      <c r="K63" s="34">
        <v>-6.6111866666666696E-3</v>
      </c>
      <c r="L63" s="34">
        <v>2.88390102651826E-2</v>
      </c>
      <c r="M63" s="34">
        <v>0.81867882866756903</v>
      </c>
      <c r="N63" s="12" t="s">
        <v>160</v>
      </c>
      <c r="O63" s="43" t="str">
        <f t="shared" si="0"/>
        <v>Alcohol</v>
      </c>
    </row>
    <row r="64" spans="1:15" x14ac:dyDescent="0.2">
      <c r="A64" s="12" t="s">
        <v>148</v>
      </c>
      <c r="B64" s="34">
        <v>-1.61E-2</v>
      </c>
      <c r="C64" s="34">
        <v>-3.0300000000000001E-3</v>
      </c>
      <c r="D64" s="34">
        <v>-8.0000000000000004E-4</v>
      </c>
      <c r="E64" s="34">
        <v>3.0000000000000001E-3</v>
      </c>
      <c r="F64" s="34">
        <v>2E-3</v>
      </c>
      <c r="G64" s="34">
        <v>9.1999999999999998E-3</v>
      </c>
      <c r="H64" s="43">
        <v>1.8200000000000001E-8</v>
      </c>
      <c r="I64" s="43">
        <v>0.129612</v>
      </c>
      <c r="J64" s="43">
        <v>0.93379999999999996</v>
      </c>
      <c r="K64" s="34">
        <v>9.9966666666666693E-3</v>
      </c>
      <c r="L64" s="34">
        <v>3.3571720138047302E-2</v>
      </c>
      <c r="M64" s="34">
        <v>0.76587835917908598</v>
      </c>
      <c r="N64" s="12" t="s">
        <v>161</v>
      </c>
      <c r="O64" s="43" t="str">
        <f t="shared" si="0"/>
        <v>Smoking</v>
      </c>
    </row>
    <row r="65" spans="1:15" x14ac:dyDescent="0.2">
      <c r="A65" s="12" t="s">
        <v>149</v>
      </c>
      <c r="B65" s="34">
        <v>-5.5000000000000003E-4</v>
      </c>
      <c r="C65" s="34">
        <v>-1.14E-2</v>
      </c>
      <c r="D65" s="34">
        <v>-1.7999999999999999E-2</v>
      </c>
      <c r="E65" s="34">
        <v>3.0000000000000001E-3</v>
      </c>
      <c r="F65" s="34">
        <v>2E-3</v>
      </c>
      <c r="G65" s="34">
        <v>8.8999999999999999E-3</v>
      </c>
      <c r="H65" s="43">
        <v>0.84699999999999998</v>
      </c>
      <c r="I65" s="43">
        <v>4.2300000000000002E-8</v>
      </c>
      <c r="J65" s="43">
        <v>4.403E-2</v>
      </c>
      <c r="K65" s="34">
        <v>-1.5285371333333299E-2</v>
      </c>
      <c r="L65" s="34">
        <v>3.3716531467769699E-2</v>
      </c>
      <c r="M65" s="34">
        <v>0.65029712302634801</v>
      </c>
      <c r="N65" s="12" t="s">
        <v>160</v>
      </c>
      <c r="O65" s="43" t="str">
        <f t="shared" si="0"/>
        <v>Alcohol</v>
      </c>
    </row>
    <row r="66" spans="1:15" x14ac:dyDescent="0.2">
      <c r="A66" s="12" t="s">
        <v>150</v>
      </c>
      <c r="B66" s="34">
        <v>1.8499999999999999E-2</v>
      </c>
      <c r="C66" s="34">
        <v>-3.7399999999999998E-4</v>
      </c>
      <c r="D66" s="34">
        <v>4.1999999999999997E-3</v>
      </c>
      <c r="E66" s="34">
        <v>3.0000000000000001E-3</v>
      </c>
      <c r="F66" s="34">
        <v>2E-3</v>
      </c>
      <c r="G66" s="34">
        <v>9.1000000000000004E-3</v>
      </c>
      <c r="H66" s="43">
        <v>2.5800000000000001E-11</v>
      </c>
      <c r="I66" s="43">
        <v>0.84799999999999998</v>
      </c>
      <c r="J66" s="43">
        <v>0.64649999999999996</v>
      </c>
      <c r="K66" s="34">
        <v>-1.114096E-2</v>
      </c>
      <c r="L66" s="34">
        <v>3.3347516521039899E-2</v>
      </c>
      <c r="M66" s="34">
        <v>0.73831417546537004</v>
      </c>
      <c r="N66" s="12" t="s">
        <v>161</v>
      </c>
      <c r="O66" s="43" t="str">
        <f t="shared" si="0"/>
        <v>Smoking</v>
      </c>
    </row>
    <row r="67" spans="1:15" x14ac:dyDescent="0.2">
      <c r="A67" s="12" t="s">
        <v>151</v>
      </c>
      <c r="B67" s="34">
        <v>-2.9399999999999999E-3</v>
      </c>
      <c r="C67" s="34">
        <v>-1.1299999999999999E-2</v>
      </c>
      <c r="D67" s="34">
        <v>-1.8499999999999999E-2</v>
      </c>
      <c r="E67" s="34">
        <v>2E-3</v>
      </c>
      <c r="F67" s="34">
        <v>2E-3</v>
      </c>
      <c r="G67" s="34">
        <v>7.6E-3</v>
      </c>
      <c r="H67" s="43">
        <v>0.23499999999999999</v>
      </c>
      <c r="I67" s="43">
        <v>8.0400000000000002E-11</v>
      </c>
      <c r="J67" s="43">
        <v>1.54E-2</v>
      </c>
      <c r="K67" s="34">
        <v>-7.7713866666666701E-2</v>
      </c>
      <c r="L67" s="34">
        <v>2.8596659841182401E-2</v>
      </c>
      <c r="M67" s="34">
        <v>6.5760172767152601E-3</v>
      </c>
      <c r="N67" s="12" t="s">
        <v>160</v>
      </c>
      <c r="O67" s="43" t="str">
        <f t="shared" si="0"/>
        <v>Alcohol</v>
      </c>
    </row>
    <row r="68" spans="1:15" x14ac:dyDescent="0.2">
      <c r="A68" s="12" t="s">
        <v>152</v>
      </c>
      <c r="B68" s="34">
        <v>-2.4599999999999999E-3</v>
      </c>
      <c r="C68" s="34">
        <v>1.21E-2</v>
      </c>
      <c r="D68" s="34">
        <v>-8.0999999999999996E-3</v>
      </c>
      <c r="E68" s="34">
        <v>3.0000000000000001E-3</v>
      </c>
      <c r="F68" s="34">
        <v>2E-3</v>
      </c>
      <c r="G68" s="34">
        <v>8.5000000000000006E-3</v>
      </c>
      <c r="H68" s="43">
        <v>0.38700000000000001</v>
      </c>
      <c r="I68" s="43">
        <v>1.15E-9</v>
      </c>
      <c r="J68" s="43">
        <v>0.34079999999999999</v>
      </c>
      <c r="K68" s="34">
        <v>-3.28685133333333E-2</v>
      </c>
      <c r="L68" s="34">
        <v>3.2452379040957199E-2</v>
      </c>
      <c r="M68" s="34">
        <v>0.31114475040421302</v>
      </c>
      <c r="N68" s="12" t="s">
        <v>160</v>
      </c>
      <c r="O68" s="43" t="str">
        <f t="shared" si="0"/>
        <v>Alcohol</v>
      </c>
    </row>
    <row r="69" spans="1:15" x14ac:dyDescent="0.2">
      <c r="A69" s="12" t="s">
        <v>153</v>
      </c>
      <c r="B69" s="34">
        <v>-1.6800000000000001E-3</v>
      </c>
      <c r="C69" s="34">
        <v>1.24E-2</v>
      </c>
      <c r="D69" s="34">
        <v>-9.1999999999999998E-3</v>
      </c>
      <c r="E69" s="34">
        <v>2E-3</v>
      </c>
      <c r="F69" s="34">
        <v>2E-3</v>
      </c>
      <c r="G69" s="34">
        <v>7.7000000000000002E-3</v>
      </c>
      <c r="H69" s="43">
        <v>0.499</v>
      </c>
      <c r="I69" s="43">
        <v>9.8499999999999994E-13</v>
      </c>
      <c r="J69" s="43">
        <v>0.22900000000000001</v>
      </c>
      <c r="K69" s="34">
        <v>-2.0177520000000001E-2</v>
      </c>
      <c r="L69" s="34">
        <v>2.8789902956522E-2</v>
      </c>
      <c r="M69" s="34">
        <v>0.483394104834933</v>
      </c>
      <c r="N69" s="12" t="s">
        <v>160</v>
      </c>
      <c r="O69" s="43" t="str">
        <f t="shared" ref="O69:O76" si="1">INDEX($H$3:$J$3,1,MATCH(MIN(H69:J69),H69:J69,0))</f>
        <v>Alcohol</v>
      </c>
    </row>
    <row r="70" spans="1:15" x14ac:dyDescent="0.2">
      <c r="A70" s="12" t="s">
        <v>13</v>
      </c>
      <c r="B70" s="34">
        <v>6.3299999999999997E-3</v>
      </c>
      <c r="C70" s="34">
        <v>-1.03E-2</v>
      </c>
      <c r="D70" s="34">
        <v>-5.1700000000000003E-2</v>
      </c>
      <c r="E70" s="34">
        <v>3.0000000000000001E-3</v>
      </c>
      <c r="F70" s="34">
        <v>2E-3</v>
      </c>
      <c r="G70" s="34">
        <v>8.9999999999999993E-3</v>
      </c>
      <c r="H70" s="43">
        <v>2.1100000000000001E-2</v>
      </c>
      <c r="I70" s="43">
        <v>8.4999999999999994E-8</v>
      </c>
      <c r="J70" s="43">
        <v>7.8199999999999999E-9</v>
      </c>
      <c r="K70" s="34">
        <v>-1.8695079999999999E-2</v>
      </c>
      <c r="L70" s="34">
        <v>3.1406213603507198E-2</v>
      </c>
      <c r="M70" s="34">
        <v>0.55166506515973202</v>
      </c>
      <c r="N70" s="12" t="s">
        <v>159</v>
      </c>
      <c r="O70" s="43" t="str">
        <f t="shared" si="1"/>
        <v>Coffee</v>
      </c>
    </row>
    <row r="71" spans="1:15" x14ac:dyDescent="0.2">
      <c r="A71" s="12" t="s">
        <v>154</v>
      </c>
      <c r="B71" s="34">
        <v>3.3500000000000002E-2</v>
      </c>
      <c r="C71" s="34">
        <v>8.8500000000000004E-4</v>
      </c>
      <c r="D71" s="34">
        <v>2.6700000000000002E-2</v>
      </c>
      <c r="E71" s="34">
        <v>2E-3</v>
      </c>
      <c r="F71" s="34">
        <v>2E-3</v>
      </c>
      <c r="G71" s="34">
        <v>7.6E-3</v>
      </c>
      <c r="H71" s="43">
        <v>2.3800000000000001E-41</v>
      </c>
      <c r="I71" s="43">
        <v>0.61169200000000001</v>
      </c>
      <c r="J71" s="43">
        <v>4.4480000000000002E-4</v>
      </c>
      <c r="K71" s="34">
        <v>3.5787506666666698E-2</v>
      </c>
      <c r="L71" s="34">
        <v>2.9090834360507301E-2</v>
      </c>
      <c r="M71" s="34">
        <v>0.218622705887766</v>
      </c>
      <c r="N71" s="12" t="s">
        <v>161</v>
      </c>
      <c r="O71" s="43" t="str">
        <f t="shared" si="1"/>
        <v>Smoking</v>
      </c>
    </row>
    <row r="72" spans="1:15" x14ac:dyDescent="0.2">
      <c r="A72" s="12" t="s">
        <v>155</v>
      </c>
      <c r="B72" s="34">
        <v>-3.9800000000000002E-4</v>
      </c>
      <c r="C72" s="34">
        <v>9.8200000000000006E-3</v>
      </c>
      <c r="D72" s="34">
        <v>1.09E-2</v>
      </c>
      <c r="E72" s="34">
        <v>2E-3</v>
      </c>
      <c r="F72" s="34">
        <v>2E-3</v>
      </c>
      <c r="G72" s="34">
        <v>7.9000000000000008E-3</v>
      </c>
      <c r="H72" s="43">
        <v>0.873</v>
      </c>
      <c r="I72" s="43">
        <v>1.8200000000000001E-8</v>
      </c>
      <c r="J72" s="43">
        <v>0.16439999999999999</v>
      </c>
      <c r="K72" s="34">
        <v>-2.4230713333333299E-2</v>
      </c>
      <c r="L72" s="34">
        <v>2.8872532684415201E-2</v>
      </c>
      <c r="M72" s="34">
        <v>0.40133991109693301</v>
      </c>
      <c r="N72" s="12" t="s">
        <v>160</v>
      </c>
      <c r="O72" s="43" t="str">
        <f t="shared" si="1"/>
        <v>Alcohol</v>
      </c>
    </row>
    <row r="73" spans="1:15" x14ac:dyDescent="0.2">
      <c r="A73" s="12" t="s">
        <v>156</v>
      </c>
      <c r="B73" s="34">
        <v>1.91E-3</v>
      </c>
      <c r="C73" s="34">
        <v>-1.06E-2</v>
      </c>
      <c r="D73" s="34">
        <v>-5.1000000000000004E-3</v>
      </c>
      <c r="E73" s="34">
        <v>3.0000000000000001E-3</v>
      </c>
      <c r="F73" s="34">
        <v>2E-3</v>
      </c>
      <c r="G73" s="34">
        <v>8.2000000000000007E-3</v>
      </c>
      <c r="H73" s="43">
        <v>0.45500000000000002</v>
      </c>
      <c r="I73" s="43">
        <v>2.6200000000000001E-9</v>
      </c>
      <c r="J73" s="43">
        <v>0.53320000000000001</v>
      </c>
      <c r="K73" s="34">
        <v>-1.9426160000000001E-2</v>
      </c>
      <c r="L73" s="34">
        <v>2.9556130245395999E-2</v>
      </c>
      <c r="M73" s="34">
        <v>0.51101162358588503</v>
      </c>
      <c r="N73" s="12" t="s">
        <v>160</v>
      </c>
      <c r="O73" s="43" t="str">
        <f t="shared" si="1"/>
        <v>Alcohol</v>
      </c>
    </row>
    <row r="74" spans="1:15" x14ac:dyDescent="0.2">
      <c r="A74" s="12" t="s">
        <v>157</v>
      </c>
      <c r="B74" s="34">
        <v>3.2399999999999998E-3</v>
      </c>
      <c r="C74" s="34">
        <v>-1.01E-2</v>
      </c>
      <c r="D74" s="34">
        <v>-8.0000000000000002E-3</v>
      </c>
      <c r="E74" s="34">
        <v>3.0000000000000001E-3</v>
      </c>
      <c r="F74" s="34">
        <v>2E-3</v>
      </c>
      <c r="G74" s="34">
        <v>7.6E-3</v>
      </c>
      <c r="H74" s="43">
        <v>0.19600000000000001</v>
      </c>
      <c r="I74" s="43">
        <v>9.7399999999999999E-9</v>
      </c>
      <c r="J74" s="43">
        <v>0.29310000000000003</v>
      </c>
      <c r="K74" s="34">
        <v>-6.4328666666666704E-3</v>
      </c>
      <c r="L74" s="34">
        <v>2.9290885156670301E-2</v>
      </c>
      <c r="M74" s="34">
        <v>0.826167048282754</v>
      </c>
      <c r="N74" s="12" t="s">
        <v>160</v>
      </c>
      <c r="O74" s="43" t="str">
        <f t="shared" si="1"/>
        <v>Alcohol</v>
      </c>
    </row>
    <row r="75" spans="1:15" x14ac:dyDescent="0.2">
      <c r="A75" s="12" t="s">
        <v>158</v>
      </c>
      <c r="B75" s="34">
        <v>1.11E-2</v>
      </c>
      <c r="C75" s="34">
        <v>-2.0500000000000001E-2</v>
      </c>
      <c r="D75" s="34">
        <v>1.29E-2</v>
      </c>
      <c r="E75" s="34">
        <v>3.0000000000000001E-3</v>
      </c>
      <c r="F75" s="34">
        <v>2E-3</v>
      </c>
      <c r="G75" s="34">
        <v>8.8999999999999999E-3</v>
      </c>
      <c r="H75" s="43">
        <v>1.6799999999999999E-4</v>
      </c>
      <c r="I75" s="43">
        <v>2.6E-23</v>
      </c>
      <c r="J75" s="43">
        <v>0.14910000000000001</v>
      </c>
      <c r="K75" s="34">
        <v>-6.8925066666666701E-2</v>
      </c>
      <c r="L75" s="34">
        <v>3.3878613903367397E-2</v>
      </c>
      <c r="M75" s="34">
        <v>4.1904102404048398E-2</v>
      </c>
      <c r="N75" s="12" t="s">
        <v>160</v>
      </c>
      <c r="O75" s="43" t="str">
        <f t="shared" si="1"/>
        <v>Alcohol</v>
      </c>
    </row>
    <row r="76" spans="1:15" x14ac:dyDescent="0.2">
      <c r="A76" s="13" t="s">
        <v>7</v>
      </c>
      <c r="B76" s="35">
        <v>-5.04E-4</v>
      </c>
      <c r="C76" s="35">
        <v>5.9899999999999997E-3</v>
      </c>
      <c r="D76" s="35">
        <v>-3.5799999999999998E-2</v>
      </c>
      <c r="E76" s="35">
        <v>2E-3</v>
      </c>
      <c r="F76" s="35">
        <v>2E-3</v>
      </c>
      <c r="G76" s="35">
        <v>7.6E-3</v>
      </c>
      <c r="H76" s="44">
        <v>0.84</v>
      </c>
      <c r="I76" s="44">
        <v>5.8600000000000004E-4</v>
      </c>
      <c r="J76" s="44">
        <v>2.261E-6</v>
      </c>
      <c r="K76" s="35">
        <v>4.7594157999999998E-2</v>
      </c>
      <c r="L76" s="35">
        <v>2.875844499523E-2</v>
      </c>
      <c r="M76" s="35">
        <v>9.7932034542155599E-2</v>
      </c>
      <c r="N76" s="13" t="s">
        <v>159</v>
      </c>
      <c r="O76" s="44" t="str">
        <f t="shared" si="1"/>
        <v>Coffee</v>
      </c>
    </row>
    <row r="77" spans="1:15" x14ac:dyDescent="0.2">
      <c r="A77" s="82" t="s">
        <v>378</v>
      </c>
    </row>
    <row r="78" spans="1:15" x14ac:dyDescent="0.2">
      <c r="A78" s="45" t="s">
        <v>379</v>
      </c>
      <c r="B78" s="12"/>
      <c r="C78" s="12"/>
      <c r="D78" s="12"/>
      <c r="E78" s="12"/>
      <c r="F78" s="12"/>
      <c r="G78" s="12"/>
      <c r="H78" s="12"/>
      <c r="I78" s="12"/>
      <c r="J78" s="12"/>
      <c r="K78" s="12"/>
      <c r="L78" s="12"/>
      <c r="M78" s="12"/>
      <c r="N78" s="12"/>
      <c r="O78" s="12"/>
    </row>
  </sheetData>
  <mergeCells count="5">
    <mergeCell ref="K2:M2"/>
    <mergeCell ref="B2:D2"/>
    <mergeCell ref="E2:G2"/>
    <mergeCell ref="H2:J2"/>
    <mergeCell ref="A1: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F34-8FDE-7548-BA7D-EE7B22F0BA04}">
  <dimension ref="A1:T21"/>
  <sheetViews>
    <sheetView zoomScaleNormal="100" workbookViewId="0">
      <selection activeCell="A26" sqref="A26:L49"/>
    </sheetView>
  </sheetViews>
  <sheetFormatPr baseColWidth="10" defaultRowHeight="16" x14ac:dyDescent="0.2"/>
  <cols>
    <col min="1" max="1" width="40.83203125" bestFit="1" customWidth="1"/>
    <col min="2" max="2" width="20.6640625" bestFit="1" customWidth="1"/>
    <col min="3" max="3" width="12.83203125" bestFit="1" customWidth="1"/>
    <col min="4" max="4" width="8.5" bestFit="1" customWidth="1"/>
    <col min="5" max="5" width="6.5" customWidth="1"/>
    <col min="6" max="6" width="8.33203125" bestFit="1" customWidth="1"/>
    <col min="7" max="7" width="8.83203125" bestFit="1" customWidth="1"/>
    <col min="8" max="8" width="6" bestFit="1" customWidth="1"/>
    <col min="9" max="9" width="6.6640625" customWidth="1"/>
    <col min="10" max="10" width="9.1640625" customWidth="1"/>
    <col min="11" max="11" width="8" customWidth="1"/>
    <col min="12" max="12" width="7.33203125" customWidth="1"/>
    <col min="13" max="13" width="6.33203125" customWidth="1"/>
    <col min="15" max="15" width="7" customWidth="1"/>
    <col min="16" max="16" width="9" customWidth="1"/>
    <col min="17" max="17" width="6.83203125" customWidth="1"/>
    <col min="19" max="19" width="7.83203125" customWidth="1"/>
  </cols>
  <sheetData>
    <row r="1" spans="1:20" ht="91" customHeight="1" x14ac:dyDescent="0.2">
      <c r="A1" s="204" t="s">
        <v>322</v>
      </c>
      <c r="B1" s="204"/>
      <c r="C1" s="204"/>
      <c r="D1" s="204"/>
      <c r="E1" s="204"/>
      <c r="F1" s="204"/>
      <c r="G1" s="204"/>
      <c r="H1" s="204"/>
      <c r="I1" s="204"/>
      <c r="J1" s="204"/>
      <c r="K1" s="204"/>
      <c r="L1" s="204"/>
      <c r="M1" s="204"/>
      <c r="N1" s="204"/>
      <c r="O1" s="204"/>
      <c r="P1" s="204"/>
      <c r="Q1" s="204"/>
      <c r="R1" s="204"/>
      <c r="S1" s="204"/>
    </row>
    <row r="2" spans="1:20" x14ac:dyDescent="0.2">
      <c r="A2" s="132"/>
      <c r="B2" s="132"/>
      <c r="C2" s="132"/>
      <c r="D2" s="214" t="s">
        <v>204</v>
      </c>
      <c r="E2" s="215"/>
      <c r="F2" s="215"/>
      <c r="G2" s="215"/>
      <c r="H2" s="215"/>
      <c r="I2" s="215"/>
      <c r="J2" s="215"/>
      <c r="K2" s="215"/>
      <c r="L2" s="215" t="s">
        <v>205</v>
      </c>
      <c r="M2" s="215"/>
      <c r="N2" s="215"/>
      <c r="O2" s="215"/>
      <c r="P2" s="215"/>
      <c r="Q2" s="215"/>
      <c r="R2" s="215"/>
      <c r="S2" s="216"/>
    </row>
    <row r="3" spans="1:20" ht="16" customHeight="1" x14ac:dyDescent="0.2">
      <c r="A3" s="132"/>
      <c r="B3" s="132"/>
      <c r="C3" s="132"/>
      <c r="D3" s="214" t="s">
        <v>294</v>
      </c>
      <c r="E3" s="215"/>
      <c r="F3" s="215"/>
      <c r="G3" s="216"/>
      <c r="H3" s="214" t="s">
        <v>295</v>
      </c>
      <c r="I3" s="215"/>
      <c r="J3" s="215"/>
      <c r="K3" s="216"/>
      <c r="L3" s="214" t="s">
        <v>312</v>
      </c>
      <c r="M3" s="215"/>
      <c r="N3" s="215"/>
      <c r="O3" s="216"/>
      <c r="P3" s="214" t="s">
        <v>295</v>
      </c>
      <c r="Q3" s="215"/>
      <c r="R3" s="215"/>
      <c r="S3" s="216"/>
    </row>
    <row r="4" spans="1:20" ht="16" customHeight="1" x14ac:dyDescent="0.2">
      <c r="A4" s="83" t="s">
        <v>4</v>
      </c>
      <c r="B4" s="23" t="s">
        <v>290</v>
      </c>
      <c r="C4" s="23" t="s">
        <v>0</v>
      </c>
      <c r="D4" s="83" t="s">
        <v>27</v>
      </c>
      <c r="E4" s="23" t="s">
        <v>18</v>
      </c>
      <c r="F4" s="23" t="s">
        <v>1</v>
      </c>
      <c r="G4" s="84" t="s">
        <v>75</v>
      </c>
      <c r="H4" s="83" t="s">
        <v>27</v>
      </c>
      <c r="I4" s="23" t="s">
        <v>18</v>
      </c>
      <c r="J4" s="23" t="s">
        <v>1</v>
      </c>
      <c r="K4" s="84" t="s">
        <v>75</v>
      </c>
      <c r="L4" s="23" t="s">
        <v>27</v>
      </c>
      <c r="M4" s="23" t="s">
        <v>18</v>
      </c>
      <c r="N4" s="23" t="s">
        <v>1</v>
      </c>
      <c r="O4" s="84" t="s">
        <v>75</v>
      </c>
      <c r="P4" s="83" t="s">
        <v>27</v>
      </c>
      <c r="Q4" s="23" t="s">
        <v>18</v>
      </c>
      <c r="R4" s="23" t="s">
        <v>1</v>
      </c>
      <c r="S4" s="84" t="s">
        <v>75</v>
      </c>
    </row>
    <row r="5" spans="1:20" x14ac:dyDescent="0.2">
      <c r="A5" s="217" t="s">
        <v>313</v>
      </c>
      <c r="B5" s="220" t="s">
        <v>327</v>
      </c>
      <c r="C5" s="12" t="s">
        <v>291</v>
      </c>
      <c r="D5" s="60">
        <v>8.1642999999999993E-2</v>
      </c>
      <c r="E5" s="56">
        <v>1.0612999999999999E-2</v>
      </c>
      <c r="F5" s="43">
        <v>1.440223E-14</v>
      </c>
      <c r="G5" s="166">
        <v>18398</v>
      </c>
      <c r="H5" s="60">
        <v>4.4999999999999998E-2</v>
      </c>
      <c r="I5" s="56">
        <v>7.0000000000000001E-3</v>
      </c>
      <c r="J5" s="43">
        <v>6.0100000000000004E-11</v>
      </c>
      <c r="K5" s="99">
        <v>33549</v>
      </c>
      <c r="L5" s="57">
        <v>1.410245</v>
      </c>
      <c r="M5" s="58">
        <v>0.28742099999999998</v>
      </c>
      <c r="N5" s="42">
        <v>9.26932E-7</v>
      </c>
      <c r="O5" s="96">
        <v>43311</v>
      </c>
      <c r="P5" s="57">
        <v>1.3740000000000001</v>
      </c>
      <c r="Q5" s="58">
        <v>0.26200000000000001</v>
      </c>
      <c r="R5" s="42">
        <v>1.5800000000000001E-7</v>
      </c>
      <c r="S5" s="99">
        <v>48707</v>
      </c>
      <c r="T5" s="3"/>
    </row>
    <row r="6" spans="1:20" x14ac:dyDescent="0.2">
      <c r="A6" s="218"/>
      <c r="B6" s="221"/>
      <c r="C6" s="13" t="s">
        <v>292</v>
      </c>
      <c r="D6" s="65">
        <v>3.0800000000000001E-4</v>
      </c>
      <c r="E6" s="64">
        <v>1.2019E-2</v>
      </c>
      <c r="F6" s="44">
        <v>0.97955559999999997</v>
      </c>
      <c r="G6" s="167">
        <v>13367</v>
      </c>
      <c r="H6" s="65">
        <v>-3.0000000000000001E-3</v>
      </c>
      <c r="I6" s="64">
        <v>8.0000000000000002E-3</v>
      </c>
      <c r="J6" s="44">
        <v>0.66100000000000003</v>
      </c>
      <c r="K6" s="102">
        <v>24358</v>
      </c>
      <c r="L6" s="65">
        <v>-0.105519</v>
      </c>
      <c r="M6" s="64">
        <v>0.33038400000000001</v>
      </c>
      <c r="N6" s="44">
        <v>0.7494362</v>
      </c>
      <c r="O6" s="102">
        <v>31016</v>
      </c>
      <c r="P6" s="65">
        <v>-0.11600000000000001</v>
      </c>
      <c r="Q6" s="64">
        <v>0.30099999999999999</v>
      </c>
      <c r="R6" s="64">
        <v>0.7</v>
      </c>
      <c r="S6" s="102">
        <v>34992</v>
      </c>
    </row>
    <row r="7" spans="1:20" x14ac:dyDescent="0.2">
      <c r="A7" s="218"/>
      <c r="B7" s="220" t="s">
        <v>328</v>
      </c>
      <c r="C7" s="12" t="s">
        <v>291</v>
      </c>
      <c r="D7" s="60">
        <v>1.075367</v>
      </c>
      <c r="E7" s="56">
        <v>0.121401</v>
      </c>
      <c r="F7" s="43">
        <v>8.1481119999999997E-19</v>
      </c>
      <c r="G7" s="166">
        <v>18398</v>
      </c>
      <c r="H7" s="60">
        <v>0.53500000000000003</v>
      </c>
      <c r="I7" s="56">
        <v>7.9000000000000001E-2</v>
      </c>
      <c r="J7" s="43">
        <v>1.42E-11</v>
      </c>
      <c r="K7" s="99">
        <v>33549</v>
      </c>
      <c r="L7" s="60">
        <v>17.471945000000002</v>
      </c>
      <c r="M7" s="56">
        <v>3.2928570000000001</v>
      </c>
      <c r="N7" s="43">
        <v>1.1204839999999999E-7</v>
      </c>
      <c r="O7" s="99">
        <v>43311</v>
      </c>
      <c r="P7" s="60">
        <v>15.669</v>
      </c>
      <c r="Q7" s="56">
        <v>3</v>
      </c>
      <c r="R7" s="43">
        <v>1.7599999999999999E-7</v>
      </c>
      <c r="S7" s="99">
        <v>48707</v>
      </c>
      <c r="T7" s="3"/>
    </row>
    <row r="8" spans="1:20" x14ac:dyDescent="0.2">
      <c r="A8" s="219"/>
      <c r="B8" s="221"/>
      <c r="C8" s="13" t="s">
        <v>292</v>
      </c>
      <c r="D8" s="65">
        <v>9.0975E-2</v>
      </c>
      <c r="E8" s="64">
        <v>0.13691999999999999</v>
      </c>
      <c r="F8" s="44">
        <v>0.50640929999999995</v>
      </c>
      <c r="G8" s="167">
        <v>13367</v>
      </c>
      <c r="H8" s="65">
        <v>1.2E-2</v>
      </c>
      <c r="I8" s="64">
        <v>8.8999999999999996E-2</v>
      </c>
      <c r="J8" s="44">
        <v>0.89400000000000002</v>
      </c>
      <c r="K8" s="102">
        <v>24358</v>
      </c>
      <c r="L8" s="65">
        <v>2.9066589999999999</v>
      </c>
      <c r="M8" s="64">
        <v>3.7615120000000002</v>
      </c>
      <c r="N8" s="44">
        <v>0.43967810000000002</v>
      </c>
      <c r="O8" s="102">
        <v>31016</v>
      </c>
      <c r="P8" s="65">
        <v>1.94</v>
      </c>
      <c r="Q8" s="64">
        <v>3.4220000000000002</v>
      </c>
      <c r="R8" s="64">
        <v>0.57099999999999995</v>
      </c>
      <c r="S8" s="102">
        <v>34992</v>
      </c>
    </row>
    <row r="9" spans="1:20" x14ac:dyDescent="0.2">
      <c r="A9" s="217" t="s">
        <v>207</v>
      </c>
      <c r="B9" s="220" t="s">
        <v>327</v>
      </c>
      <c r="C9" s="29" t="s">
        <v>291</v>
      </c>
      <c r="D9" s="57">
        <v>2.7536000000000001E-2</v>
      </c>
      <c r="E9" s="58">
        <v>4.7819999999999998E-3</v>
      </c>
      <c r="F9" s="42">
        <v>8.4985320000000002E-9</v>
      </c>
      <c r="G9" s="168">
        <v>16830</v>
      </c>
      <c r="H9" s="57">
        <v>2.5000000000000001E-2</v>
      </c>
      <c r="I9" s="58">
        <v>3.0000000000000001E-3</v>
      </c>
      <c r="J9" s="42">
        <v>6.3090659999999998E-17</v>
      </c>
      <c r="K9" s="96">
        <v>39736</v>
      </c>
      <c r="L9" s="60">
        <v>1.188164</v>
      </c>
      <c r="M9" s="56">
        <v>0.145538</v>
      </c>
      <c r="N9" s="43">
        <v>3.2426080000000002E-16</v>
      </c>
      <c r="O9" s="99">
        <v>42195</v>
      </c>
      <c r="P9" s="60">
        <v>1.1299999999999999</v>
      </c>
      <c r="Q9" s="56">
        <v>0.128</v>
      </c>
      <c r="R9" s="43">
        <v>8.2771800000000001E-19</v>
      </c>
      <c r="S9" s="99">
        <v>51581</v>
      </c>
      <c r="T9" s="3"/>
    </row>
    <row r="10" spans="1:20" x14ac:dyDescent="0.2">
      <c r="A10" s="218"/>
      <c r="B10" s="221"/>
      <c r="C10" s="13" t="s">
        <v>292</v>
      </c>
      <c r="D10" s="65">
        <v>-4.0470000000000002E-3</v>
      </c>
      <c r="E10" s="64">
        <v>4.9490000000000003E-3</v>
      </c>
      <c r="F10" s="44">
        <v>0.41350510000000001</v>
      </c>
      <c r="G10" s="167">
        <v>12076</v>
      </c>
      <c r="H10" s="65">
        <v>-2E-3</v>
      </c>
      <c r="I10" s="64">
        <v>3.0000000000000001E-3</v>
      </c>
      <c r="J10" s="44">
        <v>0.63400000000000001</v>
      </c>
      <c r="K10" s="102">
        <v>28682</v>
      </c>
      <c r="L10" s="65">
        <v>-0.113804</v>
      </c>
      <c r="M10" s="64">
        <v>0.161274</v>
      </c>
      <c r="N10" s="44">
        <v>0.480402</v>
      </c>
      <c r="O10" s="102">
        <v>30137</v>
      </c>
      <c r="P10" s="65">
        <v>-7.2999999999999995E-2</v>
      </c>
      <c r="Q10" s="64">
        <v>0.14199999999999999</v>
      </c>
      <c r="R10" s="64">
        <v>0.60499999999999998</v>
      </c>
      <c r="S10" s="102">
        <v>37051</v>
      </c>
    </row>
    <row r="11" spans="1:20" x14ac:dyDescent="0.2">
      <c r="A11" s="218"/>
      <c r="B11" s="222" t="s">
        <v>328</v>
      </c>
      <c r="C11" s="12" t="s">
        <v>291</v>
      </c>
      <c r="D11" s="60">
        <v>0.30763499999999999</v>
      </c>
      <c r="E11" s="56">
        <v>5.4831999999999999E-2</v>
      </c>
      <c r="F11" s="43">
        <v>2.0174150000000001E-8</v>
      </c>
      <c r="G11" s="166">
        <v>16830</v>
      </c>
      <c r="H11" s="60">
        <v>0.314</v>
      </c>
      <c r="I11" s="56">
        <v>3.4000000000000002E-2</v>
      </c>
      <c r="J11" s="43">
        <v>2.9649629999999998E-20</v>
      </c>
      <c r="K11" s="99">
        <v>39736</v>
      </c>
      <c r="L11" s="60">
        <v>14.994742</v>
      </c>
      <c r="M11" s="56">
        <v>1.667907</v>
      </c>
      <c r="N11" s="43">
        <v>2.4688260000000001E-19</v>
      </c>
      <c r="O11" s="99">
        <v>42195</v>
      </c>
      <c r="P11" s="60">
        <v>13.946</v>
      </c>
      <c r="Q11" s="56">
        <v>1.4610000000000001</v>
      </c>
      <c r="R11" s="43">
        <v>1.340101E-21</v>
      </c>
      <c r="S11" s="99">
        <v>51581</v>
      </c>
      <c r="T11" s="3"/>
    </row>
    <row r="12" spans="1:20" x14ac:dyDescent="0.2">
      <c r="A12" s="219"/>
      <c r="B12" s="222"/>
      <c r="C12" s="12" t="s">
        <v>292</v>
      </c>
      <c r="D12" s="60">
        <v>6.6519999999999999E-3</v>
      </c>
      <c r="E12" s="56">
        <v>5.6583000000000001E-2</v>
      </c>
      <c r="F12" s="43">
        <v>0.90641490000000002</v>
      </c>
      <c r="G12" s="166">
        <v>12076</v>
      </c>
      <c r="H12" s="60">
        <v>2E-3</v>
      </c>
      <c r="I12" s="56">
        <v>3.6999999999999998E-2</v>
      </c>
      <c r="J12" s="43">
        <v>0.94599999999999995</v>
      </c>
      <c r="K12" s="99">
        <v>28682</v>
      </c>
      <c r="L12" s="65">
        <v>0.48767300000000002</v>
      </c>
      <c r="M12" s="64">
        <v>1.835553</v>
      </c>
      <c r="N12" s="44">
        <v>0.79048430000000003</v>
      </c>
      <c r="O12" s="102">
        <v>30137</v>
      </c>
      <c r="P12" s="65">
        <v>0.65200000000000002</v>
      </c>
      <c r="Q12" s="64">
        <v>1.613</v>
      </c>
      <c r="R12" s="64">
        <v>0.68600000000000005</v>
      </c>
      <c r="S12" s="102">
        <v>37051</v>
      </c>
    </row>
    <row r="13" spans="1:20" x14ac:dyDescent="0.2">
      <c r="A13" s="217" t="s">
        <v>208</v>
      </c>
      <c r="B13" s="220" t="s">
        <v>327</v>
      </c>
      <c r="C13" s="29" t="s">
        <v>291</v>
      </c>
      <c r="D13" s="57">
        <v>4.5841E-2</v>
      </c>
      <c r="E13" s="58">
        <v>4.176E-3</v>
      </c>
      <c r="F13" s="42">
        <v>4.9165829999999997E-28</v>
      </c>
      <c r="G13" s="96">
        <v>32829</v>
      </c>
      <c r="H13" s="57">
        <v>3.3000000000000002E-2</v>
      </c>
      <c r="I13" s="58">
        <v>3.0000000000000001E-3</v>
      </c>
      <c r="J13" s="42">
        <v>8.0150959999999998E-28</v>
      </c>
      <c r="K13" s="96">
        <v>50496</v>
      </c>
      <c r="L13" s="60">
        <v>1.8655200000000001</v>
      </c>
      <c r="M13" s="56">
        <v>0.16702800000000001</v>
      </c>
      <c r="N13" s="43">
        <v>5.7889590000000006E-29</v>
      </c>
      <c r="O13" s="99">
        <v>50474</v>
      </c>
      <c r="P13" s="60">
        <v>1.84</v>
      </c>
      <c r="Q13" s="56">
        <v>0.16400000000000001</v>
      </c>
      <c r="R13" s="43">
        <v>3.7706769999999998E-29</v>
      </c>
      <c r="S13" s="96">
        <v>51670</v>
      </c>
      <c r="T13" s="3"/>
    </row>
    <row r="14" spans="1:20" x14ac:dyDescent="0.2">
      <c r="A14" s="218"/>
      <c r="B14" s="221"/>
      <c r="C14" s="13" t="s">
        <v>292</v>
      </c>
      <c r="D14" s="65">
        <v>9.3509999999999999E-3</v>
      </c>
      <c r="E14" s="64">
        <v>4.6449999999999998E-3</v>
      </c>
      <c r="F14" s="44">
        <v>4.41007E-2</v>
      </c>
      <c r="G14" s="102">
        <v>24993</v>
      </c>
      <c r="H14" s="65">
        <v>6.0000000000000001E-3</v>
      </c>
      <c r="I14" s="64">
        <v>3.0000000000000001E-3</v>
      </c>
      <c r="J14" s="44">
        <v>6.3717999999999997E-2</v>
      </c>
      <c r="K14" s="102">
        <v>38271</v>
      </c>
      <c r="L14" s="65">
        <v>0.38698399999999999</v>
      </c>
      <c r="M14" s="64">
        <v>0.18660099999999999</v>
      </c>
      <c r="N14" s="44">
        <v>3.809249E-2</v>
      </c>
      <c r="O14" s="102">
        <v>38214</v>
      </c>
      <c r="P14" s="65">
        <v>0.39900000000000002</v>
      </c>
      <c r="Q14" s="64">
        <v>0.184</v>
      </c>
      <c r="R14" s="64">
        <v>2.98E-2</v>
      </c>
      <c r="S14" s="102">
        <v>39103</v>
      </c>
    </row>
    <row r="15" spans="1:20" x14ac:dyDescent="0.2">
      <c r="A15" s="218"/>
      <c r="B15" s="222" t="s">
        <v>328</v>
      </c>
      <c r="C15" s="12" t="s">
        <v>291</v>
      </c>
      <c r="D15" s="60">
        <v>0.62076799999999999</v>
      </c>
      <c r="E15" s="56">
        <v>4.7587999999999998E-2</v>
      </c>
      <c r="F15" s="43">
        <v>6.8184439999999995E-39</v>
      </c>
      <c r="G15" s="99">
        <v>32829</v>
      </c>
      <c r="H15" s="60">
        <v>0.45500000000000002</v>
      </c>
      <c r="I15" s="56">
        <v>3.5000000000000003E-2</v>
      </c>
      <c r="J15" s="43">
        <v>2.098055E-39</v>
      </c>
      <c r="K15" s="99">
        <v>50496</v>
      </c>
      <c r="L15" s="57">
        <v>25.430942999999999</v>
      </c>
      <c r="M15" s="58">
        <v>1.9090830000000001</v>
      </c>
      <c r="N15" s="42">
        <v>1.746917E-40</v>
      </c>
      <c r="O15" s="96">
        <v>50474</v>
      </c>
      <c r="P15" s="57">
        <v>25.111000000000001</v>
      </c>
      <c r="Q15" s="58">
        <v>1.877</v>
      </c>
      <c r="R15" s="42">
        <v>8.4086920000000005E-41</v>
      </c>
      <c r="S15" s="96">
        <v>51670</v>
      </c>
      <c r="T15" s="3"/>
    </row>
    <row r="16" spans="1:20" x14ac:dyDescent="0.2">
      <c r="A16" s="219"/>
      <c r="B16" s="222"/>
      <c r="C16" s="12" t="s">
        <v>292</v>
      </c>
      <c r="D16" s="60">
        <v>0.19080900000000001</v>
      </c>
      <c r="E16" s="56">
        <v>5.2893999999999997E-2</v>
      </c>
      <c r="F16" s="43">
        <v>3.092991E-4</v>
      </c>
      <c r="G16" s="99">
        <v>24993</v>
      </c>
      <c r="H16" s="60">
        <v>0.128</v>
      </c>
      <c r="I16" s="56">
        <v>3.9E-2</v>
      </c>
      <c r="J16" s="43">
        <v>8.9099999999999995E-3</v>
      </c>
      <c r="K16" s="99">
        <v>38271</v>
      </c>
      <c r="L16" s="65">
        <v>8.3419399999999992</v>
      </c>
      <c r="M16" s="64">
        <v>2.123402</v>
      </c>
      <c r="N16" s="44">
        <v>8.5451370000000004E-5</v>
      </c>
      <c r="O16" s="102">
        <v>38214</v>
      </c>
      <c r="P16" s="65">
        <v>8.5679999999999996</v>
      </c>
      <c r="Q16" s="64">
        <v>2.089</v>
      </c>
      <c r="R16" s="44">
        <v>4.1100000000000003E-5</v>
      </c>
      <c r="S16" s="102">
        <v>39103</v>
      </c>
    </row>
    <row r="17" spans="1:19" x14ac:dyDescent="0.2">
      <c r="A17" s="217" t="s">
        <v>209</v>
      </c>
      <c r="B17" s="220" t="s">
        <v>327</v>
      </c>
      <c r="C17" s="29" t="s">
        <v>291</v>
      </c>
      <c r="D17" s="57">
        <v>2.5149999999999999E-3</v>
      </c>
      <c r="E17" s="58">
        <v>6.8719999999999996E-3</v>
      </c>
      <c r="F17" s="42">
        <v>0.71438159999999995</v>
      </c>
      <c r="G17" s="96">
        <v>15840</v>
      </c>
      <c r="H17" s="57">
        <v>2E-3</v>
      </c>
      <c r="I17" s="58">
        <v>7.0000000000000001E-3</v>
      </c>
      <c r="J17" s="42">
        <v>0.74</v>
      </c>
      <c r="K17" s="96">
        <v>19274</v>
      </c>
      <c r="L17" s="57">
        <v>7.4151999999999996E-2</v>
      </c>
      <c r="M17" s="58">
        <v>0.34362700000000002</v>
      </c>
      <c r="N17" s="42">
        <v>0.82914980000000005</v>
      </c>
      <c r="O17" s="96">
        <v>18818</v>
      </c>
      <c r="P17" s="57">
        <v>0.16</v>
      </c>
      <c r="Q17" s="58">
        <v>0.34499999999999997</v>
      </c>
      <c r="R17" s="58">
        <v>0.64200000000000002</v>
      </c>
      <c r="S17" s="99">
        <v>19346</v>
      </c>
    </row>
    <row r="18" spans="1:19" x14ac:dyDescent="0.2">
      <c r="A18" s="218"/>
      <c r="B18" s="221"/>
      <c r="C18" s="13" t="s">
        <v>292</v>
      </c>
      <c r="D18" s="65">
        <v>5.8894000000000002E-2</v>
      </c>
      <c r="E18" s="64">
        <v>7.2909999999999997E-3</v>
      </c>
      <c r="F18" s="44">
        <v>6.6037639999999995E-16</v>
      </c>
      <c r="G18" s="102">
        <v>13705</v>
      </c>
      <c r="H18" s="65">
        <v>5.8000000000000003E-2</v>
      </c>
      <c r="I18" s="64">
        <v>8.0000000000000002E-3</v>
      </c>
      <c r="J18" s="44">
        <v>4.23E-14</v>
      </c>
      <c r="K18" s="102">
        <v>16677</v>
      </c>
      <c r="L18" s="65">
        <v>2.8251490000000001</v>
      </c>
      <c r="M18" s="64">
        <v>0.36644300000000002</v>
      </c>
      <c r="N18" s="44">
        <v>1.261586E-14</v>
      </c>
      <c r="O18" s="102">
        <v>16287</v>
      </c>
      <c r="P18" s="169">
        <v>2.73</v>
      </c>
      <c r="Q18" s="64">
        <v>0.36799999999999999</v>
      </c>
      <c r="R18" s="44">
        <v>1.2200000000000001E-13</v>
      </c>
      <c r="S18" s="102">
        <v>16740</v>
      </c>
    </row>
    <row r="19" spans="1:19" x14ac:dyDescent="0.2">
      <c r="A19" s="218"/>
      <c r="B19" s="220" t="s">
        <v>328</v>
      </c>
      <c r="C19" s="29" t="s">
        <v>291</v>
      </c>
      <c r="D19" s="57">
        <v>9.1675000000000006E-2</v>
      </c>
      <c r="E19" s="58">
        <v>7.8578999999999996E-2</v>
      </c>
      <c r="F19" s="42">
        <v>0.2433476</v>
      </c>
      <c r="G19" s="96">
        <v>15840</v>
      </c>
      <c r="H19" s="57">
        <v>4.7E-2</v>
      </c>
      <c r="I19" s="58">
        <v>8.3000000000000004E-2</v>
      </c>
      <c r="J19" s="42">
        <v>0.56799999999999995</v>
      </c>
      <c r="K19" s="99">
        <v>19274</v>
      </c>
      <c r="L19" s="60">
        <v>2.6759170000000001</v>
      </c>
      <c r="M19" s="56">
        <v>3.9349569999999998</v>
      </c>
      <c r="N19" s="43">
        <v>0.4964809</v>
      </c>
      <c r="O19" s="99">
        <v>18818</v>
      </c>
      <c r="P19" s="60">
        <v>2.863</v>
      </c>
      <c r="Q19" s="56">
        <v>3.9550000000000001</v>
      </c>
      <c r="R19" s="56">
        <v>0.46899999999999997</v>
      </c>
      <c r="S19" s="99">
        <v>19346</v>
      </c>
    </row>
    <row r="20" spans="1:19" x14ac:dyDescent="0.2">
      <c r="A20" s="219"/>
      <c r="B20" s="221"/>
      <c r="C20" s="13" t="s">
        <v>292</v>
      </c>
      <c r="D20" s="65">
        <v>0.86161799999999999</v>
      </c>
      <c r="E20" s="64">
        <v>8.2957000000000003E-2</v>
      </c>
      <c r="F20" s="44">
        <v>2.8618089999999998E-25</v>
      </c>
      <c r="G20" s="102">
        <v>13705</v>
      </c>
      <c r="H20" s="65">
        <v>0.82499999999999996</v>
      </c>
      <c r="I20" s="64">
        <v>8.6999999999999994E-2</v>
      </c>
      <c r="J20" s="44">
        <v>4.1661240000000001E-21</v>
      </c>
      <c r="K20" s="102">
        <v>16677</v>
      </c>
      <c r="L20" s="65">
        <v>40.781682000000004</v>
      </c>
      <c r="M20" s="64">
        <v>4.174112</v>
      </c>
      <c r="N20" s="44">
        <v>1.512346E-22</v>
      </c>
      <c r="O20" s="102">
        <v>16287</v>
      </c>
      <c r="P20" s="65">
        <v>39.698999999999998</v>
      </c>
      <c r="Q20" s="64">
        <v>4.194</v>
      </c>
      <c r="R20" s="44">
        <v>2.8920060000000001E-21</v>
      </c>
      <c r="S20" s="102">
        <v>16740</v>
      </c>
    </row>
    <row r="21" spans="1:19" x14ac:dyDescent="0.2">
      <c r="A21" s="82" t="s">
        <v>380</v>
      </c>
    </row>
  </sheetData>
  <mergeCells count="19">
    <mergeCell ref="A5:A8"/>
    <mergeCell ref="A9:A12"/>
    <mergeCell ref="A13:A16"/>
    <mergeCell ref="A17:A20"/>
    <mergeCell ref="B17:B18"/>
    <mergeCell ref="B19:B20"/>
    <mergeCell ref="B13:B14"/>
    <mergeCell ref="B15:B16"/>
    <mergeCell ref="B11:B12"/>
    <mergeCell ref="B9:B10"/>
    <mergeCell ref="B7:B8"/>
    <mergeCell ref="B5:B6"/>
    <mergeCell ref="D3:G3"/>
    <mergeCell ref="H3:K3"/>
    <mergeCell ref="D2:K2"/>
    <mergeCell ref="L2:S2"/>
    <mergeCell ref="A1:S1"/>
    <mergeCell ref="L3:O3"/>
    <mergeCell ref="P3:S3"/>
  </mergeCells>
  <conditionalFormatting sqref="F5:G20 J5:J20">
    <cfRule type="cellIs" dxfId="27" priority="3" operator="lessThanOrEqual">
      <formula>0.05</formula>
    </cfRule>
  </conditionalFormatting>
  <conditionalFormatting sqref="N5:N20 Q5:R20">
    <cfRule type="cellIs" dxfId="26" priority="1" operator="lessThanOrEqual">
      <formula>0.05</formula>
    </cfRule>
  </conditionalFormatting>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B415-F4B8-7C4B-B909-AF1B7A987F76}">
  <dimension ref="A1:AT14"/>
  <sheetViews>
    <sheetView workbookViewId="0">
      <selection activeCell="I26" sqref="I26"/>
    </sheetView>
  </sheetViews>
  <sheetFormatPr baseColWidth="10" defaultRowHeight="16" x14ac:dyDescent="0.2"/>
  <cols>
    <col min="1" max="1" width="9.6640625" bestFit="1" customWidth="1"/>
    <col min="2" max="2" width="4.6640625" customWidth="1"/>
    <col min="3" max="3" width="11.1640625" bestFit="1" customWidth="1"/>
    <col min="4" max="5" width="11" bestFit="1" customWidth="1"/>
    <col min="6" max="6" width="6.6640625" customWidth="1"/>
    <col min="7" max="7" width="5.5" bestFit="1" customWidth="1"/>
    <col min="8" max="8" width="7.1640625" customWidth="1"/>
    <col min="9" max="9" width="9.33203125" bestFit="1" customWidth="1"/>
    <col min="10" max="10" width="11.1640625" bestFit="1" customWidth="1"/>
    <col min="11" max="11" width="9.83203125" customWidth="1"/>
    <col min="12" max="12" width="4.6640625" bestFit="1" customWidth="1"/>
    <col min="13" max="13" width="8.33203125" bestFit="1" customWidth="1"/>
    <col min="14" max="14" width="6" bestFit="1" customWidth="1"/>
    <col min="15" max="15" width="4.6640625" bestFit="1" customWidth="1"/>
    <col min="16" max="16" width="8.33203125" bestFit="1" customWidth="1"/>
    <col min="17" max="17" width="6" bestFit="1" customWidth="1"/>
    <col min="18" max="18" width="4.6640625" bestFit="1" customWidth="1"/>
    <col min="19" max="19" width="8.33203125" bestFit="1" customWidth="1"/>
    <col min="20" max="20" width="6" bestFit="1" customWidth="1"/>
    <col min="21" max="21" width="4.6640625" bestFit="1" customWidth="1"/>
    <col min="22" max="22" width="8.33203125" bestFit="1" customWidth="1"/>
    <col min="23" max="23" width="6" bestFit="1" customWidth="1"/>
    <col min="24" max="24" width="4.6640625" bestFit="1" customWidth="1"/>
    <col min="25" max="25" width="8.33203125" bestFit="1" customWidth="1"/>
    <col min="26" max="26" width="6" bestFit="1" customWidth="1"/>
    <col min="27" max="27" width="4.6640625" bestFit="1" customWidth="1"/>
    <col min="28" max="28" width="8.33203125" bestFit="1" customWidth="1"/>
    <col min="29" max="29" width="6" bestFit="1" customWidth="1"/>
    <col min="30" max="30" width="4.6640625" bestFit="1" customWidth="1"/>
    <col min="31" max="31" width="8.33203125" bestFit="1" customWidth="1"/>
    <col min="32" max="32" width="6" bestFit="1" customWidth="1"/>
    <col min="33" max="33" width="4.6640625" bestFit="1" customWidth="1"/>
    <col min="34" max="34" width="8.33203125" bestFit="1" customWidth="1"/>
    <col min="35" max="35" width="6" bestFit="1" customWidth="1"/>
    <col min="36" max="36" width="4.6640625" bestFit="1" customWidth="1"/>
    <col min="37" max="37" width="8.33203125" bestFit="1" customWidth="1"/>
    <col min="38" max="38" width="6" bestFit="1" customWidth="1"/>
    <col min="39" max="39" width="4.6640625" bestFit="1" customWidth="1"/>
    <col min="40" max="40" width="8.33203125" bestFit="1" customWidth="1"/>
    <col min="41" max="41" width="6" bestFit="1" customWidth="1"/>
    <col min="42" max="42" width="4.6640625" bestFit="1" customWidth="1"/>
    <col min="43" max="43" width="8.33203125" bestFit="1" customWidth="1"/>
    <col min="44" max="44" width="6" bestFit="1" customWidth="1"/>
    <col min="45" max="45" width="4.6640625" bestFit="1" customWidth="1"/>
    <col min="46" max="46" width="8.33203125" bestFit="1" customWidth="1"/>
  </cols>
  <sheetData>
    <row r="1" spans="1:46" ht="61" customHeight="1" x14ac:dyDescent="0.2">
      <c r="A1" s="204" t="s">
        <v>319</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159"/>
      <c r="AD1" s="159"/>
      <c r="AE1" s="159"/>
      <c r="AF1" s="159"/>
      <c r="AG1" s="159"/>
      <c r="AH1" s="159"/>
      <c r="AI1" s="159"/>
    </row>
    <row r="2" spans="1:46" s="12" customFormat="1" x14ac:dyDescent="0.2">
      <c r="K2" s="201" t="s">
        <v>204</v>
      </c>
      <c r="L2" s="202"/>
      <c r="M2" s="202"/>
      <c r="N2" s="202"/>
      <c r="O2" s="202"/>
      <c r="P2" s="202"/>
      <c r="Q2" s="202"/>
      <c r="R2" s="202"/>
      <c r="S2" s="202"/>
      <c r="T2" s="202"/>
      <c r="U2" s="202"/>
      <c r="V2" s="202"/>
      <c r="W2" s="202"/>
      <c r="X2" s="202"/>
      <c r="Y2" s="202"/>
      <c r="Z2" s="202"/>
      <c r="AA2" s="202"/>
      <c r="AB2" s="203"/>
      <c r="AC2" s="201" t="s">
        <v>205</v>
      </c>
      <c r="AD2" s="202"/>
      <c r="AE2" s="202"/>
      <c r="AF2" s="202"/>
      <c r="AG2" s="202"/>
      <c r="AH2" s="202"/>
      <c r="AI2" s="202"/>
      <c r="AJ2" s="202"/>
      <c r="AK2" s="202"/>
      <c r="AL2" s="202"/>
      <c r="AM2" s="202"/>
      <c r="AN2" s="202"/>
      <c r="AO2" s="202"/>
      <c r="AP2" s="202"/>
      <c r="AQ2" s="202"/>
      <c r="AR2" s="202"/>
      <c r="AS2" s="202"/>
      <c r="AT2" s="203"/>
    </row>
    <row r="3" spans="1:46" s="12" customFormat="1" ht="16" customHeight="1" x14ac:dyDescent="0.2">
      <c r="A3" s="22"/>
      <c r="B3" s="22"/>
      <c r="C3" s="22"/>
      <c r="D3" s="22"/>
      <c r="E3" s="22"/>
      <c r="F3" s="161"/>
      <c r="G3" s="161"/>
      <c r="H3" s="161"/>
      <c r="I3" s="161"/>
      <c r="J3" s="161"/>
      <c r="K3" s="214" t="s">
        <v>296</v>
      </c>
      <c r="L3" s="215"/>
      <c r="M3" s="215"/>
      <c r="N3" s="215"/>
      <c r="O3" s="215"/>
      <c r="P3" s="216"/>
      <c r="Q3" s="201" t="s">
        <v>297</v>
      </c>
      <c r="R3" s="202"/>
      <c r="S3" s="202"/>
      <c r="T3" s="202"/>
      <c r="U3" s="202"/>
      <c r="V3" s="203"/>
      <c r="W3" s="201" t="s">
        <v>298</v>
      </c>
      <c r="X3" s="202"/>
      <c r="Y3" s="202"/>
      <c r="Z3" s="202"/>
      <c r="AA3" s="202"/>
      <c r="AB3" s="203"/>
      <c r="AC3" s="201" t="s">
        <v>296</v>
      </c>
      <c r="AD3" s="202"/>
      <c r="AE3" s="202"/>
      <c r="AF3" s="202"/>
      <c r="AG3" s="202"/>
      <c r="AH3" s="203"/>
      <c r="AI3" s="201" t="s">
        <v>297</v>
      </c>
      <c r="AJ3" s="202"/>
      <c r="AK3" s="202"/>
      <c r="AL3" s="202"/>
      <c r="AM3" s="202"/>
      <c r="AN3" s="203"/>
      <c r="AO3" s="201" t="s">
        <v>298</v>
      </c>
      <c r="AP3" s="202"/>
      <c r="AQ3" s="202"/>
      <c r="AR3" s="202"/>
      <c r="AS3" s="202"/>
      <c r="AT3" s="203"/>
    </row>
    <row r="4" spans="1:46" s="12" customFormat="1" x14ac:dyDescent="0.2">
      <c r="A4" s="22"/>
      <c r="B4" s="63"/>
      <c r="C4" s="63"/>
      <c r="D4" s="63"/>
      <c r="E4" s="63"/>
      <c r="F4" s="201" t="s">
        <v>203</v>
      </c>
      <c r="G4" s="202"/>
      <c r="H4" s="202"/>
      <c r="I4" s="202"/>
      <c r="J4" s="202"/>
      <c r="K4" s="214" t="s">
        <v>299</v>
      </c>
      <c r="L4" s="215"/>
      <c r="M4" s="216"/>
      <c r="N4" s="201" t="s">
        <v>308</v>
      </c>
      <c r="O4" s="202"/>
      <c r="P4" s="203"/>
      <c r="Q4" s="201" t="s">
        <v>300</v>
      </c>
      <c r="R4" s="202"/>
      <c r="S4" s="203"/>
      <c r="T4" s="201" t="s">
        <v>307</v>
      </c>
      <c r="U4" s="202"/>
      <c r="V4" s="203"/>
      <c r="W4" s="201" t="s">
        <v>301</v>
      </c>
      <c r="X4" s="202"/>
      <c r="Y4" s="202"/>
      <c r="Z4" s="201" t="s">
        <v>306</v>
      </c>
      <c r="AA4" s="202"/>
      <c r="AB4" s="203"/>
      <c r="AC4" s="201" t="s">
        <v>302</v>
      </c>
      <c r="AD4" s="202"/>
      <c r="AE4" s="203"/>
      <c r="AF4" s="201" t="s">
        <v>309</v>
      </c>
      <c r="AG4" s="202"/>
      <c r="AH4" s="203"/>
      <c r="AI4" s="201" t="s">
        <v>303</v>
      </c>
      <c r="AJ4" s="202"/>
      <c r="AK4" s="203"/>
      <c r="AL4" s="201" t="s">
        <v>310</v>
      </c>
      <c r="AM4" s="202"/>
      <c r="AN4" s="203"/>
      <c r="AO4" s="201" t="s">
        <v>304</v>
      </c>
      <c r="AP4" s="202"/>
      <c r="AQ4" s="203"/>
      <c r="AR4" s="201" t="s">
        <v>311</v>
      </c>
      <c r="AS4" s="202"/>
      <c r="AT4" s="203"/>
    </row>
    <row r="5" spans="1:46" s="12" customFormat="1" x14ac:dyDescent="0.2">
      <c r="A5" s="23" t="s">
        <v>22</v>
      </c>
      <c r="B5" s="23" t="s">
        <v>21</v>
      </c>
      <c r="C5" s="23" t="s">
        <v>84</v>
      </c>
      <c r="D5" s="23" t="s">
        <v>85</v>
      </c>
      <c r="E5" s="23" t="s">
        <v>202</v>
      </c>
      <c r="F5" s="83" t="s">
        <v>20</v>
      </c>
      <c r="G5" s="23" t="s">
        <v>27</v>
      </c>
      <c r="H5" s="23" t="s">
        <v>18</v>
      </c>
      <c r="I5" s="23" t="s">
        <v>289</v>
      </c>
      <c r="J5" s="84" t="s">
        <v>1</v>
      </c>
      <c r="K5" s="23" t="s">
        <v>27</v>
      </c>
      <c r="L5" s="23" t="s">
        <v>18</v>
      </c>
      <c r="M5" s="84" t="s">
        <v>1</v>
      </c>
      <c r="N5" s="23" t="s">
        <v>27</v>
      </c>
      <c r="O5" s="23" t="s">
        <v>18</v>
      </c>
      <c r="P5" s="84" t="s">
        <v>1</v>
      </c>
      <c r="Q5" s="23" t="s">
        <v>27</v>
      </c>
      <c r="R5" s="23" t="s">
        <v>18</v>
      </c>
      <c r="S5" s="84" t="s">
        <v>1</v>
      </c>
      <c r="T5" s="23" t="s">
        <v>27</v>
      </c>
      <c r="U5" s="23" t="s">
        <v>18</v>
      </c>
      <c r="V5" s="84" t="s">
        <v>1</v>
      </c>
      <c r="W5" s="23" t="s">
        <v>27</v>
      </c>
      <c r="X5" s="23" t="s">
        <v>18</v>
      </c>
      <c r="Y5" s="84" t="s">
        <v>1</v>
      </c>
      <c r="Z5" s="23" t="s">
        <v>27</v>
      </c>
      <c r="AA5" s="23" t="s">
        <v>18</v>
      </c>
      <c r="AB5" s="84" t="s">
        <v>1</v>
      </c>
      <c r="AC5" s="23" t="s">
        <v>27</v>
      </c>
      <c r="AD5" s="23" t="s">
        <v>18</v>
      </c>
      <c r="AE5" s="84" t="s">
        <v>1</v>
      </c>
      <c r="AF5" s="23" t="s">
        <v>27</v>
      </c>
      <c r="AG5" s="23" t="s">
        <v>18</v>
      </c>
      <c r="AH5" s="84" t="s">
        <v>1</v>
      </c>
      <c r="AI5" s="23" t="s">
        <v>27</v>
      </c>
      <c r="AJ5" s="23" t="s">
        <v>18</v>
      </c>
      <c r="AK5" s="84" t="s">
        <v>1</v>
      </c>
      <c r="AL5" s="23" t="s">
        <v>27</v>
      </c>
      <c r="AM5" s="23" t="s">
        <v>18</v>
      </c>
      <c r="AN5" s="84" t="s">
        <v>1</v>
      </c>
      <c r="AO5" s="23" t="s">
        <v>27</v>
      </c>
      <c r="AP5" s="23" t="s">
        <v>18</v>
      </c>
      <c r="AQ5" s="84" t="s">
        <v>1</v>
      </c>
      <c r="AR5" s="23" t="s">
        <v>27</v>
      </c>
      <c r="AS5" s="23" t="s">
        <v>18</v>
      </c>
      <c r="AT5" s="84" t="s">
        <v>1</v>
      </c>
    </row>
    <row r="6" spans="1:46" s="12" customFormat="1" x14ac:dyDescent="0.2">
      <c r="A6" s="22" t="s">
        <v>16</v>
      </c>
      <c r="B6" s="12">
        <v>2</v>
      </c>
      <c r="C6" s="12" t="s">
        <v>8</v>
      </c>
      <c r="D6" s="12" t="s">
        <v>9</v>
      </c>
      <c r="E6" s="56">
        <v>0.66759999999999997</v>
      </c>
      <c r="F6" s="68">
        <v>0.59</v>
      </c>
      <c r="G6" s="135">
        <v>0.04</v>
      </c>
      <c r="H6" s="16">
        <v>0.01</v>
      </c>
      <c r="I6" s="16">
        <f t="shared" ref="I6:I13" si="0">(G6^2)/(H6^2)</f>
        <v>16</v>
      </c>
      <c r="J6" s="70">
        <v>1.06E-7</v>
      </c>
      <c r="K6" s="57">
        <v>2.9975000000000002E-2</v>
      </c>
      <c r="L6" s="58">
        <v>2.7736E-2</v>
      </c>
      <c r="M6" s="59">
        <v>0.27981929999999999</v>
      </c>
      <c r="N6" s="57">
        <v>2.5999999999999999E-2</v>
      </c>
      <c r="O6" s="58">
        <v>1.7999999999999999E-2</v>
      </c>
      <c r="P6" s="59">
        <v>0.14485000000000001</v>
      </c>
      <c r="Q6" s="57">
        <v>2.6303E-2</v>
      </c>
      <c r="R6" s="58">
        <v>1.2598E-2</v>
      </c>
      <c r="S6" s="59">
        <v>3.6809460000000002E-2</v>
      </c>
      <c r="T6" s="57">
        <v>1.6E-2</v>
      </c>
      <c r="U6" s="58">
        <v>8.0000000000000002E-3</v>
      </c>
      <c r="V6" s="59">
        <v>4.6969999999999998E-2</v>
      </c>
      <c r="W6" s="57">
        <v>1.2598E-2</v>
      </c>
      <c r="X6" s="58">
        <v>1.0977000000000001E-2</v>
      </c>
      <c r="Y6" s="42">
        <v>0.25110379999999999</v>
      </c>
      <c r="Z6" s="57">
        <v>0.01</v>
      </c>
      <c r="AA6" s="58">
        <v>8.0000000000000002E-3</v>
      </c>
      <c r="AB6" s="42">
        <v>0.22997400000000001</v>
      </c>
      <c r="AC6" s="57">
        <v>0.52928500000000001</v>
      </c>
      <c r="AD6" s="58">
        <v>0.75742500000000001</v>
      </c>
      <c r="AE6" s="59">
        <v>0.48468</v>
      </c>
      <c r="AF6" s="57">
        <v>0.86</v>
      </c>
      <c r="AG6" s="58">
        <v>0.69</v>
      </c>
      <c r="AH6" s="59">
        <v>0.21285000000000001</v>
      </c>
      <c r="AI6" s="57">
        <v>1.0546009999999999</v>
      </c>
      <c r="AJ6" s="58">
        <v>0.38383200000000001</v>
      </c>
      <c r="AK6" s="59">
        <v>6.0040739999999999E-3</v>
      </c>
      <c r="AL6" s="57">
        <v>0.93100000000000005</v>
      </c>
      <c r="AM6" s="58">
        <v>0.33600000000000002</v>
      </c>
      <c r="AN6" s="59">
        <v>5.5500000000000002E-3</v>
      </c>
      <c r="AO6" s="57">
        <v>0.58357000000000003</v>
      </c>
      <c r="AP6" s="58">
        <v>0.44095400000000001</v>
      </c>
      <c r="AQ6" s="59">
        <v>0.18569369999999999</v>
      </c>
      <c r="AR6" s="57">
        <v>0.59599999999999997</v>
      </c>
      <c r="AS6" s="58">
        <v>0.434</v>
      </c>
      <c r="AT6" s="59">
        <v>0.16903000000000001</v>
      </c>
    </row>
    <row r="7" spans="1:46" s="12" customFormat="1" x14ac:dyDescent="0.2">
      <c r="A7" s="12" t="s">
        <v>15</v>
      </c>
      <c r="B7" s="12">
        <v>4</v>
      </c>
      <c r="C7" s="12" t="s">
        <v>5</v>
      </c>
      <c r="D7" s="12" t="s">
        <v>6</v>
      </c>
      <c r="E7" s="56">
        <v>0.89190000000000003</v>
      </c>
      <c r="F7" s="68">
        <v>0.89</v>
      </c>
      <c r="G7" s="135">
        <v>0.06</v>
      </c>
      <c r="H7" s="16">
        <v>0.01</v>
      </c>
      <c r="I7" s="16">
        <f t="shared" si="0"/>
        <v>36</v>
      </c>
      <c r="J7" s="70">
        <v>1.13E-6</v>
      </c>
      <c r="K7" s="60">
        <v>5.2006999999999998E-2</v>
      </c>
      <c r="L7" s="56">
        <v>4.1555000000000002E-2</v>
      </c>
      <c r="M7" s="61">
        <v>0.21074409999999999</v>
      </c>
      <c r="N7" s="60">
        <v>1.4999999999999999E-2</v>
      </c>
      <c r="O7" s="56">
        <v>2.7E-2</v>
      </c>
      <c r="P7" s="61">
        <v>0.57801000000000002</v>
      </c>
      <c r="Q7" s="60">
        <v>2.2655999999999999E-2</v>
      </c>
      <c r="R7" s="56">
        <v>1.8897000000000001E-2</v>
      </c>
      <c r="S7" s="61">
        <v>0.23055890000000001</v>
      </c>
      <c r="T7" s="60">
        <v>8.0000000000000002E-3</v>
      </c>
      <c r="U7" s="56">
        <v>1.2E-2</v>
      </c>
      <c r="V7" s="61">
        <v>0.50014000000000003</v>
      </c>
      <c r="W7" s="60">
        <v>-1.1492E-2</v>
      </c>
      <c r="X7" s="56">
        <v>1.6514999999999998E-2</v>
      </c>
      <c r="Y7" s="43">
        <v>0.48652139999999999</v>
      </c>
      <c r="Z7" s="60">
        <v>-0.01</v>
      </c>
      <c r="AA7" s="56">
        <v>1.2E-2</v>
      </c>
      <c r="AB7" s="43">
        <v>0.40206399999999998</v>
      </c>
      <c r="AC7" s="60">
        <v>0.50256100000000004</v>
      </c>
      <c r="AD7" s="56">
        <v>1.135791</v>
      </c>
      <c r="AE7" s="61">
        <v>0.65814430000000002</v>
      </c>
      <c r="AF7" s="60">
        <v>0.36499999999999999</v>
      </c>
      <c r="AG7" s="56">
        <v>1.0369999999999999</v>
      </c>
      <c r="AH7" s="61">
        <v>0.72460400000000003</v>
      </c>
      <c r="AI7" s="60">
        <v>0.55994100000000002</v>
      </c>
      <c r="AJ7" s="56">
        <v>0.577098</v>
      </c>
      <c r="AK7" s="61">
        <v>0.33191179999999998</v>
      </c>
      <c r="AL7" s="60">
        <v>0.47899999999999998</v>
      </c>
      <c r="AM7" s="56">
        <v>0.505</v>
      </c>
      <c r="AN7" s="61">
        <v>0.34303</v>
      </c>
      <c r="AO7" s="60">
        <v>-0.77709499999999998</v>
      </c>
      <c r="AP7" s="56">
        <v>0.66177399999999997</v>
      </c>
      <c r="AQ7" s="61">
        <v>0.2402907</v>
      </c>
      <c r="AR7" s="60">
        <v>-0.70799999999999996</v>
      </c>
      <c r="AS7" s="56">
        <v>0.65100000000000002</v>
      </c>
      <c r="AT7" s="61">
        <v>0.27694999999999997</v>
      </c>
    </row>
    <row r="8" spans="1:46" s="12" customFormat="1" x14ac:dyDescent="0.2">
      <c r="A8" s="22" t="s">
        <v>14</v>
      </c>
      <c r="B8" s="12">
        <v>7</v>
      </c>
      <c r="C8" s="12" t="s">
        <v>8</v>
      </c>
      <c r="D8" s="12" t="s">
        <v>9</v>
      </c>
      <c r="E8" s="56">
        <v>0.64179999999999993</v>
      </c>
      <c r="F8" s="68">
        <v>0.63</v>
      </c>
      <c r="G8" s="135">
        <v>0.14000000000000001</v>
      </c>
      <c r="H8" s="16">
        <v>0.01</v>
      </c>
      <c r="I8" s="16">
        <f t="shared" si="0"/>
        <v>196.00000000000003</v>
      </c>
      <c r="J8" s="70">
        <v>1.4800000000000001E-57</v>
      </c>
      <c r="K8" s="60">
        <v>0.121783</v>
      </c>
      <c r="L8" s="56">
        <v>2.7161000000000001E-2</v>
      </c>
      <c r="M8" s="62">
        <v>7.3344280000000004E-6</v>
      </c>
      <c r="N8" s="60">
        <v>4.9000000000000002E-2</v>
      </c>
      <c r="O8" s="56">
        <v>1.7999999999999999E-2</v>
      </c>
      <c r="P8" s="61">
        <v>5.4799999999999996E-3</v>
      </c>
      <c r="Q8" s="60">
        <v>2.0722999999999998E-2</v>
      </c>
      <c r="R8" s="56">
        <v>1.2409999999999999E-2</v>
      </c>
      <c r="S8" s="62">
        <v>9.4946470000000005E-2</v>
      </c>
      <c r="T8" s="60">
        <v>3.3000000000000002E-2</v>
      </c>
      <c r="U8" s="56">
        <v>8.0000000000000002E-3</v>
      </c>
      <c r="V8" s="62">
        <v>1.9599999999999999E-5</v>
      </c>
      <c r="W8" s="60">
        <v>8.7624999999999995E-2</v>
      </c>
      <c r="X8" s="56">
        <v>1.0769000000000001E-2</v>
      </c>
      <c r="Y8" s="67">
        <v>4.0592430000000001E-16</v>
      </c>
      <c r="Z8" s="60">
        <v>6.4000000000000001E-2</v>
      </c>
      <c r="AA8" s="56">
        <v>8.0000000000000002E-3</v>
      </c>
      <c r="AB8" s="67">
        <v>3.8600000000000001E-16</v>
      </c>
      <c r="AC8" s="60">
        <v>1.4446209999999999</v>
      </c>
      <c r="AD8" s="56">
        <v>0.74007699999999998</v>
      </c>
      <c r="AE8" s="62">
        <v>5.0939699999999997E-2</v>
      </c>
      <c r="AF8" s="60">
        <v>1</v>
      </c>
      <c r="AG8" s="56">
        <v>0.67600000000000005</v>
      </c>
      <c r="AH8" s="61">
        <v>0.138818</v>
      </c>
      <c r="AI8" s="60">
        <v>1.477271</v>
      </c>
      <c r="AJ8" s="56">
        <v>0.37680000000000002</v>
      </c>
      <c r="AK8" s="62">
        <v>8.8339549999999993E-5</v>
      </c>
      <c r="AL8" s="60">
        <v>1.341</v>
      </c>
      <c r="AM8" s="56">
        <v>0.32900000000000001</v>
      </c>
      <c r="AN8" s="62">
        <v>4.6400000000000003E-5</v>
      </c>
      <c r="AO8" s="60">
        <v>3.435632</v>
      </c>
      <c r="AP8" s="56">
        <v>0.43100300000000002</v>
      </c>
      <c r="AQ8" s="62">
        <v>1.5707930000000001E-15</v>
      </c>
      <c r="AR8" s="60">
        <v>3.4430000000000001</v>
      </c>
      <c r="AS8" s="56">
        <v>0.42399999999999999</v>
      </c>
      <c r="AT8" s="62">
        <v>4.7400000000000001E-16</v>
      </c>
    </row>
    <row r="9" spans="1:46" s="12" customFormat="1" x14ac:dyDescent="0.2">
      <c r="A9" s="22" t="s">
        <v>13</v>
      </c>
      <c r="B9" s="12">
        <v>7</v>
      </c>
      <c r="C9" s="12" t="s">
        <v>8</v>
      </c>
      <c r="D9" s="12" t="s">
        <v>9</v>
      </c>
      <c r="E9" s="56">
        <v>0.28920000000000001</v>
      </c>
      <c r="F9" s="68">
        <v>0.28000000000000003</v>
      </c>
      <c r="G9" s="135">
        <v>0.05</v>
      </c>
      <c r="H9" s="16">
        <v>0.01</v>
      </c>
      <c r="I9" s="16">
        <f t="shared" si="0"/>
        <v>25.000000000000004</v>
      </c>
      <c r="J9" s="70">
        <v>7.8199999999999999E-9</v>
      </c>
      <c r="K9" s="60">
        <v>0.10075000000000001</v>
      </c>
      <c r="L9" s="56">
        <v>2.8781999999999999E-2</v>
      </c>
      <c r="M9" s="61">
        <v>4.644704E-4</v>
      </c>
      <c r="N9" s="60">
        <v>8.5999999999999993E-2</v>
      </c>
      <c r="O9" s="56">
        <v>1.9E-2</v>
      </c>
      <c r="P9" s="61">
        <v>4.4599999999999996E-6</v>
      </c>
      <c r="Q9" s="60">
        <v>3.628E-2</v>
      </c>
      <c r="R9" s="56">
        <v>1.2855999999999999E-2</v>
      </c>
      <c r="S9" s="61">
        <v>4.7720920000000003E-3</v>
      </c>
      <c r="T9" s="60">
        <v>2.4E-2</v>
      </c>
      <c r="U9" s="56">
        <v>8.0000000000000002E-3</v>
      </c>
      <c r="V9" s="61">
        <v>2.66E-3</v>
      </c>
      <c r="W9" s="60">
        <v>2.657E-2</v>
      </c>
      <c r="X9" s="56">
        <v>1.1266E-2</v>
      </c>
      <c r="Y9" s="43">
        <v>1.8352739999999999E-2</v>
      </c>
      <c r="Z9" s="60">
        <v>2.8000000000000001E-2</v>
      </c>
      <c r="AA9" s="56">
        <v>8.0000000000000002E-3</v>
      </c>
      <c r="AB9" s="43">
        <v>6.8300000000000001E-4</v>
      </c>
      <c r="AC9" s="60">
        <v>2.4548860000000001</v>
      </c>
      <c r="AD9" s="56">
        <v>0.78135699999999997</v>
      </c>
      <c r="AE9" s="61">
        <v>1.6789909999999999E-3</v>
      </c>
      <c r="AF9" s="60">
        <v>2.5920000000000001</v>
      </c>
      <c r="AG9" s="56">
        <v>0.71299999999999997</v>
      </c>
      <c r="AH9" s="61">
        <v>2.7999999999999998E-4</v>
      </c>
      <c r="AI9" s="60">
        <v>0.82178399999999996</v>
      </c>
      <c r="AJ9" s="56">
        <v>0.39509899999999998</v>
      </c>
      <c r="AK9" s="61">
        <v>3.7530620000000001E-2</v>
      </c>
      <c r="AL9" s="60">
        <v>1.0069999999999999</v>
      </c>
      <c r="AM9" s="56">
        <v>0.34699999999999998</v>
      </c>
      <c r="AN9" s="61">
        <v>3.6900000000000001E-3</v>
      </c>
      <c r="AO9" s="60">
        <v>1.3603860000000001</v>
      </c>
      <c r="AP9" s="56">
        <v>0.45372899999999999</v>
      </c>
      <c r="AQ9" s="61">
        <v>2.7154850000000001E-3</v>
      </c>
      <c r="AR9" s="60">
        <v>1.353</v>
      </c>
      <c r="AS9" s="56">
        <v>0.44700000000000001</v>
      </c>
      <c r="AT9" s="61">
        <v>2.4399999999999999E-3</v>
      </c>
    </row>
    <row r="10" spans="1:46" s="12" customFormat="1" x14ac:dyDescent="0.2">
      <c r="A10" s="22" t="s">
        <v>12</v>
      </c>
      <c r="B10" s="12">
        <v>7</v>
      </c>
      <c r="C10" s="12" t="s">
        <v>5</v>
      </c>
      <c r="D10" s="12" t="s">
        <v>6</v>
      </c>
      <c r="E10" s="56">
        <v>0.30199999999999999</v>
      </c>
      <c r="F10" s="68">
        <v>0.28999999999999998</v>
      </c>
      <c r="G10" s="135">
        <v>7.0000000000000007E-2</v>
      </c>
      <c r="H10" s="16">
        <v>0.01</v>
      </c>
      <c r="I10" s="16">
        <f t="shared" si="0"/>
        <v>49.000000000000007</v>
      </c>
      <c r="J10" s="70">
        <v>9.06E-14</v>
      </c>
      <c r="K10" s="60">
        <v>0.11887</v>
      </c>
      <c r="L10" s="56">
        <v>2.8573999999999999E-2</v>
      </c>
      <c r="M10" s="61">
        <v>3.181423E-5</v>
      </c>
      <c r="N10" s="60">
        <v>5.8000000000000003E-2</v>
      </c>
      <c r="O10" s="56">
        <v>1.9E-2</v>
      </c>
      <c r="P10" s="61">
        <v>2.0400000000000001E-3</v>
      </c>
      <c r="Q10" s="60">
        <v>3.3384999999999998E-2</v>
      </c>
      <c r="R10" s="56">
        <v>1.2744E-2</v>
      </c>
      <c r="S10" s="61">
        <v>8.8016399999999995E-3</v>
      </c>
      <c r="T10" s="60">
        <v>2.9000000000000001E-2</v>
      </c>
      <c r="U10" s="56">
        <v>8.0000000000000002E-3</v>
      </c>
      <c r="V10" s="61">
        <v>2.7E-4</v>
      </c>
      <c r="W10" s="60">
        <v>5.2502E-2</v>
      </c>
      <c r="X10" s="56">
        <v>1.1186E-2</v>
      </c>
      <c r="Y10" s="43">
        <v>2.685102E-6</v>
      </c>
      <c r="Z10" s="60">
        <v>3.7999999999999999E-2</v>
      </c>
      <c r="AA10" s="56">
        <v>8.0000000000000002E-3</v>
      </c>
      <c r="AB10" s="43">
        <v>3.0299999999999998E-6</v>
      </c>
      <c r="AC10" s="60">
        <v>1.7388429999999999</v>
      </c>
      <c r="AD10" s="56">
        <v>0.77403599999999995</v>
      </c>
      <c r="AE10" s="61">
        <v>2.4674390000000001E-2</v>
      </c>
      <c r="AF10" s="60">
        <v>1.6859999999999999</v>
      </c>
      <c r="AG10" s="56">
        <v>0.70599999999999996</v>
      </c>
      <c r="AH10" s="61">
        <v>1.6990000000000002E-2</v>
      </c>
      <c r="AI10" s="60">
        <v>1.245582</v>
      </c>
      <c r="AJ10" s="56">
        <v>0.39269900000000002</v>
      </c>
      <c r="AK10" s="61">
        <v>1.5147170000000001E-3</v>
      </c>
      <c r="AL10" s="60">
        <v>1.093</v>
      </c>
      <c r="AM10" s="56">
        <v>0.34399999999999997</v>
      </c>
      <c r="AN10" s="61">
        <v>1.47E-3</v>
      </c>
      <c r="AO10" s="60">
        <v>2.0487289999999998</v>
      </c>
      <c r="AP10" s="56">
        <v>0.450071</v>
      </c>
      <c r="AQ10" s="61">
        <v>5.3135080000000003E-6</v>
      </c>
      <c r="AR10" s="60">
        <v>2.0009999999999999</v>
      </c>
      <c r="AS10" s="56">
        <v>0.443</v>
      </c>
      <c r="AT10" s="61">
        <v>6.2500000000000003E-6</v>
      </c>
    </row>
    <row r="11" spans="1:46" s="12" customFormat="1" x14ac:dyDescent="0.2">
      <c r="A11" s="22" t="s">
        <v>11</v>
      </c>
      <c r="B11" s="12">
        <v>11</v>
      </c>
      <c r="C11" s="12" t="s">
        <v>8</v>
      </c>
      <c r="D11" s="12" t="s">
        <v>9</v>
      </c>
      <c r="E11" s="56">
        <v>0.81840000000000002</v>
      </c>
      <c r="F11" s="68">
        <v>0.81</v>
      </c>
      <c r="G11" s="135">
        <v>0.05</v>
      </c>
      <c r="H11" s="16">
        <v>0.01</v>
      </c>
      <c r="I11" s="16">
        <f t="shared" si="0"/>
        <v>25.000000000000004</v>
      </c>
      <c r="J11" s="70">
        <v>3.3999999999999997E-7</v>
      </c>
      <c r="K11" s="60">
        <v>0.100412</v>
      </c>
      <c r="L11" s="56">
        <v>3.3817E-2</v>
      </c>
      <c r="M11" s="61">
        <v>2.9850250000000001E-3</v>
      </c>
      <c r="N11" s="60">
        <v>5.6000000000000001E-2</v>
      </c>
      <c r="O11" s="56">
        <v>2.1999999999999999E-2</v>
      </c>
      <c r="P11" s="61">
        <v>1.124E-2</v>
      </c>
      <c r="Q11" s="60">
        <v>3.7474E-2</v>
      </c>
      <c r="R11" s="56">
        <v>1.5273E-2</v>
      </c>
      <c r="S11" s="61">
        <v>1.4142989999999999E-2</v>
      </c>
      <c r="T11" s="60">
        <v>2.1999999999999999E-2</v>
      </c>
      <c r="U11" s="56">
        <v>0.01</v>
      </c>
      <c r="V11" s="61">
        <v>2.2100000000000002E-2</v>
      </c>
      <c r="W11" s="60">
        <v>2.9094999999999999E-2</v>
      </c>
      <c r="X11" s="56">
        <v>1.3283E-2</v>
      </c>
      <c r="Y11" s="43">
        <v>2.8495690000000001E-2</v>
      </c>
      <c r="Z11" s="60">
        <v>2.1999999999999999E-2</v>
      </c>
      <c r="AA11" s="56">
        <v>0.01</v>
      </c>
      <c r="AB11" s="43">
        <v>2.4920000000000001E-2</v>
      </c>
      <c r="AC11" s="60">
        <v>2.547882</v>
      </c>
      <c r="AD11" s="56">
        <v>0.92050699999999996</v>
      </c>
      <c r="AE11" s="61">
        <v>5.641676E-3</v>
      </c>
      <c r="AF11" s="60">
        <v>2.3610000000000002</v>
      </c>
      <c r="AG11" s="56">
        <v>0.83899999999999997</v>
      </c>
      <c r="AH11" s="61">
        <v>4.8659999999999997E-3</v>
      </c>
      <c r="AI11" s="60">
        <v>1.0630090000000001</v>
      </c>
      <c r="AJ11" s="56">
        <v>0.46755600000000003</v>
      </c>
      <c r="AK11" s="61">
        <v>2.299344E-2</v>
      </c>
      <c r="AL11" s="60">
        <v>1.1100000000000001</v>
      </c>
      <c r="AM11" s="56">
        <v>0.40799999999999997</v>
      </c>
      <c r="AN11" s="61">
        <v>6.5500000000000003E-3</v>
      </c>
      <c r="AO11" s="60">
        <v>1.4205159999999999</v>
      </c>
      <c r="AP11" s="56">
        <v>0.53306200000000004</v>
      </c>
      <c r="AQ11" s="61">
        <v>7.7028799999999996E-3</v>
      </c>
      <c r="AR11" s="60">
        <v>1.345</v>
      </c>
      <c r="AS11" s="56">
        <v>0.52500000000000002</v>
      </c>
      <c r="AT11" s="61">
        <v>1.0370000000000001E-2</v>
      </c>
    </row>
    <row r="12" spans="1:46" s="12" customFormat="1" x14ac:dyDescent="0.2">
      <c r="A12" s="22" t="s">
        <v>10</v>
      </c>
      <c r="B12" s="12">
        <v>15</v>
      </c>
      <c r="C12" s="12" t="s">
        <v>9</v>
      </c>
      <c r="D12" s="12" t="s">
        <v>8</v>
      </c>
      <c r="E12" s="56">
        <v>0.28179999999999999</v>
      </c>
      <c r="F12" s="68">
        <v>0.24</v>
      </c>
      <c r="G12" s="135">
        <v>0.15</v>
      </c>
      <c r="H12" s="16">
        <v>0.01</v>
      </c>
      <c r="I12" s="16">
        <f t="shared" si="0"/>
        <v>224.99999999999997</v>
      </c>
      <c r="J12" s="70">
        <v>6.4500000000000001E-47</v>
      </c>
      <c r="K12" s="60">
        <v>0.16988700000000001</v>
      </c>
      <c r="L12" s="56">
        <v>3.0398000000000001E-2</v>
      </c>
      <c r="M12" s="61">
        <v>2.287022E-8</v>
      </c>
      <c r="N12" s="60">
        <v>8.1000000000000003E-2</v>
      </c>
      <c r="O12" s="56">
        <v>0.02</v>
      </c>
      <c r="P12" s="61">
        <v>3.93E-5</v>
      </c>
      <c r="Q12" s="60">
        <v>4.8071999999999997E-2</v>
      </c>
      <c r="R12" s="56">
        <v>1.3417E-2</v>
      </c>
      <c r="S12" s="61">
        <v>3.3977829999999999E-4</v>
      </c>
      <c r="T12" s="60">
        <v>5.2999999999999999E-2</v>
      </c>
      <c r="U12" s="56">
        <v>8.0000000000000002E-3</v>
      </c>
      <c r="V12" s="61">
        <v>3.4899999999999998E-10</v>
      </c>
      <c r="W12" s="60">
        <v>9.7212000000000007E-2</v>
      </c>
      <c r="X12" s="56">
        <v>1.1768000000000001E-2</v>
      </c>
      <c r="Y12" s="43">
        <v>1.448122E-16</v>
      </c>
      <c r="Z12" s="60">
        <v>7.2999999999999995E-2</v>
      </c>
      <c r="AA12" s="56">
        <v>8.9999999999999993E-3</v>
      </c>
      <c r="AB12" s="43">
        <v>3.0800000000000003E-17</v>
      </c>
      <c r="AC12" s="60">
        <v>3.040349</v>
      </c>
      <c r="AD12" s="56">
        <v>0.818608</v>
      </c>
      <c r="AE12" s="61">
        <v>2.0397049999999999E-4</v>
      </c>
      <c r="AF12" s="60">
        <v>2.6720000000000002</v>
      </c>
      <c r="AG12" s="56">
        <v>0.746</v>
      </c>
      <c r="AH12" s="61">
        <v>3.39E-4</v>
      </c>
      <c r="AI12" s="60">
        <v>2.6801780000000002</v>
      </c>
      <c r="AJ12" s="56">
        <v>0.41351900000000003</v>
      </c>
      <c r="AK12" s="61">
        <v>9.0881289999999996E-11</v>
      </c>
      <c r="AL12" s="60">
        <v>2.4550000000000001</v>
      </c>
      <c r="AM12" s="56">
        <v>0.36299999999999999</v>
      </c>
      <c r="AN12" s="61">
        <v>1.34E-11</v>
      </c>
      <c r="AO12" s="60">
        <v>4.2102719999999998</v>
      </c>
      <c r="AP12" s="56">
        <v>0.47445900000000002</v>
      </c>
      <c r="AQ12" s="61">
        <v>7.0667740000000004E-19</v>
      </c>
      <c r="AR12" s="60">
        <v>4.1219999999999999</v>
      </c>
      <c r="AS12" s="56">
        <v>0.46700000000000003</v>
      </c>
      <c r="AT12" s="61">
        <v>1.0798139999999999E-18</v>
      </c>
    </row>
    <row r="13" spans="1:46" s="12" customFormat="1" x14ac:dyDescent="0.2">
      <c r="A13" s="63" t="s">
        <v>7</v>
      </c>
      <c r="B13" s="13">
        <v>17</v>
      </c>
      <c r="C13" s="13" t="s">
        <v>6</v>
      </c>
      <c r="D13" s="13" t="s">
        <v>5</v>
      </c>
      <c r="E13" s="64">
        <v>0.4632</v>
      </c>
      <c r="F13" s="69">
        <v>0.46</v>
      </c>
      <c r="G13" s="19">
        <v>0.04</v>
      </c>
      <c r="H13" s="18">
        <v>0.01</v>
      </c>
      <c r="I13" s="18">
        <f t="shared" si="0"/>
        <v>16</v>
      </c>
      <c r="J13" s="71">
        <v>2.26E-6</v>
      </c>
      <c r="K13" s="65">
        <v>-3.4687000000000003E-2</v>
      </c>
      <c r="L13" s="64">
        <v>2.6429000000000001E-2</v>
      </c>
      <c r="M13" s="66">
        <v>0.18936500000000001</v>
      </c>
      <c r="N13" s="65">
        <v>-1.2E-2</v>
      </c>
      <c r="O13" s="64">
        <v>1.7000000000000001E-2</v>
      </c>
      <c r="P13" s="66">
        <v>0.46800999999999998</v>
      </c>
      <c r="Q13" s="65">
        <v>-2.0279999999999999E-3</v>
      </c>
      <c r="R13" s="64">
        <v>1.1885E-2</v>
      </c>
      <c r="S13" s="66">
        <v>0.86451060000000002</v>
      </c>
      <c r="T13" s="65">
        <v>7.0000000000000001E-3</v>
      </c>
      <c r="U13" s="64">
        <v>7.0000000000000001E-3</v>
      </c>
      <c r="V13" s="66">
        <v>0.33234999999999998</v>
      </c>
      <c r="W13" s="65">
        <v>3.3415E-2</v>
      </c>
      <c r="X13" s="64">
        <v>1.0399E-2</v>
      </c>
      <c r="Y13" s="44">
        <v>1.3122380000000001E-3</v>
      </c>
      <c r="Z13" s="65">
        <v>1.6E-2</v>
      </c>
      <c r="AA13" s="64">
        <v>8.0000000000000002E-3</v>
      </c>
      <c r="AB13" s="44">
        <v>3.0964999999999999E-2</v>
      </c>
      <c r="AC13" s="65">
        <v>-0.69085099999999999</v>
      </c>
      <c r="AD13" s="64">
        <v>0.71511400000000003</v>
      </c>
      <c r="AE13" s="66">
        <v>0.33400859999999999</v>
      </c>
      <c r="AF13" s="65">
        <v>-0.41299999999999998</v>
      </c>
      <c r="AG13" s="64">
        <v>0.65200000000000002</v>
      </c>
      <c r="AH13" s="66">
        <v>0.52674600000000005</v>
      </c>
      <c r="AI13" s="65">
        <v>0.38286900000000001</v>
      </c>
      <c r="AJ13" s="64">
        <v>0.362819</v>
      </c>
      <c r="AK13" s="66">
        <v>0.2913056</v>
      </c>
      <c r="AL13" s="65">
        <v>0.39500000000000002</v>
      </c>
      <c r="AM13" s="64">
        <v>0.317</v>
      </c>
      <c r="AN13" s="66">
        <v>0.21267</v>
      </c>
      <c r="AO13" s="65">
        <v>1.1427929999999999</v>
      </c>
      <c r="AP13" s="64">
        <v>0.41552299999999998</v>
      </c>
      <c r="AQ13" s="66">
        <v>5.9549429999999999E-3</v>
      </c>
      <c r="AR13" s="65">
        <v>1.1240000000000001</v>
      </c>
      <c r="AS13" s="64">
        <v>0.40899999999999997</v>
      </c>
      <c r="AT13" s="66">
        <v>5.9899999999999997E-3</v>
      </c>
    </row>
    <row r="14" spans="1:46" x14ac:dyDescent="0.2">
      <c r="A14" s="49" t="s">
        <v>381</v>
      </c>
    </row>
  </sheetData>
  <mergeCells count="22">
    <mergeCell ref="AL4:AN4"/>
    <mergeCell ref="AO4:AQ4"/>
    <mergeCell ref="AR4:AT4"/>
    <mergeCell ref="K3:P3"/>
    <mergeCell ref="Q3:V3"/>
    <mergeCell ref="W3:AB3"/>
    <mergeCell ref="A1:AB1"/>
    <mergeCell ref="AC3:AH3"/>
    <mergeCell ref="AI3:AN3"/>
    <mergeCell ref="AO3:AT3"/>
    <mergeCell ref="F4:J4"/>
    <mergeCell ref="K2:AB2"/>
    <mergeCell ref="AC2:AT2"/>
    <mergeCell ref="K4:M4"/>
    <mergeCell ref="N4:P4"/>
    <mergeCell ref="Q4:S4"/>
    <mergeCell ref="T4:V4"/>
    <mergeCell ref="W4:Y4"/>
    <mergeCell ref="Z4:AB4"/>
    <mergeCell ref="AC4:AE4"/>
    <mergeCell ref="AF4:AH4"/>
    <mergeCell ref="AI4:AK4"/>
  </mergeCells>
  <conditionalFormatting sqref="M6:M13">
    <cfRule type="cellIs" dxfId="25" priority="19" operator="lessThanOrEqual">
      <formula>0.05</formula>
    </cfRule>
  </conditionalFormatting>
  <conditionalFormatting sqref="P6:P13">
    <cfRule type="cellIs" dxfId="24" priority="6" operator="lessThanOrEqual">
      <formula>0.05</formula>
    </cfRule>
  </conditionalFormatting>
  <conditionalFormatting sqref="S6:S13">
    <cfRule type="cellIs" dxfId="23" priority="18" operator="lessThanOrEqual">
      <formula>0.05</formula>
    </cfRule>
  </conditionalFormatting>
  <conditionalFormatting sqref="V6:V13">
    <cfRule type="cellIs" dxfId="22" priority="5" operator="lessThanOrEqual">
      <formula>0.05</formula>
    </cfRule>
  </conditionalFormatting>
  <conditionalFormatting sqref="Y6:Y13">
    <cfRule type="cellIs" dxfId="21" priority="17" operator="lessThanOrEqual">
      <formula>0.05</formula>
    </cfRule>
  </conditionalFormatting>
  <conditionalFormatting sqref="AB6:AB13">
    <cfRule type="cellIs" dxfId="20" priority="4" operator="lessThanOrEqual">
      <formula>0.05</formula>
    </cfRule>
  </conditionalFormatting>
  <conditionalFormatting sqref="AE6:AE13">
    <cfRule type="cellIs" dxfId="19" priority="16" operator="lessThanOrEqual">
      <formula>0.05</formula>
    </cfRule>
  </conditionalFormatting>
  <conditionalFormatting sqref="AH6:AH13">
    <cfRule type="cellIs" dxfId="18" priority="3" operator="lessThanOrEqual">
      <formula>0.05</formula>
    </cfRule>
  </conditionalFormatting>
  <conditionalFormatting sqref="AK6:AK13">
    <cfRule type="cellIs" dxfId="17" priority="15" operator="lessThanOrEqual">
      <formula>0.05</formula>
    </cfRule>
  </conditionalFormatting>
  <conditionalFormatting sqref="AN6:AN13">
    <cfRule type="cellIs" dxfId="16" priority="2" operator="lessThanOrEqual">
      <formula>0.05</formula>
    </cfRule>
  </conditionalFormatting>
  <conditionalFormatting sqref="AQ6:AQ13">
    <cfRule type="cellIs" dxfId="15" priority="14" operator="lessThanOrEqual">
      <formula>0.05</formula>
    </cfRule>
  </conditionalFormatting>
  <conditionalFormatting sqref="AT6:AT13">
    <cfRule type="cellIs" dxfId="14" priority="1" operator="lessThanOrEqual">
      <formula>0.05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6C658-225C-6F4B-854A-8BA393ADF1D2}">
  <dimension ref="A1:C24"/>
  <sheetViews>
    <sheetView workbookViewId="0">
      <selection sqref="A1:C1"/>
    </sheetView>
  </sheetViews>
  <sheetFormatPr baseColWidth="10" defaultRowHeight="16" x14ac:dyDescent="0.2"/>
  <cols>
    <col min="2" max="2" width="27.1640625" bestFit="1" customWidth="1"/>
  </cols>
  <sheetData>
    <row r="1" spans="1:3" x14ac:dyDescent="0.2">
      <c r="A1" s="204" t="s">
        <v>321</v>
      </c>
      <c r="B1" s="204"/>
      <c r="C1" s="204"/>
    </row>
    <row r="3" spans="1:3" ht="19" x14ac:dyDescent="0.2">
      <c r="A3" s="40" t="s">
        <v>73</v>
      </c>
      <c r="B3" s="23" t="s">
        <v>226</v>
      </c>
      <c r="C3" s="162" t="s">
        <v>305</v>
      </c>
    </row>
    <row r="4" spans="1:3" x14ac:dyDescent="0.2">
      <c r="A4" s="208" t="s">
        <v>76</v>
      </c>
      <c r="B4" s="12" t="s">
        <v>72</v>
      </c>
      <c r="C4" s="165">
        <v>0.94927536231884102</v>
      </c>
    </row>
    <row r="5" spans="1:3" x14ac:dyDescent="0.2">
      <c r="A5" s="208"/>
      <c r="B5" s="12" t="s">
        <v>71</v>
      </c>
      <c r="C5" s="163">
        <v>0.94927536231884102</v>
      </c>
    </row>
    <row r="6" spans="1:3" x14ac:dyDescent="0.2">
      <c r="A6" s="208"/>
      <c r="B6" s="12" t="s">
        <v>70</v>
      </c>
      <c r="C6" s="163">
        <v>0.94927536231884102</v>
      </c>
    </row>
    <row r="7" spans="1:3" x14ac:dyDescent="0.2">
      <c r="A7" s="208"/>
      <c r="B7" s="12" t="s">
        <v>69</v>
      </c>
      <c r="C7" s="163">
        <v>0.94927536231884102</v>
      </c>
    </row>
    <row r="8" spans="1:3" x14ac:dyDescent="0.2">
      <c r="A8" s="208"/>
      <c r="B8" s="12" t="s">
        <v>68</v>
      </c>
      <c r="C8" s="163">
        <v>0.94927536231884102</v>
      </c>
    </row>
    <row r="9" spans="1:3" x14ac:dyDescent="0.2">
      <c r="A9" s="208"/>
      <c r="B9" s="12" t="s">
        <v>67</v>
      </c>
      <c r="C9" s="164">
        <v>0.94927536231884102</v>
      </c>
    </row>
    <row r="10" spans="1:3" x14ac:dyDescent="0.2">
      <c r="A10" s="207" t="s">
        <v>77</v>
      </c>
      <c r="B10" s="29" t="s">
        <v>66</v>
      </c>
      <c r="C10" s="165">
        <v>0.94927536231884102</v>
      </c>
    </row>
    <row r="11" spans="1:3" x14ac:dyDescent="0.2">
      <c r="A11" s="208"/>
      <c r="B11" s="12" t="s">
        <v>65</v>
      </c>
      <c r="C11" s="163">
        <v>0.94927536231884102</v>
      </c>
    </row>
    <row r="12" spans="1:3" x14ac:dyDescent="0.2">
      <c r="A12" s="208"/>
      <c r="B12" s="12" t="s">
        <v>64</v>
      </c>
      <c r="C12" s="163">
        <v>0.94927536231884102</v>
      </c>
    </row>
    <row r="13" spans="1:3" x14ac:dyDescent="0.2">
      <c r="A13" s="208"/>
      <c r="B13" s="12" t="s">
        <v>62</v>
      </c>
      <c r="C13" s="163">
        <v>0.94927536231884102</v>
      </c>
    </row>
    <row r="14" spans="1:3" x14ac:dyDescent="0.2">
      <c r="A14" s="208"/>
      <c r="B14" s="12" t="s">
        <v>61</v>
      </c>
      <c r="C14" s="163">
        <v>0.94927536231884102</v>
      </c>
    </row>
    <row r="15" spans="1:3" x14ac:dyDescent="0.2">
      <c r="A15" s="208"/>
      <c r="B15" s="12" t="s">
        <v>60</v>
      </c>
      <c r="C15" s="163">
        <v>0.94927536231884102</v>
      </c>
    </row>
    <row r="16" spans="1:3" x14ac:dyDescent="0.2">
      <c r="A16" s="208"/>
      <c r="B16" s="12" t="s">
        <v>63</v>
      </c>
      <c r="C16" s="164">
        <v>0.94927536231884102</v>
      </c>
    </row>
    <row r="17" spans="1:3" x14ac:dyDescent="0.2">
      <c r="A17" s="207" t="s">
        <v>213</v>
      </c>
      <c r="B17" s="29" t="s">
        <v>59</v>
      </c>
      <c r="C17" s="165">
        <v>0.94927536231884102</v>
      </c>
    </row>
    <row r="18" spans="1:3" x14ac:dyDescent="0.2">
      <c r="A18" s="208"/>
      <c r="B18" s="12" t="s">
        <v>58</v>
      </c>
      <c r="C18" s="163">
        <v>0.94927536231884102</v>
      </c>
    </row>
    <row r="19" spans="1:3" x14ac:dyDescent="0.2">
      <c r="A19" s="208"/>
      <c r="B19" s="12" t="s">
        <v>57</v>
      </c>
      <c r="C19" s="163">
        <v>0.94927536231884102</v>
      </c>
    </row>
    <row r="20" spans="1:3" x14ac:dyDescent="0.2">
      <c r="A20" s="208"/>
      <c r="B20" s="12" t="s">
        <v>56</v>
      </c>
      <c r="C20" s="164">
        <v>0.94927536231884102</v>
      </c>
    </row>
    <row r="21" spans="1:3" x14ac:dyDescent="0.2">
      <c r="A21" s="207" t="s">
        <v>90</v>
      </c>
      <c r="B21" s="29" t="s">
        <v>55</v>
      </c>
      <c r="C21" s="163">
        <v>0.94927536231884102</v>
      </c>
    </row>
    <row r="22" spans="1:3" x14ac:dyDescent="0.2">
      <c r="A22" s="208"/>
      <c r="B22" s="12" t="s">
        <v>54</v>
      </c>
      <c r="C22" s="163">
        <v>0.94927536231884102</v>
      </c>
    </row>
    <row r="23" spans="1:3" x14ac:dyDescent="0.2">
      <c r="A23" s="209"/>
      <c r="B23" s="13" t="s">
        <v>53</v>
      </c>
      <c r="C23" s="164">
        <v>0.94927536231884102</v>
      </c>
    </row>
    <row r="24" spans="1:3" x14ac:dyDescent="0.2">
      <c r="A24" s="236" t="s">
        <v>391</v>
      </c>
      <c r="B24" s="236"/>
      <c r="C24" s="236"/>
    </row>
  </sheetData>
  <mergeCells count="6">
    <mergeCell ref="A21:A23"/>
    <mergeCell ref="A24:C24"/>
    <mergeCell ref="A1:C1"/>
    <mergeCell ref="A4:A9"/>
    <mergeCell ref="A10:A16"/>
    <mergeCell ref="A17:A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ST1</vt:lpstr>
      <vt:lpstr>ST2</vt:lpstr>
      <vt:lpstr>ST3</vt:lpstr>
      <vt:lpstr>ST4</vt:lpstr>
      <vt:lpstr>ST5</vt:lpstr>
      <vt:lpstr>ST6</vt:lpstr>
      <vt:lpstr>ST7</vt:lpstr>
      <vt:lpstr>ST8_new</vt:lpstr>
      <vt:lpstr>ST9_new</vt:lpstr>
      <vt:lpstr>ST10</vt:lpstr>
      <vt:lpstr>ST11</vt:lpstr>
      <vt:lpstr>ST12</vt:lpstr>
      <vt:lpstr>ST13</vt:lpstr>
      <vt:lpstr>ST14</vt:lpstr>
      <vt:lpstr>ST15</vt:lpstr>
      <vt:lpstr>ST16</vt:lpstr>
      <vt:lpstr>ST17</vt:lpstr>
      <vt:lpstr>ST18</vt:lpstr>
      <vt:lpstr>ST19</vt:lpstr>
      <vt:lpstr>ST20</vt:lpstr>
      <vt:lpstr>ST21</vt:lpstr>
      <vt:lpstr>ST22</vt:lpstr>
      <vt:lpstr>ST23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Shannon D'Urso</cp:lastModifiedBy>
  <dcterms:created xsi:type="dcterms:W3CDTF">2022-11-10T07:08:42Z</dcterms:created>
  <dcterms:modified xsi:type="dcterms:W3CDTF">2024-07-02T07:05:31Z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2022-11-10T07:28:11Z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26860b68-4b13-4351-a692-02323de7bff2</vt:lpwstr>
  </property>
  <property fmtid="{D5CDD505-2E9C-101B-9397-08002B2CF9AE}" pid="8" name="MSIP_Label_0f488380-630a-4f55-a077-a19445e3f360_ContentBits">
    <vt:lpwstr>0</vt:lpwstr>
  </property>
</Properties>
</file>