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Stefania\Downloads\Tables to SUBMIT\"/>
    </mc:Choice>
  </mc:AlternateContent>
  <xr:revisionPtr revIDLastSave="0" documentId="13_ncr:1_{D4410929-47E6-45F4-A2D9-D91F5CA88551}" xr6:coauthVersionLast="47" xr6:coauthVersionMax="47" xr10:uidLastSave="{00000000-0000-0000-0000-000000000000}"/>
  <bookViews>
    <workbookView xWindow="-108" yWindow="-108" windowWidth="23256" windowHeight="12456" xr2:uid="{786A093F-69E0-634D-8139-96FADC3EC1AA}"/>
  </bookViews>
  <sheets>
    <sheet name="Type Z titanite U_Pb" sheetId="4" r:id="rId1"/>
    <sheet name="Type unZ titanite U_Pb" sheetId="3" r:id="rId2"/>
    <sheet name="Type Z titanite" sheetId="2" r:id="rId3"/>
    <sheet name="Type unZ titanite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48" i="2" l="1"/>
  <c r="AR48" i="2" s="1"/>
  <c r="AP48" i="2"/>
  <c r="AM48" i="2"/>
  <c r="AN48" i="2" s="1"/>
  <c r="AL48" i="2"/>
  <c r="B47" i="2"/>
  <c r="C47" i="2"/>
  <c r="M47" i="2"/>
  <c r="N47" i="2"/>
  <c r="S47" i="2"/>
  <c r="V47" i="2"/>
  <c r="W47" i="2"/>
  <c r="Y47" i="2"/>
  <c r="AD47" i="2"/>
  <c r="AE47" i="2"/>
  <c r="D47" i="2"/>
  <c r="E47" i="2"/>
  <c r="F47" i="2"/>
  <c r="G47" i="2"/>
  <c r="H47" i="2"/>
  <c r="I47" i="2"/>
  <c r="K47" i="2"/>
  <c r="L47" i="2"/>
  <c r="J47" i="2"/>
  <c r="O47" i="2"/>
  <c r="P47" i="2"/>
  <c r="Q47" i="2"/>
  <c r="R47" i="2"/>
  <c r="T47" i="2"/>
  <c r="U47" i="2"/>
  <c r="X47" i="2"/>
  <c r="Z47" i="2"/>
  <c r="AA47" i="2"/>
  <c r="AB47" i="2"/>
  <c r="AC47" i="2"/>
  <c r="AF47" i="2"/>
  <c r="AG47" i="2"/>
  <c r="AH47" i="2"/>
  <c r="AI47" i="2"/>
  <c r="AJ47" i="2"/>
  <c r="AK47" i="2"/>
  <c r="AQ46" i="2"/>
  <c r="AP46" i="2"/>
  <c r="AM46" i="2"/>
  <c r="AN46" i="2" s="1"/>
  <c r="AL46" i="2"/>
  <c r="B45" i="2"/>
  <c r="C45" i="2"/>
  <c r="M45" i="2"/>
  <c r="N45" i="2"/>
  <c r="S45" i="2"/>
  <c r="V45" i="2"/>
  <c r="W45" i="2"/>
  <c r="Y45" i="2"/>
  <c r="AD45" i="2"/>
  <c r="AE45" i="2"/>
  <c r="D45" i="2"/>
  <c r="E45" i="2"/>
  <c r="F45" i="2"/>
  <c r="G45" i="2"/>
  <c r="H45" i="2"/>
  <c r="I45" i="2"/>
  <c r="K45" i="2"/>
  <c r="L45" i="2"/>
  <c r="J45" i="2"/>
  <c r="O45" i="2"/>
  <c r="P45" i="2"/>
  <c r="Q45" i="2"/>
  <c r="R45" i="2"/>
  <c r="T45" i="2"/>
  <c r="U45" i="2"/>
  <c r="X45" i="2"/>
  <c r="Z45" i="2"/>
  <c r="AA45" i="2"/>
  <c r="AB45" i="2"/>
  <c r="AC45" i="2"/>
  <c r="AF45" i="2"/>
  <c r="AG45" i="2"/>
  <c r="AH45" i="2"/>
  <c r="AI45" i="2"/>
  <c r="AJ45" i="2"/>
  <c r="AK45" i="2"/>
  <c r="B44" i="2"/>
  <c r="C44" i="2"/>
  <c r="M44" i="2"/>
  <c r="N44" i="2"/>
  <c r="S44" i="2"/>
  <c r="V44" i="2"/>
  <c r="W44" i="2"/>
  <c r="Y44" i="2"/>
  <c r="AD44" i="2"/>
  <c r="AE44" i="2"/>
  <c r="D44" i="2"/>
  <c r="E44" i="2"/>
  <c r="F44" i="2"/>
  <c r="G44" i="2"/>
  <c r="H44" i="2"/>
  <c r="AM44" i="2" s="1"/>
  <c r="I44" i="2"/>
  <c r="K44" i="2"/>
  <c r="L44" i="2"/>
  <c r="J44" i="2"/>
  <c r="O44" i="2"/>
  <c r="P44" i="2"/>
  <c r="Q44" i="2"/>
  <c r="R44" i="2"/>
  <c r="T44" i="2"/>
  <c r="U44" i="2"/>
  <c r="X44" i="2"/>
  <c r="Z44" i="2"/>
  <c r="AA44" i="2"/>
  <c r="AB44" i="2"/>
  <c r="AC44" i="2"/>
  <c r="AF44" i="2"/>
  <c r="AG44" i="2"/>
  <c r="AH44" i="2"/>
  <c r="AI44" i="2"/>
  <c r="AJ44" i="2"/>
  <c r="AK44" i="2"/>
  <c r="B43" i="2"/>
  <c r="C43" i="2"/>
  <c r="M43" i="2"/>
  <c r="N43" i="2"/>
  <c r="S43" i="2"/>
  <c r="V43" i="2"/>
  <c r="W43" i="2"/>
  <c r="Y43" i="2"/>
  <c r="AD43" i="2"/>
  <c r="AE43" i="2"/>
  <c r="D43" i="2"/>
  <c r="E43" i="2"/>
  <c r="F43" i="2"/>
  <c r="G43" i="2"/>
  <c r="H43" i="2"/>
  <c r="I43" i="2"/>
  <c r="K43" i="2"/>
  <c r="L43" i="2"/>
  <c r="J43" i="2"/>
  <c r="O43" i="2"/>
  <c r="P43" i="2"/>
  <c r="Q43" i="2"/>
  <c r="R43" i="2"/>
  <c r="T43" i="2"/>
  <c r="U43" i="2"/>
  <c r="X43" i="2"/>
  <c r="Z43" i="2"/>
  <c r="AA43" i="2"/>
  <c r="AB43" i="2"/>
  <c r="AC43" i="2"/>
  <c r="AF43" i="2"/>
  <c r="AG43" i="2"/>
  <c r="AH43" i="2"/>
  <c r="AI43" i="2"/>
  <c r="AJ43" i="2"/>
  <c r="AK43" i="2"/>
  <c r="B42" i="2"/>
  <c r="AP42" i="2" s="1"/>
  <c r="C42" i="2"/>
  <c r="M42" i="2"/>
  <c r="N42" i="2"/>
  <c r="S42" i="2"/>
  <c r="V42" i="2"/>
  <c r="W42" i="2"/>
  <c r="Y42" i="2"/>
  <c r="AD42" i="2"/>
  <c r="AE42" i="2"/>
  <c r="D42" i="2"/>
  <c r="E42" i="2"/>
  <c r="F42" i="2"/>
  <c r="G42" i="2"/>
  <c r="H42" i="2"/>
  <c r="I42" i="2"/>
  <c r="K42" i="2"/>
  <c r="L42" i="2"/>
  <c r="J42" i="2"/>
  <c r="O42" i="2"/>
  <c r="P42" i="2"/>
  <c r="Q42" i="2"/>
  <c r="R42" i="2"/>
  <c r="T42" i="2"/>
  <c r="U42" i="2"/>
  <c r="X42" i="2"/>
  <c r="Z42" i="2"/>
  <c r="AA42" i="2"/>
  <c r="AB42" i="2"/>
  <c r="AC42" i="2"/>
  <c r="AF42" i="2"/>
  <c r="AG42" i="2"/>
  <c r="AH42" i="2"/>
  <c r="AI42" i="2"/>
  <c r="AJ42" i="2"/>
  <c r="AK42" i="2"/>
  <c r="B41" i="2"/>
  <c r="AQ41" i="2" s="1"/>
  <c r="C41" i="2"/>
  <c r="M41" i="2"/>
  <c r="N41" i="2"/>
  <c r="S41" i="2"/>
  <c r="V41" i="2"/>
  <c r="W41" i="2"/>
  <c r="Y41" i="2"/>
  <c r="AD41" i="2"/>
  <c r="AE41" i="2"/>
  <c r="D41" i="2"/>
  <c r="E41" i="2"/>
  <c r="F41" i="2"/>
  <c r="G41" i="2"/>
  <c r="H41" i="2"/>
  <c r="I41" i="2"/>
  <c r="K41" i="2"/>
  <c r="L41" i="2"/>
  <c r="J41" i="2"/>
  <c r="O41" i="2"/>
  <c r="P41" i="2"/>
  <c r="Q41" i="2"/>
  <c r="R41" i="2"/>
  <c r="T41" i="2"/>
  <c r="U41" i="2"/>
  <c r="X41" i="2"/>
  <c r="Z41" i="2"/>
  <c r="AA41" i="2"/>
  <c r="AB41" i="2"/>
  <c r="AC41" i="2"/>
  <c r="AF41" i="2"/>
  <c r="AG41" i="2"/>
  <c r="AH41" i="2"/>
  <c r="AI41" i="2"/>
  <c r="AJ41" i="2"/>
  <c r="AK41" i="2"/>
  <c r="AQ40" i="2"/>
  <c r="AR40" i="2" s="1"/>
  <c r="AP40" i="2"/>
  <c r="AM40" i="2"/>
  <c r="AL40" i="2"/>
  <c r="AN40" i="2"/>
  <c r="AQ39" i="2"/>
  <c r="AP39" i="2"/>
  <c r="AM39" i="2"/>
  <c r="AN39" i="2" s="1"/>
  <c r="AL39" i="2"/>
  <c r="AQ38" i="2"/>
  <c r="AP38" i="2"/>
  <c r="AR38" i="2"/>
  <c r="AM38" i="2"/>
  <c r="AL38" i="2"/>
  <c r="AQ37" i="2"/>
  <c r="AR37" i="2" s="1"/>
  <c r="AP37" i="2"/>
  <c r="AM37" i="2"/>
  <c r="AL37" i="2"/>
  <c r="AN37" i="2"/>
  <c r="AQ36" i="2"/>
  <c r="AP36" i="2"/>
  <c r="AM36" i="2"/>
  <c r="AN36" i="2" s="1"/>
  <c r="AL36" i="2"/>
  <c r="AQ35" i="2"/>
  <c r="AP35" i="2"/>
  <c r="AM35" i="2"/>
  <c r="AN35" i="2" s="1"/>
  <c r="AL35" i="2"/>
  <c r="AQ34" i="2"/>
  <c r="AR34" i="2" s="1"/>
  <c r="AP34" i="2"/>
  <c r="AM34" i="2"/>
  <c r="AL34" i="2"/>
  <c r="AQ33" i="2"/>
  <c r="AR33" i="2" s="1"/>
  <c r="AP33" i="2"/>
  <c r="AM33" i="2"/>
  <c r="AN33" i="2" s="1"/>
  <c r="AL33" i="2"/>
  <c r="AQ32" i="2"/>
  <c r="AP32" i="2"/>
  <c r="AM32" i="2"/>
  <c r="AN32" i="2" s="1"/>
  <c r="AL32" i="2"/>
  <c r="AQ31" i="2"/>
  <c r="AR31" i="2" s="1"/>
  <c r="AP31" i="2"/>
  <c r="AM31" i="2"/>
  <c r="AL31" i="2"/>
  <c r="AN31" i="2"/>
  <c r="AQ30" i="2"/>
  <c r="AR30" i="2" s="1"/>
  <c r="AP30" i="2"/>
  <c r="AM30" i="2"/>
  <c r="AN30" i="2" s="1"/>
  <c r="AL30" i="2"/>
  <c r="AQ29" i="2"/>
  <c r="AP29" i="2"/>
  <c r="AR29" i="2"/>
  <c r="AM29" i="2"/>
  <c r="AN29" i="2" s="1"/>
  <c r="AL29" i="2"/>
  <c r="AQ28" i="2"/>
  <c r="AR28" i="2" s="1"/>
  <c r="AP28" i="2"/>
  <c r="AM28" i="2"/>
  <c r="AL28" i="2"/>
  <c r="AN28" i="2"/>
  <c r="AQ27" i="2"/>
  <c r="AR27" i="2" s="1"/>
  <c r="AP27" i="2"/>
  <c r="AM27" i="2"/>
  <c r="AN27" i="2" s="1"/>
  <c r="AL27" i="2"/>
  <c r="AQ26" i="2"/>
  <c r="AP26" i="2"/>
  <c r="AR26" i="2"/>
  <c r="AM26" i="2"/>
  <c r="AN26" i="2" s="1"/>
  <c r="AL26" i="2"/>
  <c r="AQ25" i="2"/>
  <c r="AR25" i="2" s="1"/>
  <c r="AP25" i="2"/>
  <c r="AM25" i="2"/>
  <c r="AL25" i="2"/>
  <c r="AN25" i="2"/>
  <c r="AQ24" i="2"/>
  <c r="AR24" i="2" s="1"/>
  <c r="AP24" i="2"/>
  <c r="AM24" i="2"/>
  <c r="AN24" i="2" s="1"/>
  <c r="AL24" i="2"/>
  <c r="AQ23" i="2"/>
  <c r="AP23" i="2"/>
  <c r="AM23" i="2"/>
  <c r="AN23" i="2" s="1"/>
  <c r="AL23" i="2"/>
  <c r="AQ22" i="2"/>
  <c r="AR22" i="2" s="1"/>
  <c r="AP22" i="2"/>
  <c r="AM22" i="2"/>
  <c r="AL22" i="2"/>
  <c r="AQ21" i="2"/>
  <c r="AR21" i="2" s="1"/>
  <c r="AP21" i="2"/>
  <c r="AM21" i="2"/>
  <c r="AN21" i="2" s="1"/>
  <c r="AL21" i="2"/>
  <c r="AQ20" i="2"/>
  <c r="AP20" i="2"/>
  <c r="AM20" i="2"/>
  <c r="AN20" i="2" s="1"/>
  <c r="AL20" i="2"/>
  <c r="AQ19" i="2"/>
  <c r="AR19" i="2" s="1"/>
  <c r="AP19" i="2"/>
  <c r="AM19" i="2"/>
  <c r="AL19" i="2"/>
  <c r="AN19" i="2"/>
  <c r="AQ18" i="2"/>
  <c r="AR18" i="2" s="1"/>
  <c r="AP18" i="2"/>
  <c r="AM18" i="2"/>
  <c r="AN18" i="2" s="1"/>
  <c r="AL18" i="2"/>
  <c r="AQ17" i="2"/>
  <c r="AP17" i="2"/>
  <c r="AR17" i="2"/>
  <c r="AM17" i="2"/>
  <c r="AN17" i="2" s="1"/>
  <c r="AL17" i="2"/>
  <c r="AQ16" i="2"/>
  <c r="AR16" i="2" s="1"/>
  <c r="AP16" i="2"/>
  <c r="AM16" i="2"/>
  <c r="AL16" i="2"/>
  <c r="AN16" i="2"/>
  <c r="AQ15" i="2"/>
  <c r="AP15" i="2"/>
  <c r="AM15" i="2"/>
  <c r="AL15" i="2"/>
  <c r="AN15" i="2" s="1"/>
  <c r="AQ14" i="2"/>
  <c r="AP14" i="2"/>
  <c r="AR14" i="2"/>
  <c r="AM14" i="2"/>
  <c r="AL14" i="2"/>
  <c r="AQ13" i="2"/>
  <c r="AP13" i="2"/>
  <c r="AR13" i="2" s="1"/>
  <c r="AM13" i="2"/>
  <c r="AL13" i="2"/>
  <c r="AN13" i="2"/>
  <c r="AS47" i="1"/>
  <c r="AT47" i="1" s="1"/>
  <c r="AR47" i="1"/>
  <c r="AO47" i="1"/>
  <c r="AN47" i="1"/>
  <c r="AP47" i="1"/>
  <c r="B46" i="1"/>
  <c r="AR46" i="1" s="1"/>
  <c r="K46" i="1"/>
  <c r="N46" i="1"/>
  <c r="O46" i="1"/>
  <c r="S46" i="1"/>
  <c r="W46" i="1"/>
  <c r="X46" i="1"/>
  <c r="AA46" i="1"/>
  <c r="AD46" i="1"/>
  <c r="AE46" i="1"/>
  <c r="AF46" i="1"/>
  <c r="AL46" i="1"/>
  <c r="C46" i="1"/>
  <c r="D46" i="1"/>
  <c r="E46" i="1"/>
  <c r="AO46" i="1" s="1"/>
  <c r="AP46" i="1" s="1"/>
  <c r="F46" i="1"/>
  <c r="G46" i="1"/>
  <c r="H46" i="1"/>
  <c r="I46" i="1"/>
  <c r="J46" i="1"/>
  <c r="L46" i="1"/>
  <c r="M46" i="1"/>
  <c r="P46" i="1"/>
  <c r="Q46" i="1"/>
  <c r="R46" i="1"/>
  <c r="T46" i="1"/>
  <c r="U46" i="1"/>
  <c r="V46" i="1"/>
  <c r="Y46" i="1"/>
  <c r="Z46" i="1"/>
  <c r="AB46" i="1"/>
  <c r="AC46" i="1"/>
  <c r="AG46" i="1"/>
  <c r="AH46" i="1"/>
  <c r="AI46" i="1"/>
  <c r="AJ46" i="1"/>
  <c r="AK46" i="1"/>
  <c r="AN46" i="1"/>
  <c r="AS45" i="1"/>
  <c r="AR45" i="1"/>
  <c r="AT45" i="1"/>
  <c r="AO45" i="1"/>
  <c r="AN45" i="1"/>
  <c r="AP45" i="1"/>
  <c r="B44" i="1"/>
  <c r="AS44" i="1" s="1"/>
  <c r="K44" i="1"/>
  <c r="N44" i="1"/>
  <c r="O44" i="1"/>
  <c r="S44" i="1"/>
  <c r="W44" i="1"/>
  <c r="X44" i="1"/>
  <c r="AA44" i="1"/>
  <c r="AD44" i="1"/>
  <c r="AE44" i="1"/>
  <c r="AF44" i="1"/>
  <c r="AL44" i="1"/>
  <c r="C44" i="1"/>
  <c r="AN44" i="1" s="1"/>
  <c r="D44" i="1"/>
  <c r="E44" i="1"/>
  <c r="F44" i="1"/>
  <c r="G44" i="1"/>
  <c r="H44" i="1"/>
  <c r="I44" i="1"/>
  <c r="J44" i="1"/>
  <c r="L44" i="1"/>
  <c r="M44" i="1"/>
  <c r="P44" i="1"/>
  <c r="Q44" i="1"/>
  <c r="R44" i="1"/>
  <c r="T44" i="1"/>
  <c r="U44" i="1"/>
  <c r="V44" i="1"/>
  <c r="Y44" i="1"/>
  <c r="Z44" i="1"/>
  <c r="AB44" i="1"/>
  <c r="AC44" i="1"/>
  <c r="AG44" i="1"/>
  <c r="AH44" i="1"/>
  <c r="AI44" i="1"/>
  <c r="AJ44" i="1"/>
  <c r="AK44" i="1"/>
  <c r="AO44" i="1"/>
  <c r="AP44" i="1" s="1"/>
  <c r="B43" i="1"/>
  <c r="K43" i="1"/>
  <c r="N43" i="1"/>
  <c r="O43" i="1"/>
  <c r="S43" i="1"/>
  <c r="W43" i="1"/>
  <c r="AS43" i="1" s="1"/>
  <c r="AT43" i="1" s="1"/>
  <c r="X43" i="1"/>
  <c r="AA43" i="1"/>
  <c r="AD43" i="1"/>
  <c r="AE43" i="1"/>
  <c r="AF43" i="1"/>
  <c r="AL43" i="1"/>
  <c r="AR43" i="1"/>
  <c r="C43" i="1"/>
  <c r="D43" i="1"/>
  <c r="E43" i="1"/>
  <c r="AO43" i="1" s="1"/>
  <c r="F43" i="1"/>
  <c r="AN43" i="1" s="1"/>
  <c r="G43" i="1"/>
  <c r="H43" i="1"/>
  <c r="I43" i="1"/>
  <c r="J43" i="1"/>
  <c r="L43" i="1"/>
  <c r="M43" i="1"/>
  <c r="P43" i="1"/>
  <c r="Q43" i="1"/>
  <c r="R43" i="1"/>
  <c r="T43" i="1"/>
  <c r="U43" i="1"/>
  <c r="V43" i="1"/>
  <c r="Y43" i="1"/>
  <c r="Z43" i="1"/>
  <c r="AB43" i="1"/>
  <c r="AC43" i="1"/>
  <c r="AG43" i="1"/>
  <c r="AH43" i="1"/>
  <c r="AI43" i="1"/>
  <c r="AJ43" i="1"/>
  <c r="AK43" i="1"/>
  <c r="B42" i="1"/>
  <c r="AS42" i="1" s="1"/>
  <c r="K42" i="1"/>
  <c r="N42" i="1"/>
  <c r="O42" i="1"/>
  <c r="S42" i="1"/>
  <c r="W42" i="1"/>
  <c r="X42" i="1"/>
  <c r="AA42" i="1"/>
  <c r="AD42" i="1"/>
  <c r="AE42" i="1"/>
  <c r="AF42" i="1"/>
  <c r="AL42" i="1"/>
  <c r="C42" i="1"/>
  <c r="D42" i="1"/>
  <c r="E42" i="1"/>
  <c r="AO42" i="1" s="1"/>
  <c r="F42" i="1"/>
  <c r="AN42" i="1" s="1"/>
  <c r="G42" i="1"/>
  <c r="H42" i="1"/>
  <c r="I42" i="1"/>
  <c r="J42" i="1"/>
  <c r="L42" i="1"/>
  <c r="M42" i="1"/>
  <c r="P42" i="1"/>
  <c r="Q42" i="1"/>
  <c r="R42" i="1"/>
  <c r="T42" i="1"/>
  <c r="U42" i="1"/>
  <c r="V42" i="1"/>
  <c r="Y42" i="1"/>
  <c r="Z42" i="1"/>
  <c r="AB42" i="1"/>
  <c r="AC42" i="1"/>
  <c r="AG42" i="1"/>
  <c r="AH42" i="1"/>
  <c r="AI42" i="1"/>
  <c r="AJ42" i="1"/>
  <c r="AK42" i="1"/>
  <c r="B41" i="1"/>
  <c r="K41" i="1"/>
  <c r="N41" i="1"/>
  <c r="O41" i="1"/>
  <c r="S41" i="1"/>
  <c r="W41" i="1"/>
  <c r="AS41" i="1" s="1"/>
  <c r="X41" i="1"/>
  <c r="AR41" i="1" s="1"/>
  <c r="AA41" i="1"/>
  <c r="AD41" i="1"/>
  <c r="AE41" i="1"/>
  <c r="AF41" i="1"/>
  <c r="AL41" i="1"/>
  <c r="C41" i="1"/>
  <c r="AO41" i="1" s="1"/>
  <c r="D41" i="1"/>
  <c r="E41" i="1"/>
  <c r="F41" i="1"/>
  <c r="G41" i="1"/>
  <c r="H41" i="1"/>
  <c r="I41" i="1"/>
  <c r="J41" i="1"/>
  <c r="L41" i="1"/>
  <c r="M41" i="1"/>
  <c r="P41" i="1"/>
  <c r="Q41" i="1"/>
  <c r="R41" i="1"/>
  <c r="T41" i="1"/>
  <c r="U41" i="1"/>
  <c r="V41" i="1"/>
  <c r="Y41" i="1"/>
  <c r="Z41" i="1"/>
  <c r="AB41" i="1"/>
  <c r="AC41" i="1"/>
  <c r="AG41" i="1"/>
  <c r="AH41" i="1"/>
  <c r="AI41" i="1"/>
  <c r="AJ41" i="1"/>
  <c r="AK41" i="1"/>
  <c r="B40" i="1"/>
  <c r="AR40" i="1" s="1"/>
  <c r="K40" i="1"/>
  <c r="N40" i="1"/>
  <c r="O40" i="1"/>
  <c r="S40" i="1"/>
  <c r="W40" i="1"/>
  <c r="X40" i="1"/>
  <c r="AA40" i="1"/>
  <c r="AD40" i="1"/>
  <c r="AE40" i="1"/>
  <c r="AF40" i="1"/>
  <c r="AL40" i="1"/>
  <c r="AS40" i="1"/>
  <c r="C40" i="1"/>
  <c r="D40" i="1"/>
  <c r="E40" i="1"/>
  <c r="AO40" i="1" s="1"/>
  <c r="F40" i="1"/>
  <c r="AN40" i="1" s="1"/>
  <c r="G40" i="1"/>
  <c r="H40" i="1"/>
  <c r="I40" i="1"/>
  <c r="J40" i="1"/>
  <c r="L40" i="1"/>
  <c r="M40" i="1"/>
  <c r="P40" i="1"/>
  <c r="Q40" i="1"/>
  <c r="R40" i="1"/>
  <c r="T40" i="1"/>
  <c r="U40" i="1"/>
  <c r="V40" i="1"/>
  <c r="Y40" i="1"/>
  <c r="Z40" i="1"/>
  <c r="AB40" i="1"/>
  <c r="AC40" i="1"/>
  <c r="AG40" i="1"/>
  <c r="AH40" i="1"/>
  <c r="AI40" i="1"/>
  <c r="AJ40" i="1"/>
  <c r="AK40" i="1"/>
  <c r="AS39" i="1"/>
  <c r="AT39" i="1" s="1"/>
  <c r="AR39" i="1"/>
  <c r="AO39" i="1"/>
  <c r="AN39" i="1"/>
  <c r="AP39" i="1"/>
  <c r="AS38" i="1"/>
  <c r="AR38" i="1"/>
  <c r="AT38" i="1"/>
  <c r="AO38" i="1"/>
  <c r="AP38" i="1" s="1"/>
  <c r="AN38" i="1"/>
  <c r="AS37" i="1"/>
  <c r="AR37" i="1"/>
  <c r="AT37" i="1"/>
  <c r="AO37" i="1"/>
  <c r="AN37" i="1"/>
  <c r="AP37" i="1"/>
  <c r="AS36" i="1"/>
  <c r="AT36" i="1" s="1"/>
  <c r="AR36" i="1"/>
  <c r="AO36" i="1"/>
  <c r="AN36" i="1"/>
  <c r="AP36" i="1"/>
  <c r="AS35" i="1"/>
  <c r="AT35" i="1" s="1"/>
  <c r="AR35" i="1"/>
  <c r="AO35" i="1"/>
  <c r="AN35" i="1"/>
  <c r="AP35" i="1"/>
  <c r="AS34" i="1"/>
  <c r="AR34" i="1"/>
  <c r="AT34" i="1"/>
  <c r="AO34" i="1"/>
  <c r="AP34" i="1" s="1"/>
  <c r="AN34" i="1"/>
  <c r="AS33" i="1"/>
  <c r="AR33" i="1"/>
  <c r="AT33" i="1"/>
  <c r="AO33" i="1"/>
  <c r="AN33" i="1"/>
  <c r="AP33" i="1"/>
  <c r="AS32" i="1"/>
  <c r="AT32" i="1" s="1"/>
  <c r="AR32" i="1"/>
  <c r="AO32" i="1"/>
  <c r="AN32" i="1"/>
  <c r="AP32" i="1"/>
  <c r="AS31" i="1"/>
  <c r="AT31" i="1" s="1"/>
  <c r="AR31" i="1"/>
  <c r="AO31" i="1"/>
  <c r="AN31" i="1"/>
  <c r="AP31" i="1"/>
  <c r="AS30" i="1"/>
  <c r="AR30" i="1"/>
  <c r="AT30" i="1"/>
  <c r="AO30" i="1"/>
  <c r="AP30" i="1" s="1"/>
  <c r="AN30" i="1"/>
  <c r="AS29" i="1"/>
  <c r="AR29" i="1"/>
  <c r="AT29" i="1"/>
  <c r="AO29" i="1"/>
  <c r="AN29" i="1"/>
  <c r="AP29" i="1"/>
  <c r="AS28" i="1"/>
  <c r="AT28" i="1" s="1"/>
  <c r="AR28" i="1"/>
  <c r="AO28" i="1"/>
  <c r="AN28" i="1"/>
  <c r="AP28" i="1"/>
  <c r="AS27" i="1"/>
  <c r="AT27" i="1" s="1"/>
  <c r="AR27" i="1"/>
  <c r="AO27" i="1"/>
  <c r="AN27" i="1"/>
  <c r="AP27" i="1"/>
  <c r="AS26" i="1"/>
  <c r="AR26" i="1"/>
  <c r="AT26" i="1"/>
  <c r="AO26" i="1"/>
  <c r="AP26" i="1" s="1"/>
  <c r="AN26" i="1"/>
  <c r="AS25" i="1"/>
  <c r="AR25" i="1"/>
  <c r="AT25" i="1"/>
  <c r="AO25" i="1"/>
  <c r="AN25" i="1"/>
  <c r="AP25" i="1"/>
  <c r="AS24" i="1"/>
  <c r="AT24" i="1" s="1"/>
  <c r="AR24" i="1"/>
  <c r="AO24" i="1"/>
  <c r="AN24" i="1"/>
  <c r="AP24" i="1"/>
  <c r="AS23" i="1"/>
  <c r="AT23" i="1" s="1"/>
  <c r="AR23" i="1"/>
  <c r="AO23" i="1"/>
  <c r="AN23" i="1"/>
  <c r="AP23" i="1"/>
  <c r="AS22" i="1"/>
  <c r="AR22" i="1"/>
  <c r="AT22" i="1"/>
  <c r="AO22" i="1"/>
  <c r="AP22" i="1" s="1"/>
  <c r="AN22" i="1"/>
  <c r="AS21" i="1"/>
  <c r="AR21" i="1"/>
  <c r="AT21" i="1"/>
  <c r="AO21" i="1"/>
  <c r="AN21" i="1"/>
  <c r="AP21" i="1"/>
  <c r="AS20" i="1"/>
  <c r="AT20" i="1" s="1"/>
  <c r="AR20" i="1"/>
  <c r="AO20" i="1"/>
  <c r="AN20" i="1"/>
  <c r="AP20" i="1"/>
  <c r="AS19" i="1"/>
  <c r="AT19" i="1" s="1"/>
  <c r="AR19" i="1"/>
  <c r="AO19" i="1"/>
  <c r="AN19" i="1"/>
  <c r="AP19" i="1"/>
  <c r="AS18" i="1"/>
  <c r="AR18" i="1"/>
  <c r="AT18" i="1"/>
  <c r="AO18" i="1"/>
  <c r="AP18" i="1" s="1"/>
  <c r="AN18" i="1"/>
  <c r="AS17" i="1"/>
  <c r="AR17" i="1"/>
  <c r="AT17" i="1"/>
  <c r="AO17" i="1"/>
  <c r="AN17" i="1"/>
  <c r="AP17" i="1"/>
  <c r="AS16" i="1"/>
  <c r="AR16" i="1"/>
  <c r="AT16" i="1"/>
  <c r="AO16" i="1"/>
  <c r="AN16" i="1"/>
  <c r="AP16" i="1"/>
  <c r="AS15" i="1"/>
  <c r="AT15" i="1" s="1"/>
  <c r="AR15" i="1"/>
  <c r="AO15" i="1"/>
  <c r="AN15" i="1"/>
  <c r="AP15" i="1"/>
  <c r="AS14" i="1"/>
  <c r="AR14" i="1"/>
  <c r="AT14" i="1"/>
  <c r="AO14" i="1"/>
  <c r="AP14" i="1" s="1"/>
  <c r="AN14" i="1"/>
  <c r="AS13" i="1"/>
  <c r="AR13" i="1"/>
  <c r="AT13" i="1"/>
  <c r="AO13" i="1"/>
  <c r="AN13" i="1"/>
  <c r="AP13" i="1"/>
  <c r="AS12" i="1"/>
  <c r="AR12" i="1"/>
  <c r="AT12" i="1"/>
  <c r="AO12" i="1"/>
  <c r="AN12" i="1"/>
  <c r="AP12" i="1"/>
  <c r="AR15" i="2" l="1"/>
  <c r="AR35" i="2"/>
  <c r="AL41" i="2"/>
  <c r="AQ42" i="2"/>
  <c r="AR42" i="2" s="1"/>
  <c r="AP44" i="2"/>
  <c r="AQ45" i="2"/>
  <c r="AN14" i="2"/>
  <c r="AN34" i="2"/>
  <c r="AR20" i="2"/>
  <c r="AN22" i="2"/>
  <c r="AR23" i="2"/>
  <c r="AM41" i="2"/>
  <c r="AN41" i="2" s="1"/>
  <c r="AQ47" i="2"/>
  <c r="AR32" i="2"/>
  <c r="AL44" i="2"/>
  <c r="AN44" i="2" s="1"/>
  <c r="AL45" i="2"/>
  <c r="AP43" i="2"/>
  <c r="AM45" i="2"/>
  <c r="AN45" i="2" s="1"/>
  <c r="AL42" i="2"/>
  <c r="AQ43" i="2"/>
  <c r="AR43" i="2" s="1"/>
  <c r="AQ44" i="2"/>
  <c r="AL47" i="2"/>
  <c r="AR36" i="2"/>
  <c r="AN38" i="2"/>
  <c r="AR39" i="2"/>
  <c r="AM42" i="2"/>
  <c r="AM43" i="2"/>
  <c r="AR46" i="2"/>
  <c r="AM47" i="2"/>
  <c r="AT41" i="1"/>
  <c r="AP40" i="1"/>
  <c r="AP43" i="1"/>
  <c r="AT42" i="1"/>
  <c r="AT40" i="1"/>
  <c r="AP42" i="1"/>
  <c r="AR44" i="2"/>
  <c r="AN42" i="2"/>
  <c r="AT44" i="1"/>
  <c r="AR44" i="1"/>
  <c r="AR42" i="1"/>
  <c r="AS46" i="1"/>
  <c r="AT46" i="1" s="1"/>
  <c r="AL43" i="2"/>
  <c r="AN41" i="1"/>
  <c r="AP41" i="1" s="1"/>
  <c r="AP41" i="2"/>
  <c r="AR41" i="2" s="1"/>
  <c r="AP45" i="2"/>
  <c r="AP47" i="2"/>
  <c r="AR47" i="2" s="1"/>
  <c r="AN43" i="2" l="1"/>
  <c r="AN47" i="2"/>
  <c r="AR45" i="2"/>
</calcChain>
</file>

<file path=xl/sharedStrings.xml><?xml version="1.0" encoding="utf-8"?>
<sst xmlns="http://schemas.openxmlformats.org/spreadsheetml/2006/main" count="1308" uniqueCount="203">
  <si>
    <t>RUN2</t>
  </si>
  <si>
    <t>RUN1</t>
  </si>
  <si>
    <t>35 microns</t>
  </si>
  <si>
    <t>25 microns</t>
  </si>
  <si>
    <t>Ttn2</t>
  </si>
  <si>
    <t>Ttn3</t>
  </si>
  <si>
    <t>Ttn4</t>
  </si>
  <si>
    <t>Ttn5</t>
  </si>
  <si>
    <t>Ttn7</t>
  </si>
  <si>
    <t>Ttn10</t>
  </si>
  <si>
    <t>Ttn16</t>
  </si>
  <si>
    <t>Ttn18</t>
  </si>
  <si>
    <t>Ttn19</t>
  </si>
  <si>
    <t>Ttn23</t>
  </si>
  <si>
    <t>Ttn24</t>
  </si>
  <si>
    <t>Ttn28</t>
  </si>
  <si>
    <t>Ttn29</t>
  </si>
  <si>
    <t>Ttn34</t>
  </si>
  <si>
    <t>spot name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</si>
  <si>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</si>
  <si>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</si>
  <si>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</si>
  <si>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</si>
  <si>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</si>
  <si>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</si>
  <si>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</si>
  <si>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</si>
  <si>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</si>
  <si>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B1</t>
  </si>
  <si>
    <t>B2</t>
  </si>
  <si>
    <t>B3</t>
  </si>
  <si>
    <t>B4</t>
  </si>
  <si>
    <t>B5</t>
  </si>
  <si>
    <t>C1</t>
  </si>
  <si>
    <t>C2</t>
  </si>
  <si>
    <t>C3</t>
  </si>
  <si>
    <t>C4</t>
  </si>
  <si>
    <t>identifier</t>
  </si>
  <si>
    <t>006SMPL</t>
  </si>
  <si>
    <t>007SMPL</t>
  </si>
  <si>
    <t>008SMPL</t>
  </si>
  <si>
    <t>009SMPL</t>
  </si>
  <si>
    <t>010SMPL</t>
  </si>
  <si>
    <t>011SMPL</t>
  </si>
  <si>
    <t>012SMPL</t>
  </si>
  <si>
    <t>013SMPL</t>
  </si>
  <si>
    <t>014SMPL</t>
  </si>
  <si>
    <t>015SMPL</t>
  </si>
  <si>
    <t>016SMPL</t>
  </si>
  <si>
    <t>017SMPL</t>
  </si>
  <si>
    <t>018SMPL</t>
  </si>
  <si>
    <t>019SMPL</t>
  </si>
  <si>
    <t>020SMPL</t>
  </si>
  <si>
    <t>021SMPL</t>
  </si>
  <si>
    <t>022SMPL</t>
  </si>
  <si>
    <t>029SMPL</t>
  </si>
  <si>
    <t>030SMPL</t>
  </si>
  <si>
    <t>031SMPL</t>
  </si>
  <si>
    <t>032SMPL</t>
  </si>
  <si>
    <t>033SMPL</t>
  </si>
  <si>
    <t>034SMPL</t>
  </si>
  <si>
    <t>035SMPL</t>
  </si>
  <si>
    <t>050SMPL</t>
  </si>
  <si>
    <t>051SMPL</t>
  </si>
  <si>
    <t>052SMPL</t>
  </si>
  <si>
    <t>053SMPL</t>
  </si>
  <si>
    <t>054SMPL</t>
  </si>
  <si>
    <t>036SMPL</t>
  </si>
  <si>
    <t>037SMPL</t>
  </si>
  <si>
    <t>038SMPL</t>
  </si>
  <si>
    <t>039SMPL</t>
  </si>
  <si>
    <t>040SMPL</t>
  </si>
  <si>
    <t>041SMPL</t>
  </si>
  <si>
    <t>042SMPL</t>
  </si>
  <si>
    <t>043SMPL</t>
  </si>
  <si>
    <t>055SMPL</t>
  </si>
  <si>
    <t>056SMPL</t>
  </si>
  <si>
    <t>057SMPL</t>
  </si>
  <si>
    <t>058SMPL</t>
  </si>
  <si>
    <t>059SMPL</t>
  </si>
  <si>
    <t>024SMPL</t>
  </si>
  <si>
    <t>025SMPL</t>
  </si>
  <si>
    <t>026SMPL</t>
  </si>
  <si>
    <t>027SMPL</t>
  </si>
  <si>
    <t>028SMPL</t>
  </si>
  <si>
    <t>060SMPL</t>
  </si>
  <si>
    <t>061SMPL</t>
  </si>
  <si>
    <t>062SMPL</t>
  </si>
  <si>
    <t>063SMPL</t>
  </si>
  <si>
    <t>064SMPL</t>
  </si>
  <si>
    <t>065SMPL</t>
  </si>
  <si>
    <t>066SMPL</t>
  </si>
  <si>
    <t>zoning</t>
  </si>
  <si>
    <t>Spot position</t>
  </si>
  <si>
    <t>rim</t>
  </si>
  <si>
    <t>core</t>
  </si>
  <si>
    <t>rim/core</t>
  </si>
  <si>
    <t>dark</t>
  </si>
  <si>
    <t>bright</t>
  </si>
  <si>
    <t>dark/bright</t>
  </si>
  <si>
    <t>Bright inner domains</t>
  </si>
  <si>
    <t>Dark outer domains</t>
  </si>
  <si>
    <t>homogeneous</t>
  </si>
  <si>
    <t>weakly zoned</t>
  </si>
  <si>
    <t>Inner domains</t>
  </si>
  <si>
    <t>Outer domains</t>
  </si>
  <si>
    <t>EBDS data</t>
  </si>
  <si>
    <t>High-distortion</t>
  </si>
  <si>
    <t>no-distortion</t>
  </si>
  <si>
    <t>low-distortion</t>
  </si>
  <si>
    <t>moderate-distortion</t>
  </si>
  <si>
    <t>no data</t>
  </si>
  <si>
    <t>Average</t>
  </si>
  <si>
    <t>St.dev.</t>
  </si>
  <si>
    <t>R.S.D.</t>
  </si>
  <si>
    <t>Al27</t>
  </si>
  <si>
    <t>P31</t>
  </si>
  <si>
    <t>&lt;681.25</t>
  </si>
  <si>
    <t>&lt;489.14</t>
  </si>
  <si>
    <t>&lt;657.97</t>
  </si>
  <si>
    <t>&lt;434.80</t>
  </si>
  <si>
    <t>&lt;445.94</t>
  </si>
  <si>
    <t>&lt;234.95</t>
  </si>
  <si>
    <t>&lt;228.89</t>
  </si>
  <si>
    <t>&lt;238.10</t>
  </si>
  <si>
    <t>&lt;233.29</t>
  </si>
  <si>
    <t>&lt;367.34</t>
  </si>
  <si>
    <t>&lt;366.22</t>
  </si>
  <si>
    <t>&lt;328.62</t>
  </si>
  <si>
    <t>&lt;456.15</t>
  </si>
  <si>
    <t>&lt;494.06</t>
  </si>
  <si>
    <t>&lt;437.92</t>
  </si>
  <si>
    <t>&lt;452.91</t>
  </si>
  <si>
    <t>&lt;458.11</t>
  </si>
  <si>
    <t>Ca44</t>
  </si>
  <si>
    <t>Ti49</t>
  </si>
  <si>
    <t>V51</t>
  </si>
  <si>
    <t>Mn55</t>
  </si>
  <si>
    <t>Fe57</t>
  </si>
  <si>
    <t>Y89</t>
  </si>
  <si>
    <t>Zr90</t>
  </si>
  <si>
    <t>Nb93</t>
  </si>
  <si>
    <t>La139</t>
  </si>
  <si>
    <t>Ce140</t>
  </si>
  <si>
    <t>Pr141</t>
  </si>
  <si>
    <t>Nd146</t>
  </si>
  <si>
    <t>Sm149</t>
  </si>
  <si>
    <t>Eu151</t>
  </si>
  <si>
    <t>Gd157</t>
  </si>
  <si>
    <t>Tb159</t>
  </si>
  <si>
    <t>Dy163</t>
  </si>
  <si>
    <t>Ho165</t>
  </si>
  <si>
    <t>Er167</t>
  </si>
  <si>
    <t>Tm169</t>
  </si>
  <si>
    <t>Yb173</t>
  </si>
  <si>
    <t>Lu175</t>
  </si>
  <si>
    <t>Hf177</t>
  </si>
  <si>
    <t>Pb208</t>
  </si>
  <si>
    <t>Th232</t>
  </si>
  <si>
    <t>U238</t>
  </si>
  <si>
    <t>Al/Fe</t>
  </si>
  <si>
    <t>LREE=(La-Sm)</t>
  </si>
  <si>
    <t>Zr/Y</t>
  </si>
  <si>
    <t>Y/(Dy/Yb)</t>
  </si>
  <si>
    <t>Dy/Yb Normalizzati</t>
  </si>
  <si>
    <t>HREE</t>
  </si>
  <si>
    <t>T°C</t>
  </si>
  <si>
    <t>WBV magnitude</t>
  </si>
  <si>
    <t>Identifier</t>
  </si>
  <si>
    <t>Ttn#</t>
  </si>
  <si>
    <t>Zoning</t>
  </si>
  <si>
    <t>Rho</t>
  </si>
  <si>
    <t>microns-1</t>
  </si>
  <si>
    <t>Type H</t>
  </si>
  <si>
    <t>twins</t>
  </si>
  <si>
    <t>deformation bands</t>
  </si>
  <si>
    <t>twins-2set</t>
  </si>
  <si>
    <t>Ttn28a</t>
  </si>
  <si>
    <t>n.a.</t>
  </si>
  <si>
    <t>Ttn29a</t>
  </si>
  <si>
    <t>Ttn23a</t>
  </si>
  <si>
    <t>Type Z</t>
  </si>
  <si>
    <t>Ttn3a</t>
  </si>
  <si>
    <t>Ttn4b</t>
  </si>
  <si>
    <t>Ttn5c</t>
  </si>
  <si>
    <t>MICROSTRUCTURES (EBSD DATA)</t>
  </si>
  <si>
    <t>comment</t>
  </si>
  <si>
    <t>observation</t>
  </si>
  <si>
    <t>Titanite type</t>
  </si>
  <si>
    <t>Run name</t>
  </si>
  <si>
    <t>Spot dimension</t>
  </si>
  <si>
    <t>(microns)</t>
  </si>
  <si>
    <t>Textural</t>
  </si>
  <si>
    <t>position</t>
  </si>
  <si>
    <t>1s</t>
  </si>
  <si>
    <t>Data for Wetherill plot</t>
  </si>
  <si>
    <t>feature</t>
  </si>
  <si>
    <t>𝛴LREE(La-Sm)</t>
  </si>
  <si>
    <t>(ppm)</t>
  </si>
  <si>
    <r>
      <t>207</t>
    </r>
    <r>
      <rPr>
        <b/>
        <sz val="12"/>
        <color theme="1"/>
        <rFont val="Arial"/>
        <family val="2"/>
      </rPr>
      <t>Pb/</t>
    </r>
    <r>
      <rPr>
        <b/>
        <vertAlign val="superscript"/>
        <sz val="12"/>
        <color theme="1"/>
        <rFont val="Arial"/>
        <family val="2"/>
      </rPr>
      <t>206</t>
    </r>
    <r>
      <rPr>
        <b/>
        <sz val="12"/>
        <color theme="1"/>
        <rFont val="Arial"/>
        <family val="2"/>
      </rPr>
      <t>Pb</t>
    </r>
  </si>
  <si>
    <r>
      <t>207</t>
    </r>
    <r>
      <rPr>
        <b/>
        <sz val="12"/>
        <color theme="1"/>
        <rFont val="Arial"/>
        <family val="2"/>
      </rPr>
      <t>Pb/</t>
    </r>
    <r>
      <rPr>
        <b/>
        <vertAlign val="superscript"/>
        <sz val="12"/>
        <color theme="1"/>
        <rFont val="Arial"/>
        <family val="2"/>
      </rPr>
      <t>235</t>
    </r>
    <r>
      <rPr>
        <b/>
        <sz val="12"/>
        <color theme="1"/>
        <rFont val="Arial"/>
        <family val="2"/>
      </rPr>
      <t>U</t>
    </r>
  </si>
  <si>
    <r>
      <t>206</t>
    </r>
    <r>
      <rPr>
        <b/>
        <sz val="12"/>
        <color theme="1"/>
        <rFont val="Arial"/>
        <family val="2"/>
      </rPr>
      <t>Pb/</t>
    </r>
    <r>
      <rPr>
        <b/>
        <vertAlign val="superscript"/>
        <sz val="12"/>
        <color theme="1"/>
        <rFont val="Arial"/>
        <family val="2"/>
      </rPr>
      <t>238</t>
    </r>
    <r>
      <rPr>
        <b/>
        <sz val="12"/>
        <color theme="1"/>
        <rFont val="Arial"/>
        <family val="2"/>
      </rPr>
      <t>U</t>
    </r>
  </si>
  <si>
    <t>Table S5 - Titanite Trace elements and U-Pb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</si>
</sst>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%"/>
    <numFmt numFmtId="166" formatCode="0.00000"/>
    <numFmt numFmtId="167" formatCode="0.000000"/>
  </numFmts>
  <fonts count="10" x14ac:knownFonts="1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trike/>
      <sz val="12"/>
      <color theme="1"/>
      <name val="Arial"/>
      <family val="2"/>
    </font>
    <font>
      <strike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</cellStyleXfs>
  <cellXfs count="57">
    <xf numFmtId="0" fontId="0" fillId="0" borderId="0" xfId="0"/>
    <xf numFmtId="0" fontId="3" fillId="4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164" fontId="4" fillId="4" borderId="0" xfId="0" applyNumberFormat="1" applyFont="1" applyFill="1" applyAlignment="1">
      <alignment horizontal="center"/>
    </xf>
    <xf numFmtId="9" fontId="4" fillId="4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2" fontId="4" fillId="4" borderId="0" xfId="0" applyNumberFormat="1" applyFont="1" applyFill="1" applyAlignment="1">
      <alignment horizontal="center"/>
    </xf>
    <xf numFmtId="2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5" fontId="4" fillId="4" borderId="0" xfId="1" applyNumberFormat="1" applyFont="1" applyFill="1" applyAlignment="1">
      <alignment horizontal="center"/>
    </xf>
    <xf numFmtId="0" fontId="6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9" fontId="4" fillId="0" borderId="0" xfId="1" applyFont="1" applyFill="1" applyAlignment="1">
      <alignment horizontal="center"/>
    </xf>
    <xf numFmtId="2" fontId="3" fillId="4" borderId="0" xfId="0" applyNumberFormat="1" applyFont="1" applyFill="1" applyAlignment="1">
      <alignment horizontal="center"/>
    </xf>
    <xf numFmtId="2" fontId="3" fillId="0" borderId="0" xfId="0" applyNumberFormat="1" applyFont="1" applyAlignment="1">
      <alignment horizontal="center"/>
    </xf>
    <xf numFmtId="0" fontId="4" fillId="4" borderId="0" xfId="2" applyFont="1" applyFill="1" applyAlignment="1">
      <alignment horizontal="center" vertical="center"/>
    </xf>
    <xf numFmtId="0" fontId="3" fillId="4" borderId="0" xfId="2" applyFont="1" applyFill="1" applyAlignment="1">
      <alignment horizontal="center" vertical="center"/>
    </xf>
    <xf numFmtId="0" fontId="4" fillId="0" borderId="0" xfId="0" applyFont="1"/>
    <xf numFmtId="0" fontId="4" fillId="0" borderId="0" xfId="2" applyFont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14" fontId="3" fillId="2" borderId="0" xfId="2" applyNumberFormat="1" applyFont="1" applyFill="1" applyAlignment="1">
      <alignment horizontal="center" vertical="center"/>
    </xf>
    <xf numFmtId="164" fontId="3" fillId="2" borderId="0" xfId="2" applyNumberFormat="1" applyFont="1" applyFill="1" applyAlignment="1">
      <alignment horizontal="center" vertical="center"/>
    </xf>
    <xf numFmtId="164" fontId="3" fillId="2" borderId="0" xfId="2" applyNumberFormat="1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3" fillId="2" borderId="0" xfId="0" applyFont="1" applyFill="1"/>
    <xf numFmtId="14" fontId="3" fillId="2" borderId="0" xfId="2" applyNumberFormat="1" applyFont="1" applyFill="1" applyAlignment="1">
      <alignment horizontal="left" vertical="center"/>
    </xf>
    <xf numFmtId="11" fontId="3" fillId="2" borderId="0" xfId="2" applyNumberFormat="1" applyFont="1" applyFill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8" fillId="4" borderId="0" xfId="2" applyFont="1" applyFill="1" applyAlignment="1">
      <alignment horizontal="center" vertical="center"/>
    </xf>
    <xf numFmtId="166" fontId="4" fillId="4" borderId="0" xfId="2" applyNumberFormat="1" applyFont="1" applyFill="1" applyAlignment="1">
      <alignment horizontal="center" vertical="center"/>
    </xf>
    <xf numFmtId="166" fontId="3" fillId="4" borderId="0" xfId="2" applyNumberFormat="1" applyFont="1" applyFill="1" applyAlignment="1">
      <alignment horizontal="center" vertical="center"/>
    </xf>
    <xf numFmtId="164" fontId="3" fillId="4" borderId="0" xfId="2" applyNumberFormat="1" applyFont="1" applyFill="1" applyAlignment="1">
      <alignment horizontal="center" vertical="center"/>
    </xf>
    <xf numFmtId="167" fontId="4" fillId="4" borderId="0" xfId="2" applyNumberFormat="1" applyFont="1" applyFill="1" applyAlignment="1">
      <alignment horizontal="center" vertical="center"/>
    </xf>
    <xf numFmtId="0" fontId="4" fillId="0" borderId="0" xfId="3" applyFont="1" applyAlignment="1">
      <alignment horizontal="center" vertical="center"/>
    </xf>
    <xf numFmtId="166" fontId="4" fillId="0" borderId="0" xfId="2" applyNumberFormat="1" applyFont="1" applyAlignment="1">
      <alignment horizontal="center" vertical="center"/>
    </xf>
    <xf numFmtId="166" fontId="3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164" fontId="4" fillId="0" borderId="0" xfId="2" applyNumberFormat="1" applyFont="1" applyAlignment="1">
      <alignment horizontal="center" vertical="center"/>
    </xf>
    <xf numFmtId="167" fontId="4" fillId="0" borderId="0" xfId="2" applyNumberFormat="1" applyFont="1" applyAlignment="1">
      <alignment horizontal="center" vertical="center"/>
    </xf>
    <xf numFmtId="164" fontId="3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166" fontId="5" fillId="0" borderId="0" xfId="2" applyNumberFormat="1" applyFont="1" applyAlignment="1">
      <alignment horizontal="center" vertical="center"/>
    </xf>
    <xf numFmtId="164" fontId="5" fillId="0" borderId="0" xfId="2" applyNumberFormat="1" applyFont="1" applyAlignment="1">
      <alignment horizontal="center" vertical="center"/>
    </xf>
    <xf numFmtId="166" fontId="6" fillId="0" borderId="0" xfId="2" applyNumberFormat="1" applyFont="1" applyAlignment="1">
      <alignment horizontal="center" vertical="center"/>
    </xf>
    <xf numFmtId="0" fontId="4" fillId="3" borderId="0" xfId="2" applyFont="1" applyFill="1" applyAlignment="1">
      <alignment horizontal="center" vertical="center"/>
    </xf>
    <xf numFmtId="0" fontId="8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14" fontId="4" fillId="2" borderId="0" xfId="2" applyNumberFormat="1" applyFont="1" applyFill="1" applyAlignment="1">
      <alignment horizontal="center" vertical="center"/>
    </xf>
    <xf numFmtId="164" fontId="4" fillId="2" borderId="0" xfId="2" applyNumberFormat="1" applyFont="1" applyFill="1" applyAlignment="1">
      <alignment horizontal="center" vertical="center"/>
    </xf>
    <xf numFmtId="0" fontId="4" fillId="2" borderId="0" xfId="0" applyFont="1" applyFill="1"/>
    <xf numFmtId="0" fontId="9" fillId="2" borderId="0" xfId="2" applyFont="1" applyFill="1" applyAlignment="1">
      <alignment horizontal="center" vertical="center"/>
    </xf>
    <xf numFmtId="0" fontId="4" fillId="4" borderId="0" xfId="3" applyFont="1" applyFill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3" fillId="0" borderId="0" xfId="2" applyFont="1" applyAlignment="1">
      <alignment horizontal="left" vertical="center"/>
    </xf>
  </cellXfs>
  <cellStyles count="4">
    <cellStyle name="Normale" xfId="0" builtinId="0"/>
    <cellStyle name="Normale 2" xfId="2" xr:uid="{E31CF358-8A03-F54B-94C1-A09607189997}"/>
    <cellStyle name="Normale 2 2" xfId="3" xr:uid="{CC7051E7-A561-544A-8280-2C0E4345C81D}"/>
    <cellStyle name="Percentuale" xfId="1" builtinId="5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47296-AF7F-5440-848D-213C9E21F4AB}">
  <sheetPr>
    <pageSetUpPr autoPageBreaks="0"/>
  </sheetPr>
  <dimension ref="A1:BJ354"/>
  <sheetViews>
    <sheetView tabSelected="1" zoomScaleNormal="100" workbookViewId="0">
      <pane xSplit="5" ySplit="5" topLeftCell="F30" activePane="bottomRight" state="frozen"/>
      <selection pane="topRight" activeCell="D1" sqref="D1"/>
      <selection pane="bottomLeft" activeCell="A3" sqref="A3"/>
      <selection pane="bottomRight"/>
    </sheetView>
  </sheetViews>
  <sheetFormatPr defaultColWidth="11.33203125" defaultRowHeight="15.6" x14ac:dyDescent="0.25"/>
  <cols>
    <col min="1" max="1" width="11.33203125" style="21"/>
    <col min="2" max="3" width="14.109375" style="21" bestFit="1" customWidth="1"/>
    <col min="4" max="4" width="17.88671875" style="21" bestFit="1" customWidth="1"/>
    <col min="5" max="5" width="13.109375" style="21" bestFit="1" customWidth="1"/>
    <col min="6" max="6" width="7.33203125" style="21" bestFit="1" customWidth="1"/>
    <col min="7" max="7" width="11.77734375" style="21" bestFit="1" customWidth="1"/>
    <col min="8" max="8" width="12.109375" style="21" bestFit="1" customWidth="1"/>
    <col min="9" max="9" width="14.6640625" style="21" customWidth="1"/>
    <col min="10" max="10" width="16.77734375" style="21" bestFit="1" customWidth="1"/>
    <col min="11" max="11" width="14.109375" style="21" customWidth="1"/>
    <col min="12" max="12" width="14.21875" style="21" bestFit="1" customWidth="1"/>
    <col min="13" max="13" width="10.5546875" style="21" bestFit="1" customWidth="1"/>
    <col min="14" max="14" width="12.77734375" style="39" bestFit="1" customWidth="1"/>
    <col min="15" max="15" width="10.5546875" style="39" bestFit="1" customWidth="1"/>
    <col min="16" max="16" width="12.77734375" style="39" bestFit="1" customWidth="1"/>
    <col min="17" max="17" width="10.5546875" style="39" bestFit="1" customWidth="1"/>
    <col min="18" max="18" width="6.44140625" style="39" bestFit="1" customWidth="1"/>
    <col min="19" max="20" width="11.33203125" style="21"/>
    <col min="21" max="21" width="22" style="21" bestFit="1" customWidth="1"/>
    <col min="22" max="22" width="13.6640625" style="21" bestFit="1" customWidth="1"/>
    <col min="23" max="23" width="18.21875" style="21" bestFit="1" customWidth="1"/>
    <col min="24" max="24" width="11.33203125" style="20"/>
    <col min="25" max="16384" width="11.33203125" style="21"/>
  </cols>
  <sheetData>
    <row r="1" spans="1:24" x14ac:dyDescent="0.25">
      <c r="A1" s="56" t="s">
        <v>202</v>
      </c>
    </row>
    <row r="2" spans="1:24" x14ac:dyDescent="0.25">
      <c r="A2" s="18"/>
      <c r="B2" s="19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9"/>
      <c r="O2" s="19"/>
      <c r="P2" s="19"/>
      <c r="Q2" s="19"/>
      <c r="R2" s="19"/>
      <c r="S2" s="18"/>
      <c r="T2" s="18"/>
      <c r="U2" s="18"/>
      <c r="V2" s="18"/>
      <c r="W2" s="18"/>
    </row>
    <row r="3" spans="1:24" s="22" customFormat="1" x14ac:dyDescent="0.3">
      <c r="F3" s="23"/>
      <c r="N3" s="24" t="s">
        <v>195</v>
      </c>
      <c r="O3" s="24"/>
      <c r="P3" s="24"/>
      <c r="Q3" s="24"/>
      <c r="R3" s="24"/>
      <c r="T3" s="25"/>
      <c r="U3" s="26" t="s">
        <v>185</v>
      </c>
      <c r="V3" s="26"/>
      <c r="W3" s="26"/>
      <c r="X3" s="27"/>
    </row>
    <row r="4" spans="1:24" s="22" customFormat="1" x14ac:dyDescent="0.3">
      <c r="B4" s="22" t="s">
        <v>188</v>
      </c>
      <c r="C4" s="28" t="s">
        <v>189</v>
      </c>
      <c r="D4" s="22" t="s">
        <v>190</v>
      </c>
      <c r="E4" s="29" t="s">
        <v>168</v>
      </c>
      <c r="F4" s="23" t="s">
        <v>169</v>
      </c>
      <c r="G4" s="22" t="s">
        <v>192</v>
      </c>
      <c r="H4" s="23" t="s">
        <v>170</v>
      </c>
      <c r="J4" s="22" t="s">
        <v>197</v>
      </c>
      <c r="O4" s="25"/>
      <c r="Q4" s="25"/>
      <c r="T4" s="25"/>
      <c r="W4" s="22" t="s">
        <v>167</v>
      </c>
      <c r="X4" s="27"/>
    </row>
    <row r="5" spans="1:24" s="22" customFormat="1" ht="18" x14ac:dyDescent="0.3">
      <c r="D5" s="22" t="s">
        <v>191</v>
      </c>
      <c r="G5" s="22" t="s">
        <v>193</v>
      </c>
      <c r="H5" s="22" t="s">
        <v>196</v>
      </c>
      <c r="I5" s="23"/>
      <c r="J5" s="22" t="s">
        <v>198</v>
      </c>
      <c r="L5" s="30" t="s">
        <v>199</v>
      </c>
      <c r="M5" s="25" t="s">
        <v>194</v>
      </c>
      <c r="N5" s="30" t="s">
        <v>200</v>
      </c>
      <c r="O5" s="25" t="s">
        <v>194</v>
      </c>
      <c r="P5" s="30" t="s">
        <v>201</v>
      </c>
      <c r="Q5" s="25" t="s">
        <v>194</v>
      </c>
      <c r="R5" s="22" t="s">
        <v>171</v>
      </c>
      <c r="S5" s="30"/>
      <c r="T5" s="25"/>
      <c r="U5" s="22" t="s">
        <v>186</v>
      </c>
      <c r="V5" s="22" t="s">
        <v>187</v>
      </c>
      <c r="W5" s="22" t="s">
        <v>172</v>
      </c>
      <c r="X5" s="27"/>
    </row>
    <row r="6" spans="1:24" x14ac:dyDescent="0.25">
      <c r="A6" s="18"/>
      <c r="B6" s="31" t="s">
        <v>181</v>
      </c>
      <c r="C6" s="18" t="s">
        <v>0</v>
      </c>
      <c r="D6" s="18">
        <v>35</v>
      </c>
      <c r="E6" s="18" t="s">
        <v>38</v>
      </c>
      <c r="F6" s="18" t="s">
        <v>4</v>
      </c>
      <c r="G6" s="18" t="s">
        <v>94</v>
      </c>
      <c r="H6" s="18" t="s">
        <v>97</v>
      </c>
      <c r="I6" s="18"/>
      <c r="J6" s="18">
        <v>3197.87</v>
      </c>
      <c r="K6" s="18"/>
      <c r="L6" s="32">
        <v>0.36702000000000001</v>
      </c>
      <c r="M6" s="32">
        <v>1.7379294579019437E-2</v>
      </c>
      <c r="N6" s="33">
        <v>2.4897900000000002</v>
      </c>
      <c r="O6" s="33">
        <v>0.11699288286497778</v>
      </c>
      <c r="P6" s="33">
        <v>4.9230000000000003E-2</v>
      </c>
      <c r="Q6" s="33">
        <v>1.6286025459026348E-3</v>
      </c>
      <c r="R6" s="34">
        <v>1.3920526668124036E-2</v>
      </c>
      <c r="S6" s="32"/>
      <c r="T6" s="32"/>
      <c r="U6" s="18" t="s">
        <v>107</v>
      </c>
      <c r="V6" s="18" t="s">
        <v>174</v>
      </c>
      <c r="W6" s="35">
        <v>1.601E-3</v>
      </c>
    </row>
    <row r="7" spans="1:24" x14ac:dyDescent="0.25">
      <c r="A7" s="18"/>
      <c r="B7" s="31" t="s">
        <v>181</v>
      </c>
      <c r="C7" s="18" t="s">
        <v>0</v>
      </c>
      <c r="D7" s="18">
        <v>35</v>
      </c>
      <c r="E7" s="18" t="s">
        <v>39</v>
      </c>
      <c r="F7" s="18" t="s">
        <v>4</v>
      </c>
      <c r="G7" s="18" t="s">
        <v>94</v>
      </c>
      <c r="H7" s="18" t="s">
        <v>97</v>
      </c>
      <c r="I7" s="18"/>
      <c r="J7" s="18">
        <v>6495.5</v>
      </c>
      <c r="K7" s="18"/>
      <c r="L7" s="32">
        <v>0.41303000000000001</v>
      </c>
      <c r="M7" s="32">
        <v>1.5637416075747677E-2</v>
      </c>
      <c r="N7" s="33">
        <v>3.2460800000000001</v>
      </c>
      <c r="O7" s="33">
        <v>0.13103203102974109</v>
      </c>
      <c r="P7" s="33">
        <v>5.7020000000000001E-2</v>
      </c>
      <c r="Q7" s="33">
        <v>1.5962386309715593E-3</v>
      </c>
      <c r="R7" s="34">
        <v>1.2182049064089161E-2</v>
      </c>
      <c r="S7" s="32"/>
      <c r="T7" s="32"/>
      <c r="U7" s="18" t="s">
        <v>108</v>
      </c>
      <c r="V7" s="18" t="s">
        <v>174</v>
      </c>
      <c r="W7" s="35">
        <v>1.6000000000000001E-4</v>
      </c>
    </row>
    <row r="8" spans="1:24" x14ac:dyDescent="0.25">
      <c r="A8" s="18"/>
      <c r="B8" s="31" t="s">
        <v>181</v>
      </c>
      <c r="C8" s="18" t="s">
        <v>0</v>
      </c>
      <c r="D8" s="18">
        <v>35</v>
      </c>
      <c r="E8" s="18" t="s">
        <v>40</v>
      </c>
      <c r="F8" s="18" t="s">
        <v>4</v>
      </c>
      <c r="G8" s="18" t="s">
        <v>95</v>
      </c>
      <c r="H8" s="18" t="s">
        <v>98</v>
      </c>
      <c r="I8" s="18"/>
      <c r="J8" s="18">
        <v>26738.609999999997</v>
      </c>
      <c r="K8" s="18"/>
      <c r="L8" s="32">
        <v>0.16405</v>
      </c>
      <c r="M8" s="32">
        <v>5.624259691989218E-3</v>
      </c>
      <c r="N8" s="33">
        <v>0.98494999999999999</v>
      </c>
      <c r="O8" s="33">
        <v>3.8073242542169712E-2</v>
      </c>
      <c r="P8" s="33">
        <v>4.3560000000000001E-2</v>
      </c>
      <c r="Q8" s="33">
        <v>1.0649259364313699E-3</v>
      </c>
      <c r="R8" s="34">
        <v>2.7970455504331259E-2</v>
      </c>
      <c r="S8" s="32"/>
      <c r="T8" s="32"/>
      <c r="U8" s="18" t="s">
        <v>108</v>
      </c>
      <c r="V8" s="18" t="s">
        <v>174</v>
      </c>
      <c r="W8" s="35">
        <v>3.0400000000000002E-4</v>
      </c>
    </row>
    <row r="9" spans="1:24" x14ac:dyDescent="0.25">
      <c r="A9" s="18"/>
      <c r="B9" s="31" t="s">
        <v>181</v>
      </c>
      <c r="C9" s="18" t="s">
        <v>0</v>
      </c>
      <c r="D9" s="18">
        <v>35</v>
      </c>
      <c r="E9" s="18" t="s">
        <v>41</v>
      </c>
      <c r="F9" s="18" t="s">
        <v>4</v>
      </c>
      <c r="G9" s="18" t="s">
        <v>95</v>
      </c>
      <c r="H9" s="18" t="s">
        <v>98</v>
      </c>
      <c r="I9" s="18"/>
      <c r="J9" s="18">
        <v>26425.260000000002</v>
      </c>
      <c r="K9" s="18"/>
      <c r="L9" s="32">
        <v>0.13925999999999999</v>
      </c>
      <c r="M9" s="32">
        <v>4.7333493243972577E-3</v>
      </c>
      <c r="N9" s="33">
        <v>0.81420999999999999</v>
      </c>
      <c r="O9" s="33">
        <v>3.1365403006131588E-2</v>
      </c>
      <c r="P9" s="33">
        <v>4.2430000000000002E-2</v>
      </c>
      <c r="Q9" s="33">
        <v>1.0259926203169377E-3</v>
      </c>
      <c r="R9" s="34">
        <v>3.2710965649520508E-2</v>
      </c>
      <c r="S9" s="32"/>
      <c r="T9" s="32"/>
      <c r="U9" s="18" t="s">
        <v>108</v>
      </c>
      <c r="V9" s="18" t="s">
        <v>174</v>
      </c>
      <c r="W9" s="35">
        <v>1.84E-4</v>
      </c>
    </row>
    <row r="10" spans="1:24" x14ac:dyDescent="0.25">
      <c r="A10" s="18"/>
      <c r="B10" s="31" t="s">
        <v>181</v>
      </c>
      <c r="C10" s="18" t="s">
        <v>0</v>
      </c>
      <c r="D10" s="18">
        <v>35</v>
      </c>
      <c r="E10" s="18" t="s">
        <v>42</v>
      </c>
      <c r="F10" s="18" t="s">
        <v>4</v>
      </c>
      <c r="G10" s="18" t="s">
        <v>95</v>
      </c>
      <c r="H10" s="18" t="s">
        <v>98</v>
      </c>
      <c r="I10" s="18"/>
      <c r="J10" s="18">
        <v>25490.92</v>
      </c>
      <c r="K10" s="18"/>
      <c r="L10" s="32">
        <v>0.12032</v>
      </c>
      <c r="M10" s="32">
        <v>4.207720968980342E-3</v>
      </c>
      <c r="N10" s="33">
        <v>0.68522000000000005</v>
      </c>
      <c r="O10" s="33">
        <v>2.6972502503175309E-2</v>
      </c>
      <c r="P10" s="33">
        <v>4.1340000000000002E-2</v>
      </c>
      <c r="Q10" s="33">
        <v>1.0034866680906167E-3</v>
      </c>
      <c r="R10" s="34">
        <v>3.720406246963856E-2</v>
      </c>
      <c r="S10" s="32"/>
      <c r="T10" s="32"/>
      <c r="U10" s="18" t="s">
        <v>108</v>
      </c>
      <c r="V10" s="18" t="s">
        <v>174</v>
      </c>
      <c r="W10" s="35">
        <v>1.1E-4</v>
      </c>
    </row>
    <row r="11" spans="1:24" x14ac:dyDescent="0.25">
      <c r="A11" s="18"/>
      <c r="B11" s="31" t="s">
        <v>181</v>
      </c>
      <c r="C11" s="18" t="s">
        <v>0</v>
      </c>
      <c r="D11" s="18">
        <v>35</v>
      </c>
      <c r="E11" s="18" t="s">
        <v>43</v>
      </c>
      <c r="F11" s="18" t="s">
        <v>4</v>
      </c>
      <c r="G11" s="18" t="s">
        <v>95</v>
      </c>
      <c r="H11" s="18" t="s">
        <v>98</v>
      </c>
      <c r="I11" s="18"/>
      <c r="J11" s="18">
        <v>21784.52</v>
      </c>
      <c r="K11" s="18"/>
      <c r="L11" s="32">
        <v>0.23752000000000001</v>
      </c>
      <c r="M11" s="32">
        <v>7.7046605416732023E-3</v>
      </c>
      <c r="N11" s="33">
        <v>1.6436200000000001</v>
      </c>
      <c r="O11" s="33">
        <v>6.1082884404566953E-2</v>
      </c>
      <c r="P11" s="33">
        <v>5.0220000000000001E-2</v>
      </c>
      <c r="Q11" s="33">
        <v>1.2214730195858185E-3</v>
      </c>
      <c r="R11" s="34">
        <v>1.9996976755316635E-2</v>
      </c>
      <c r="S11" s="32"/>
      <c r="T11" s="32"/>
      <c r="U11" s="18" t="s">
        <v>109</v>
      </c>
      <c r="V11" s="18" t="s">
        <v>174</v>
      </c>
      <c r="W11" s="18">
        <v>5.5099999999999995E-4</v>
      </c>
    </row>
    <row r="12" spans="1:24" x14ac:dyDescent="0.25">
      <c r="A12" s="18"/>
      <c r="B12" s="31" t="s">
        <v>181</v>
      </c>
      <c r="C12" s="18" t="s">
        <v>0</v>
      </c>
      <c r="D12" s="18">
        <v>35</v>
      </c>
      <c r="E12" s="18" t="s">
        <v>44</v>
      </c>
      <c r="F12" s="18" t="s">
        <v>4</v>
      </c>
      <c r="G12" s="18" t="s">
        <v>95</v>
      </c>
      <c r="H12" s="18" t="s">
        <v>98</v>
      </c>
      <c r="I12" s="18"/>
      <c r="J12" s="18">
        <v>30554.799999999999</v>
      </c>
      <c r="K12" s="18"/>
      <c r="L12" s="32">
        <v>0.12358</v>
      </c>
      <c r="M12" s="32">
        <v>4.9772463873929539E-3</v>
      </c>
      <c r="N12" s="33">
        <v>0.68086000000000002</v>
      </c>
      <c r="O12" s="33">
        <v>2.9637198968979459E-2</v>
      </c>
      <c r="P12" s="33">
        <v>3.9980000000000002E-2</v>
      </c>
      <c r="Q12" s="33">
        <v>1.0293992442374626E-3</v>
      </c>
      <c r="R12" s="34">
        <v>3.4733351330363912E-2</v>
      </c>
      <c r="S12" s="32"/>
      <c r="T12" s="32"/>
      <c r="U12" s="18" t="s">
        <v>108</v>
      </c>
      <c r="V12" s="18" t="s">
        <v>174</v>
      </c>
      <c r="W12" s="18">
        <v>4.28E-4</v>
      </c>
    </row>
    <row r="13" spans="1:24" x14ac:dyDescent="0.25">
      <c r="A13" s="18"/>
      <c r="B13" s="31" t="s">
        <v>181</v>
      </c>
      <c r="C13" s="18" t="s">
        <v>0</v>
      </c>
      <c r="D13" s="18">
        <v>35</v>
      </c>
      <c r="E13" s="18" t="s">
        <v>45</v>
      </c>
      <c r="F13" s="18" t="s">
        <v>4</v>
      </c>
      <c r="G13" s="18" t="s">
        <v>95</v>
      </c>
      <c r="H13" s="18" t="s">
        <v>98</v>
      </c>
      <c r="I13" s="18"/>
      <c r="J13" s="18">
        <v>27431.510000000002</v>
      </c>
      <c r="K13" s="18"/>
      <c r="L13" s="32">
        <v>0.17821999999999999</v>
      </c>
      <c r="M13" s="32">
        <v>6.0801242664915859E-3</v>
      </c>
      <c r="N13" s="33">
        <v>1.07253</v>
      </c>
      <c r="O13" s="33">
        <v>4.1281266443985373E-2</v>
      </c>
      <c r="P13" s="33">
        <v>4.367E-2</v>
      </c>
      <c r="Q13" s="33">
        <v>1.0712455726020489E-3</v>
      </c>
      <c r="R13" s="34">
        <v>2.5949920263604896E-2</v>
      </c>
      <c r="S13" s="32"/>
      <c r="T13" s="32"/>
      <c r="U13" s="18" t="s">
        <v>108</v>
      </c>
      <c r="V13" s="18" t="s">
        <v>174</v>
      </c>
      <c r="W13" s="18">
        <v>4.5000000000000003E-5</v>
      </c>
    </row>
    <row r="14" spans="1:24" x14ac:dyDescent="0.25">
      <c r="A14" s="18"/>
      <c r="B14" s="31" t="s">
        <v>181</v>
      </c>
      <c r="C14" s="18" t="s">
        <v>0</v>
      </c>
      <c r="D14" s="18">
        <v>35</v>
      </c>
      <c r="E14" s="18" t="s">
        <v>46</v>
      </c>
      <c r="F14" s="18" t="s">
        <v>4</v>
      </c>
      <c r="G14" s="18" t="s">
        <v>94</v>
      </c>
      <c r="H14" s="18" t="s">
        <v>99</v>
      </c>
      <c r="I14" s="18"/>
      <c r="J14" s="18">
        <v>25744.34</v>
      </c>
      <c r="K14" s="18"/>
      <c r="L14" s="32">
        <v>0.34262999999999999</v>
      </c>
      <c r="M14" s="32">
        <v>1.1447941172430729E-2</v>
      </c>
      <c r="N14" s="33">
        <v>2.7638500000000001</v>
      </c>
      <c r="O14" s="33">
        <v>0.10423281414112147</v>
      </c>
      <c r="P14" s="33">
        <v>5.858E-2</v>
      </c>
      <c r="Q14" s="33">
        <v>1.4761391116716277E-3</v>
      </c>
      <c r="R14" s="34">
        <v>1.4161942415495695E-2</v>
      </c>
      <c r="S14" s="32"/>
      <c r="T14" s="32"/>
      <c r="U14" s="18" t="s">
        <v>110</v>
      </c>
      <c r="V14" s="18" t="s">
        <v>174</v>
      </c>
      <c r="W14" s="18">
        <v>6.9099999999999999E-4</v>
      </c>
    </row>
    <row r="15" spans="1:24" x14ac:dyDescent="0.25">
      <c r="A15" s="18"/>
      <c r="B15" s="31" t="s">
        <v>181</v>
      </c>
      <c r="C15" s="18" t="s">
        <v>0</v>
      </c>
      <c r="D15" s="18">
        <v>35</v>
      </c>
      <c r="E15" s="18" t="s">
        <v>47</v>
      </c>
      <c r="F15" s="18" t="s">
        <v>8</v>
      </c>
      <c r="G15" s="18" t="s">
        <v>94</v>
      </c>
      <c r="H15" s="18" t="s">
        <v>97</v>
      </c>
      <c r="I15" s="18"/>
      <c r="J15" s="18">
        <v>3446.25</v>
      </c>
      <c r="K15" s="18"/>
      <c r="L15" s="32">
        <v>0.63395999999999997</v>
      </c>
      <c r="M15" s="32">
        <v>2.1764786594708322E-2</v>
      </c>
      <c r="N15" s="33">
        <v>10.10473</v>
      </c>
      <c r="O15" s="33">
        <v>0.38547436301745891</v>
      </c>
      <c r="P15" s="33">
        <v>0.11568000000000001</v>
      </c>
      <c r="Q15" s="33">
        <v>3.1575412797463197E-3</v>
      </c>
      <c r="R15" s="34">
        <v>8.1913133081779246E-3</v>
      </c>
      <c r="S15" s="32"/>
      <c r="T15" s="32"/>
      <c r="U15" s="18" t="s">
        <v>107</v>
      </c>
      <c r="V15" s="18" t="s">
        <v>174</v>
      </c>
      <c r="W15" s="18">
        <v>9.68E-4</v>
      </c>
    </row>
    <row r="16" spans="1:24" x14ac:dyDescent="0.25">
      <c r="A16" s="18"/>
      <c r="B16" s="31" t="s">
        <v>181</v>
      </c>
      <c r="C16" s="18" t="s">
        <v>0</v>
      </c>
      <c r="D16" s="18">
        <v>35</v>
      </c>
      <c r="E16" s="18" t="s">
        <v>48</v>
      </c>
      <c r="F16" s="18" t="s">
        <v>8</v>
      </c>
      <c r="G16" s="18" t="s">
        <v>94</v>
      </c>
      <c r="H16" s="18" t="s">
        <v>99</v>
      </c>
      <c r="I16" s="18"/>
      <c r="J16" s="18">
        <v>21737.94</v>
      </c>
      <c r="K16" s="18"/>
      <c r="L16" s="32">
        <v>0.40537000000000001</v>
      </c>
      <c r="M16" s="32">
        <v>1.3625584076377675E-2</v>
      </c>
      <c r="N16" s="33">
        <v>3.5041799999999999</v>
      </c>
      <c r="O16" s="33">
        <v>0.13205000153147745</v>
      </c>
      <c r="P16" s="33">
        <v>6.2719999999999998E-2</v>
      </c>
      <c r="Q16" s="33">
        <v>1.6050518992117011E-3</v>
      </c>
      <c r="R16" s="34">
        <v>1.2154879822769988E-2</v>
      </c>
      <c r="S16" s="32"/>
      <c r="T16" s="32"/>
      <c r="U16" s="18" t="s">
        <v>107</v>
      </c>
      <c r="V16" s="18" t="s">
        <v>174</v>
      </c>
      <c r="W16" s="18">
        <v>5.6099999999999998E-4</v>
      </c>
    </row>
    <row r="17" spans="1:58" x14ac:dyDescent="0.25">
      <c r="A17" s="18"/>
      <c r="B17" s="31" t="s">
        <v>181</v>
      </c>
      <c r="C17" s="18" t="s">
        <v>0</v>
      </c>
      <c r="D17" s="18">
        <v>35</v>
      </c>
      <c r="E17" s="18" t="s">
        <v>49</v>
      </c>
      <c r="F17" s="18" t="s">
        <v>8</v>
      </c>
      <c r="G17" s="18" t="s">
        <v>94</v>
      </c>
      <c r="H17" s="18" t="s">
        <v>97</v>
      </c>
      <c r="I17" s="18"/>
      <c r="J17" s="18">
        <v>3654.21</v>
      </c>
      <c r="K17" s="18"/>
      <c r="L17" s="32">
        <v>0.25446000000000002</v>
      </c>
      <c r="M17" s="32">
        <v>1.4469124085883344E-2</v>
      </c>
      <c r="N17" s="33">
        <v>1.38472</v>
      </c>
      <c r="O17" s="33">
        <v>7.6470189191927981E-2</v>
      </c>
      <c r="P17" s="33">
        <v>3.95E-2</v>
      </c>
      <c r="Q17" s="33">
        <v>1.403060565140931E-3</v>
      </c>
      <c r="R17" s="34">
        <v>1.8347810826248548E-2</v>
      </c>
      <c r="S17" s="32"/>
      <c r="T17" s="32"/>
      <c r="U17" s="18" t="s">
        <v>109</v>
      </c>
      <c r="V17" s="18" t="s">
        <v>174</v>
      </c>
      <c r="W17" s="18">
        <v>2.7300000000000002E-4</v>
      </c>
    </row>
    <row r="18" spans="1:58" x14ac:dyDescent="0.25">
      <c r="A18" s="18"/>
      <c r="B18" s="31" t="s">
        <v>181</v>
      </c>
      <c r="C18" s="18" t="s">
        <v>0</v>
      </c>
      <c r="D18" s="18">
        <v>35</v>
      </c>
      <c r="E18" s="18" t="s">
        <v>50</v>
      </c>
      <c r="F18" s="18" t="s">
        <v>8</v>
      </c>
      <c r="G18" s="18" t="s">
        <v>95</v>
      </c>
      <c r="H18" s="18" t="s">
        <v>98</v>
      </c>
      <c r="I18" s="18"/>
      <c r="J18" s="18">
        <v>23372.63</v>
      </c>
      <c r="K18" s="18"/>
      <c r="L18" s="32">
        <v>0.12966</v>
      </c>
      <c r="M18" s="32">
        <v>6.3371996796473332E-3</v>
      </c>
      <c r="N18" s="33">
        <v>0.68635000000000002</v>
      </c>
      <c r="O18" s="33">
        <v>3.4656978035271777E-2</v>
      </c>
      <c r="P18" s="33">
        <v>3.8440000000000002E-2</v>
      </c>
      <c r="Q18" s="33">
        <v>1.0961532774052649E-3</v>
      </c>
      <c r="R18" s="34">
        <v>3.16286456450319E-2</v>
      </c>
      <c r="S18" s="32"/>
      <c r="T18" s="32"/>
      <c r="U18" s="18" t="s">
        <v>108</v>
      </c>
      <c r="V18" s="18" t="s">
        <v>174</v>
      </c>
      <c r="W18" s="18">
        <v>7.7999999999999999E-5</v>
      </c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</row>
    <row r="19" spans="1:58" x14ac:dyDescent="0.25">
      <c r="A19" s="18"/>
      <c r="B19" s="31" t="s">
        <v>181</v>
      </c>
      <c r="C19" s="18" t="s">
        <v>0</v>
      </c>
      <c r="D19" s="18">
        <v>35</v>
      </c>
      <c r="E19" s="18" t="s">
        <v>51</v>
      </c>
      <c r="F19" s="18" t="s">
        <v>8</v>
      </c>
      <c r="G19" s="18" t="s">
        <v>95</v>
      </c>
      <c r="H19" s="18" t="s">
        <v>98</v>
      </c>
      <c r="I19" s="18"/>
      <c r="J19" s="18">
        <v>22746.63</v>
      </c>
      <c r="K19" s="18"/>
      <c r="L19" s="32">
        <v>0.31264999999999998</v>
      </c>
      <c r="M19" s="32">
        <v>1.3292039083991278E-2</v>
      </c>
      <c r="N19" s="33">
        <v>2.0666000000000002</v>
      </c>
      <c r="O19" s="33">
        <v>9.1169195073449463E-2</v>
      </c>
      <c r="P19" s="33">
        <v>4.7989999999999998E-2</v>
      </c>
      <c r="Q19" s="33">
        <v>1.4136627973449017E-3</v>
      </c>
      <c r="R19" s="34">
        <v>1.5505926055462043E-2</v>
      </c>
      <c r="S19" s="32"/>
      <c r="T19" s="32"/>
      <c r="U19" s="18" t="s">
        <v>108</v>
      </c>
      <c r="V19" s="18" t="s">
        <v>174</v>
      </c>
      <c r="W19" s="18">
        <v>5.1199999999999998E-4</v>
      </c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</row>
    <row r="20" spans="1:58" x14ac:dyDescent="0.25">
      <c r="A20" s="18"/>
      <c r="B20" s="31" t="s">
        <v>181</v>
      </c>
      <c r="C20" s="18" t="s">
        <v>0</v>
      </c>
      <c r="D20" s="18">
        <v>35</v>
      </c>
      <c r="E20" s="18" t="s">
        <v>52</v>
      </c>
      <c r="F20" s="18" t="s">
        <v>8</v>
      </c>
      <c r="G20" s="18" t="s">
        <v>95</v>
      </c>
      <c r="H20" s="18" t="s">
        <v>98</v>
      </c>
      <c r="I20" s="18"/>
      <c r="J20" s="18">
        <v>20533.66</v>
      </c>
      <c r="K20" s="18"/>
      <c r="L20" s="32">
        <v>0.15558</v>
      </c>
      <c r="M20" s="32">
        <v>7.376077533780767E-3</v>
      </c>
      <c r="N20" s="33">
        <v>0.88122</v>
      </c>
      <c r="O20" s="33">
        <v>4.3189018812085034E-2</v>
      </c>
      <c r="P20" s="33">
        <v>4.1149999999999999E-2</v>
      </c>
      <c r="Q20" s="33">
        <v>1.1809510521292388E-3</v>
      </c>
      <c r="R20" s="34">
        <v>2.7343780539853067E-2</v>
      </c>
      <c r="S20" s="32"/>
      <c r="T20" s="32"/>
      <c r="U20" s="18" t="s">
        <v>108</v>
      </c>
      <c r="V20" s="18" t="s">
        <v>174</v>
      </c>
      <c r="W20" s="18">
        <v>3.9769999999999996E-3</v>
      </c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</row>
    <row r="21" spans="1:58" x14ac:dyDescent="0.25">
      <c r="A21" s="18"/>
      <c r="B21" s="31" t="s">
        <v>181</v>
      </c>
      <c r="C21" s="18" t="s">
        <v>0</v>
      </c>
      <c r="D21" s="18">
        <v>35</v>
      </c>
      <c r="E21" s="18" t="s">
        <v>53</v>
      </c>
      <c r="F21" s="18" t="s">
        <v>8</v>
      </c>
      <c r="G21" s="18" t="s">
        <v>95</v>
      </c>
      <c r="H21" s="18" t="s">
        <v>98</v>
      </c>
      <c r="I21" s="18"/>
      <c r="J21" s="18">
        <v>20091.689999999999</v>
      </c>
      <c r="K21" s="18"/>
      <c r="L21" s="32">
        <v>0.16339000000000001</v>
      </c>
      <c r="M21" s="32">
        <v>6.2836071569999921E-3</v>
      </c>
      <c r="N21" s="33">
        <v>0.97399999999999998</v>
      </c>
      <c r="O21" s="33">
        <v>4.0739305588691155E-2</v>
      </c>
      <c r="P21" s="33">
        <v>4.326E-2</v>
      </c>
      <c r="Q21" s="33">
        <v>1.1179169653586073E-3</v>
      </c>
      <c r="R21" s="34">
        <v>2.7440746699151655E-2</v>
      </c>
      <c r="S21" s="32"/>
      <c r="T21" s="32"/>
      <c r="U21" s="18" t="s">
        <v>108</v>
      </c>
      <c r="V21" s="18" t="s">
        <v>174</v>
      </c>
      <c r="W21" s="18">
        <v>1.7000000000000001E-4</v>
      </c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</row>
    <row r="22" spans="1:58" x14ac:dyDescent="0.25">
      <c r="A22" s="18"/>
      <c r="B22" s="31" t="s">
        <v>181</v>
      </c>
      <c r="C22" s="18" t="s">
        <v>0</v>
      </c>
      <c r="D22" s="18">
        <v>35</v>
      </c>
      <c r="E22" s="18" t="s">
        <v>54</v>
      </c>
      <c r="F22" s="18" t="s">
        <v>8</v>
      </c>
      <c r="G22" s="18" t="s">
        <v>94</v>
      </c>
      <c r="H22" s="18" t="s">
        <v>97</v>
      </c>
      <c r="I22" s="18"/>
      <c r="J22" s="18">
        <v>7483.53</v>
      </c>
      <c r="K22" s="18"/>
      <c r="L22" s="32">
        <v>0.48959000000000003</v>
      </c>
      <c r="M22" s="32">
        <v>2.0175805573809751E-2</v>
      </c>
      <c r="N22" s="33">
        <v>5.6249700000000002</v>
      </c>
      <c r="O22" s="33">
        <v>0.24046022511631437</v>
      </c>
      <c r="P22" s="33">
        <v>8.3540000000000003E-2</v>
      </c>
      <c r="Q22" s="33">
        <v>2.5874985991853334E-3</v>
      </c>
      <c r="R22" s="34">
        <v>1.0760609568313095E-2</v>
      </c>
      <c r="S22" s="32"/>
      <c r="T22" s="32"/>
      <c r="U22" s="18" t="s">
        <v>109</v>
      </c>
      <c r="V22" s="18" t="s">
        <v>174</v>
      </c>
      <c r="W22" s="18">
        <v>2.5249999999999999E-3</v>
      </c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</row>
    <row r="23" spans="1:58" x14ac:dyDescent="0.25">
      <c r="A23" s="18"/>
      <c r="B23" s="31" t="s">
        <v>181</v>
      </c>
      <c r="C23" s="18" t="s">
        <v>0</v>
      </c>
      <c r="D23" s="18">
        <v>35</v>
      </c>
      <c r="E23" s="18" t="s">
        <v>55</v>
      </c>
      <c r="F23" s="18" t="s">
        <v>9</v>
      </c>
      <c r="G23" s="18" t="s">
        <v>94</v>
      </c>
      <c r="H23" s="18" t="s">
        <v>97</v>
      </c>
      <c r="I23" s="18"/>
      <c r="J23" s="18">
        <v>12436.619999999999</v>
      </c>
      <c r="K23" s="18"/>
      <c r="L23" s="32">
        <v>0.19181999999999999</v>
      </c>
      <c r="M23" s="32">
        <v>1.1620684423228261E-2</v>
      </c>
      <c r="N23" s="33">
        <v>0.95945000000000003</v>
      </c>
      <c r="O23" s="33">
        <v>5.6768175227891973E-2</v>
      </c>
      <c r="P23" s="33">
        <v>3.637E-2</v>
      </c>
      <c r="Q23" s="33">
        <v>1.2736123930202814E-3</v>
      </c>
      <c r="R23" s="34">
        <v>2.243532380435783E-2</v>
      </c>
      <c r="S23" s="32"/>
      <c r="T23" s="32"/>
      <c r="U23" s="18" t="s">
        <v>110</v>
      </c>
      <c r="V23" s="18" t="s">
        <v>174</v>
      </c>
      <c r="W23" s="18">
        <v>2.6819999999999999E-3</v>
      </c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</row>
    <row r="24" spans="1:58" x14ac:dyDescent="0.25">
      <c r="A24" s="18"/>
      <c r="B24" s="31" t="s">
        <v>181</v>
      </c>
      <c r="C24" s="18" t="s">
        <v>0</v>
      </c>
      <c r="D24" s="18">
        <v>35</v>
      </c>
      <c r="E24" s="18" t="s">
        <v>56</v>
      </c>
      <c r="F24" s="18" t="s">
        <v>9</v>
      </c>
      <c r="G24" s="18" t="s">
        <v>95</v>
      </c>
      <c r="H24" s="18" t="s">
        <v>98</v>
      </c>
      <c r="I24" s="18"/>
      <c r="J24" s="18">
        <v>29877.02</v>
      </c>
      <c r="K24" s="18"/>
      <c r="L24" s="32">
        <v>0.11533</v>
      </c>
      <c r="M24" s="32">
        <v>5.2223628449718602E-3</v>
      </c>
      <c r="N24" s="33">
        <v>0.63293999999999995</v>
      </c>
      <c r="O24" s="33">
        <v>3.020263753229142E-2</v>
      </c>
      <c r="P24" s="33">
        <v>3.9879999999999999E-2</v>
      </c>
      <c r="Q24" s="33">
        <v>1.0749734844999923E-3</v>
      </c>
      <c r="R24" s="34">
        <v>3.5592040044538323E-2</v>
      </c>
      <c r="S24" s="32"/>
      <c r="T24" s="32"/>
      <c r="U24" s="18" t="s">
        <v>108</v>
      </c>
      <c r="V24" s="18" t="s">
        <v>174</v>
      </c>
      <c r="W24" s="18">
        <v>6.7749999999999998E-3</v>
      </c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</row>
    <row r="25" spans="1:58" x14ac:dyDescent="0.25">
      <c r="A25" s="18"/>
      <c r="B25" s="31" t="s">
        <v>181</v>
      </c>
      <c r="C25" s="18" t="s">
        <v>0</v>
      </c>
      <c r="D25" s="18">
        <v>35</v>
      </c>
      <c r="E25" s="18" t="s">
        <v>57</v>
      </c>
      <c r="F25" s="18" t="s">
        <v>9</v>
      </c>
      <c r="G25" s="18" t="s">
        <v>95</v>
      </c>
      <c r="H25" s="18" t="s">
        <v>98</v>
      </c>
      <c r="I25" s="18"/>
      <c r="J25" s="18">
        <v>27505.219999999998</v>
      </c>
      <c r="K25" s="18"/>
      <c r="L25" s="32">
        <v>0.12057</v>
      </c>
      <c r="M25" s="32">
        <v>4.9984108419927646E-3</v>
      </c>
      <c r="N25" s="33">
        <v>0.64814000000000005</v>
      </c>
      <c r="O25" s="33">
        <v>2.8851598412060409E-2</v>
      </c>
      <c r="P25" s="33">
        <v>3.9030000000000002E-2</v>
      </c>
      <c r="Q25" s="33">
        <v>1.01607875012953E-3</v>
      </c>
      <c r="R25" s="34">
        <v>3.521741622830829E-2</v>
      </c>
      <c r="S25" s="32"/>
      <c r="T25" s="32"/>
      <c r="U25" s="18" t="s">
        <v>108</v>
      </c>
      <c r="V25" s="18" t="s">
        <v>174</v>
      </c>
      <c r="W25" s="18">
        <v>4.1240000000000001E-3</v>
      </c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</row>
    <row r="26" spans="1:58" x14ac:dyDescent="0.25">
      <c r="A26" s="18"/>
      <c r="B26" s="31" t="s">
        <v>181</v>
      </c>
      <c r="C26" s="18" t="s">
        <v>0</v>
      </c>
      <c r="D26" s="18">
        <v>35</v>
      </c>
      <c r="E26" s="18" t="s">
        <v>58</v>
      </c>
      <c r="F26" s="18" t="s">
        <v>9</v>
      </c>
      <c r="G26" s="18" t="s">
        <v>95</v>
      </c>
      <c r="H26" s="18" t="s">
        <v>98</v>
      </c>
      <c r="I26" s="18"/>
      <c r="J26" s="18">
        <v>28236.409999999996</v>
      </c>
      <c r="K26" s="18"/>
      <c r="L26" s="32">
        <v>0.11643000000000001</v>
      </c>
      <c r="M26" s="32">
        <v>5.0895201814416336E-3</v>
      </c>
      <c r="N26" s="33">
        <v>0.61534999999999995</v>
      </c>
      <c r="O26" s="33">
        <v>2.8552784948591717E-2</v>
      </c>
      <c r="P26" s="33">
        <v>3.8350000000000002E-2</v>
      </c>
      <c r="Q26" s="33">
        <v>1.0189184902402199E-3</v>
      </c>
      <c r="R26" s="34">
        <v>3.568543285969291E-2</v>
      </c>
      <c r="S26" s="32"/>
      <c r="T26" s="32"/>
      <c r="U26" s="18" t="s">
        <v>108</v>
      </c>
      <c r="V26" s="18" t="s">
        <v>174</v>
      </c>
      <c r="W26" s="18">
        <v>3.6459999999999999E-3</v>
      </c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</row>
    <row r="27" spans="1:58" x14ac:dyDescent="0.25">
      <c r="A27" s="18"/>
      <c r="B27" s="31" t="s">
        <v>181</v>
      </c>
      <c r="C27" s="18" t="s">
        <v>0</v>
      </c>
      <c r="D27" s="18">
        <v>35</v>
      </c>
      <c r="E27" s="18" t="s">
        <v>59</v>
      </c>
      <c r="F27" s="18" t="s">
        <v>9</v>
      </c>
      <c r="G27" s="18" t="s">
        <v>95</v>
      </c>
      <c r="H27" s="18" t="s">
        <v>98</v>
      </c>
      <c r="I27" s="18"/>
      <c r="J27" s="18">
        <v>25624.22</v>
      </c>
      <c r="K27" s="18"/>
      <c r="L27" s="32">
        <v>0.10899</v>
      </c>
      <c r="M27" s="32">
        <v>4.659410052356908E-3</v>
      </c>
      <c r="N27" s="33">
        <v>0.62553999999999998</v>
      </c>
      <c r="O27" s="33">
        <v>2.8604477916030054E-2</v>
      </c>
      <c r="P27" s="33">
        <v>4.1669999999999999E-2</v>
      </c>
      <c r="Q27" s="33">
        <v>1.0872848556491834E-3</v>
      </c>
      <c r="R27" s="34">
        <v>3.801100159356046E-2</v>
      </c>
      <c r="S27" s="32"/>
      <c r="T27" s="32"/>
      <c r="U27" s="18" t="s">
        <v>109</v>
      </c>
      <c r="V27" s="18" t="s">
        <v>174</v>
      </c>
      <c r="W27" s="18">
        <v>4.0689999999999997E-3</v>
      </c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</row>
    <row r="28" spans="1:58" x14ac:dyDescent="0.25">
      <c r="A28" s="18"/>
      <c r="B28" s="31" t="s">
        <v>181</v>
      </c>
      <c r="C28" s="18" t="s">
        <v>0</v>
      </c>
      <c r="D28" s="18">
        <v>35</v>
      </c>
      <c r="E28" s="18" t="s">
        <v>60</v>
      </c>
      <c r="F28" s="18" t="s">
        <v>9</v>
      </c>
      <c r="G28" s="18" t="s">
        <v>95</v>
      </c>
      <c r="H28" s="18" t="s">
        <v>98</v>
      </c>
      <c r="I28" s="18"/>
      <c r="J28" s="18">
        <v>25304.420000000002</v>
      </c>
      <c r="K28" s="18"/>
      <c r="L28" s="32">
        <v>0.11982</v>
      </c>
      <c r="M28" s="32">
        <v>4.8126810949541956E-3</v>
      </c>
      <c r="N28" s="33">
        <v>0.68442000000000003</v>
      </c>
      <c r="O28" s="33">
        <v>2.9756420262528071E-2</v>
      </c>
      <c r="P28" s="33">
        <v>4.1480000000000003E-2</v>
      </c>
      <c r="Q28" s="33">
        <v>1.0635250459514729E-3</v>
      </c>
      <c r="R28" s="34">
        <v>3.5741027871244252E-2</v>
      </c>
      <c r="S28" s="32"/>
      <c r="T28" s="32"/>
      <c r="U28" s="18" t="s">
        <v>109</v>
      </c>
      <c r="V28" s="18" t="s">
        <v>174</v>
      </c>
      <c r="W28" s="18">
        <v>1.635E-3</v>
      </c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</row>
    <row r="29" spans="1:58" x14ac:dyDescent="0.25">
      <c r="A29" s="18"/>
      <c r="B29" s="31" t="s">
        <v>181</v>
      </c>
      <c r="C29" s="18" t="s">
        <v>0</v>
      </c>
      <c r="D29" s="18">
        <v>35</v>
      </c>
      <c r="E29" s="18" t="s">
        <v>61</v>
      </c>
      <c r="F29" s="18" t="s">
        <v>9</v>
      </c>
      <c r="G29" s="18" t="s">
        <v>95</v>
      </c>
      <c r="H29" s="18" t="s">
        <v>98</v>
      </c>
      <c r="I29" s="18"/>
      <c r="J29" s="18">
        <v>19011.800000000003</v>
      </c>
      <c r="K29" s="18"/>
      <c r="L29" s="32">
        <v>0.14965000000000001</v>
      </c>
      <c r="M29" s="32">
        <v>6.6195335782820806E-3</v>
      </c>
      <c r="N29" s="33">
        <v>0.83133000000000001</v>
      </c>
      <c r="O29" s="33">
        <v>3.8651471923408405E-2</v>
      </c>
      <c r="P29" s="33">
        <v>4.0340000000000001E-2</v>
      </c>
      <c r="Q29" s="33">
        <v>1.1061767325227499E-3</v>
      </c>
      <c r="R29" s="34">
        <v>2.8619265385668755E-2</v>
      </c>
      <c r="S29" s="32"/>
      <c r="T29" s="32"/>
      <c r="U29" s="18" t="s">
        <v>107</v>
      </c>
      <c r="V29" s="18" t="s">
        <v>174</v>
      </c>
      <c r="W29" s="18">
        <v>8.9949999999999995E-3</v>
      </c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</row>
    <row r="30" spans="1:58" x14ac:dyDescent="0.25">
      <c r="A30" s="18"/>
      <c r="B30" s="31" t="s">
        <v>181</v>
      </c>
      <c r="C30" s="18" t="s">
        <v>1</v>
      </c>
      <c r="D30" s="18">
        <v>25</v>
      </c>
      <c r="E30" s="18" t="s">
        <v>38</v>
      </c>
      <c r="F30" s="18" t="s">
        <v>182</v>
      </c>
      <c r="G30" s="18" t="s">
        <v>95</v>
      </c>
      <c r="H30" s="18" t="s">
        <v>98</v>
      </c>
      <c r="I30" s="18"/>
      <c r="J30" s="18">
        <v>22608.57</v>
      </c>
      <c r="K30" s="18"/>
      <c r="L30" s="32">
        <v>0.13209000000000001</v>
      </c>
      <c r="M30" s="32">
        <v>9.0722300526789538E-3</v>
      </c>
      <c r="N30" s="33">
        <v>0.65590000000000004</v>
      </c>
      <c r="O30" s="33">
        <v>4.2961046669562901E-2</v>
      </c>
      <c r="P30" s="33">
        <v>3.601E-2</v>
      </c>
      <c r="Q30" s="33">
        <v>1.0358970582277792E-3</v>
      </c>
      <c r="R30" s="34">
        <v>2.4112472542753314E-2</v>
      </c>
      <c r="S30" s="32"/>
      <c r="T30" s="32"/>
      <c r="U30" s="18" t="s">
        <v>107</v>
      </c>
      <c r="V30" s="18"/>
      <c r="W30" s="18">
        <v>6.0800000000000003E-4</v>
      </c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</row>
    <row r="31" spans="1:58" x14ac:dyDescent="0.25">
      <c r="A31" s="18"/>
      <c r="B31" s="31" t="s">
        <v>181</v>
      </c>
      <c r="C31" s="18" t="s">
        <v>1</v>
      </c>
      <c r="D31" s="18">
        <v>25</v>
      </c>
      <c r="E31" s="18" t="s">
        <v>39</v>
      </c>
      <c r="F31" s="18" t="s">
        <v>182</v>
      </c>
      <c r="G31" s="18" t="s">
        <v>95</v>
      </c>
      <c r="H31" s="18" t="s">
        <v>98</v>
      </c>
      <c r="I31" s="18"/>
      <c r="J31" s="18">
        <v>29196.06</v>
      </c>
      <c r="K31" s="18"/>
      <c r="L31" s="32">
        <v>0.16872999999999999</v>
      </c>
      <c r="M31" s="32">
        <v>8.4273877555800236E-3</v>
      </c>
      <c r="N31" s="33">
        <v>0.84958999999999996</v>
      </c>
      <c r="O31" s="33">
        <v>4.0847207028360061E-2</v>
      </c>
      <c r="P31" s="33">
        <v>3.653E-2</v>
      </c>
      <c r="Q31" s="33">
        <v>8.0896713785875334E-4</v>
      </c>
      <c r="R31" s="34">
        <v>1.9804711183731376E-2</v>
      </c>
      <c r="S31" s="32"/>
      <c r="T31" s="32"/>
      <c r="U31" s="18" t="s">
        <v>110</v>
      </c>
      <c r="V31" s="18"/>
      <c r="W31" s="18">
        <v>1.3079999999999999E-3</v>
      </c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</row>
    <row r="32" spans="1:58" x14ac:dyDescent="0.25">
      <c r="A32" s="18"/>
      <c r="B32" s="31" t="s">
        <v>181</v>
      </c>
      <c r="C32" s="18" t="s">
        <v>1</v>
      </c>
      <c r="D32" s="18">
        <v>25</v>
      </c>
      <c r="E32" s="18" t="s">
        <v>40</v>
      </c>
      <c r="F32" s="18" t="s">
        <v>182</v>
      </c>
      <c r="G32" s="18" t="s">
        <v>94</v>
      </c>
      <c r="H32" s="18" t="s">
        <v>97</v>
      </c>
      <c r="I32" s="18"/>
      <c r="J32" s="18">
        <v>10862.150000000001</v>
      </c>
      <c r="K32" s="18"/>
      <c r="L32" s="32">
        <v>0.25825999999999999</v>
      </c>
      <c r="M32" s="32">
        <v>1.2244491704926913E-2</v>
      </c>
      <c r="N32" s="33">
        <v>1.62456</v>
      </c>
      <c r="O32" s="33">
        <v>7.3075465013717394E-2</v>
      </c>
      <c r="P32" s="33">
        <v>4.5620000000000001E-2</v>
      </c>
      <c r="Q32" s="33">
        <v>1.0738007368567683E-3</v>
      </c>
      <c r="R32" s="34">
        <v>1.4694408535822512E-2</v>
      </c>
      <c r="S32" s="32"/>
      <c r="T32" s="32"/>
      <c r="U32" s="18" t="s">
        <v>110</v>
      </c>
      <c r="V32" s="18"/>
      <c r="W32" s="18">
        <v>3.28E-4</v>
      </c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</row>
    <row r="33" spans="1:58" x14ac:dyDescent="0.25">
      <c r="A33" s="18"/>
      <c r="B33" s="31" t="s">
        <v>181</v>
      </c>
      <c r="C33" s="18" t="s">
        <v>1</v>
      </c>
      <c r="D33" s="18">
        <v>25</v>
      </c>
      <c r="E33" s="18" t="s">
        <v>41</v>
      </c>
      <c r="F33" s="18" t="s">
        <v>183</v>
      </c>
      <c r="G33" s="18" t="s">
        <v>94</v>
      </c>
      <c r="H33" s="18" t="s">
        <v>97</v>
      </c>
      <c r="I33" s="18"/>
      <c r="J33" s="18">
        <v>10308.280000000001</v>
      </c>
      <c r="K33" s="18"/>
      <c r="L33" s="32">
        <v>0.17532</v>
      </c>
      <c r="M33" s="32">
        <v>1.4820449100527299E-2</v>
      </c>
      <c r="N33" s="33">
        <v>0.88224999999999998</v>
      </c>
      <c r="O33" s="33">
        <v>6.9238377054138212E-2</v>
      </c>
      <c r="P33" s="33">
        <v>3.6499999999999998E-2</v>
      </c>
      <c r="Q33" s="33">
        <v>1.4283572725764099E-3</v>
      </c>
      <c r="R33" s="34">
        <v>2.0629560272037606E-2</v>
      </c>
      <c r="S33" s="32"/>
      <c r="T33" s="32"/>
      <c r="U33" s="18" t="s">
        <v>109</v>
      </c>
      <c r="V33" s="18"/>
      <c r="W33" s="18">
        <v>3.6794E-2</v>
      </c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</row>
    <row r="34" spans="1:58" x14ac:dyDescent="0.25">
      <c r="A34" s="18"/>
      <c r="B34" s="31" t="s">
        <v>181</v>
      </c>
      <c r="C34" s="18" t="s">
        <v>1</v>
      </c>
      <c r="D34" s="18">
        <v>25</v>
      </c>
      <c r="E34" s="18" t="s">
        <v>42</v>
      </c>
      <c r="F34" s="18" t="s">
        <v>183</v>
      </c>
      <c r="G34" s="18" t="s">
        <v>95</v>
      </c>
      <c r="H34" s="18" t="s">
        <v>98</v>
      </c>
      <c r="I34" s="18"/>
      <c r="J34" s="18">
        <v>11701.609999999999</v>
      </c>
      <c r="K34" s="18"/>
      <c r="L34" s="32">
        <v>0.12634000000000001</v>
      </c>
      <c r="M34" s="32">
        <v>6.4737534967336694E-3</v>
      </c>
      <c r="N34" s="33">
        <v>0.71960000000000002</v>
      </c>
      <c r="O34" s="33">
        <v>3.5816859629048424E-2</v>
      </c>
      <c r="P34" s="33">
        <v>4.1309999999999999E-2</v>
      </c>
      <c r="Q34" s="33">
        <v>8.6692315745333674E-4</v>
      </c>
      <c r="R34" s="34">
        <v>2.4204331882581885E-2</v>
      </c>
      <c r="S34" s="32"/>
      <c r="T34" s="32"/>
      <c r="U34" s="18" t="s">
        <v>109</v>
      </c>
      <c r="V34" s="18"/>
      <c r="W34" s="18">
        <v>4.0975999999999999E-2</v>
      </c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</row>
    <row r="35" spans="1:58" x14ac:dyDescent="0.25">
      <c r="A35" s="18"/>
      <c r="B35" s="31" t="s">
        <v>181</v>
      </c>
      <c r="C35" s="18" t="s">
        <v>1</v>
      </c>
      <c r="D35" s="18">
        <v>25</v>
      </c>
      <c r="E35" s="18" t="s">
        <v>43</v>
      </c>
      <c r="F35" s="18" t="s">
        <v>183</v>
      </c>
      <c r="G35" s="18" t="s">
        <v>95</v>
      </c>
      <c r="H35" s="18" t="s">
        <v>98</v>
      </c>
      <c r="I35" s="18"/>
      <c r="J35" s="18">
        <v>8323.18</v>
      </c>
      <c r="K35" s="18"/>
      <c r="L35" s="32">
        <v>0.19495999999999999</v>
      </c>
      <c r="M35" s="32">
        <v>1.2577039953563284E-2</v>
      </c>
      <c r="N35" s="33">
        <v>1.09911</v>
      </c>
      <c r="O35" s="33">
        <v>6.6404692052423053E-2</v>
      </c>
      <c r="P35" s="33">
        <v>4.0919999999999998E-2</v>
      </c>
      <c r="Q35" s="33">
        <v>1.2596772196399788E-3</v>
      </c>
      <c r="R35" s="34">
        <v>1.8969702000056397E-2</v>
      </c>
      <c r="S35" s="32"/>
      <c r="T35" s="32"/>
      <c r="U35" s="18" t="s">
        <v>109</v>
      </c>
      <c r="V35" s="18"/>
      <c r="W35" s="18">
        <v>1.9189999999999999E-3</v>
      </c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</row>
    <row r="36" spans="1:58" x14ac:dyDescent="0.25">
      <c r="A36" s="18"/>
      <c r="B36" s="31" t="s">
        <v>181</v>
      </c>
      <c r="C36" s="18" t="s">
        <v>1</v>
      </c>
      <c r="D36" s="18">
        <v>25</v>
      </c>
      <c r="E36" s="18" t="s">
        <v>44</v>
      </c>
      <c r="F36" s="18" t="s">
        <v>183</v>
      </c>
      <c r="G36" s="18" t="s">
        <v>95</v>
      </c>
      <c r="H36" s="18" t="s">
        <v>98</v>
      </c>
      <c r="I36" s="18"/>
      <c r="J36" s="18">
        <v>13253.08</v>
      </c>
      <c r="K36" s="18"/>
      <c r="L36" s="32">
        <v>0.13552</v>
      </c>
      <c r="M36" s="32">
        <v>6.7569037902321374E-3</v>
      </c>
      <c r="N36" s="33">
        <v>0.77073000000000003</v>
      </c>
      <c r="O36" s="33">
        <v>3.7292862228817496E-2</v>
      </c>
      <c r="P36" s="33">
        <v>4.1250000000000002E-2</v>
      </c>
      <c r="Q36" s="33">
        <v>8.5787575428183981E-4</v>
      </c>
      <c r="R36" s="34">
        <v>2.3003752005361748E-2</v>
      </c>
      <c r="S36" s="32"/>
      <c r="T36" s="32"/>
      <c r="U36" s="18" t="s">
        <v>109</v>
      </c>
      <c r="V36" s="18"/>
      <c r="W36" s="18">
        <v>3.7728999999999999E-2</v>
      </c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</row>
    <row r="37" spans="1:58" x14ac:dyDescent="0.25">
      <c r="A37" s="18"/>
      <c r="B37" s="31" t="s">
        <v>181</v>
      </c>
      <c r="C37" s="18" t="s">
        <v>1</v>
      </c>
      <c r="D37" s="18">
        <v>25</v>
      </c>
      <c r="E37" s="18" t="s">
        <v>45</v>
      </c>
      <c r="F37" s="18" t="s">
        <v>183</v>
      </c>
      <c r="G37" s="18" t="s">
        <v>95</v>
      </c>
      <c r="H37" s="18" t="s">
        <v>98</v>
      </c>
      <c r="I37" s="18"/>
      <c r="J37" s="18">
        <v>11846.439999999999</v>
      </c>
      <c r="K37" s="18"/>
      <c r="L37" s="32">
        <v>0.38269999999999998</v>
      </c>
      <c r="M37" s="32">
        <v>1.9846815903906675E-2</v>
      </c>
      <c r="N37" s="33">
        <v>3.4141499999999998</v>
      </c>
      <c r="O37" s="33">
        <v>0.16467738037447729</v>
      </c>
      <c r="P37" s="33">
        <v>6.4710000000000004E-2</v>
      </c>
      <c r="Q37" s="33">
        <v>1.8867289178604513E-3</v>
      </c>
      <c r="R37" s="34">
        <v>1.1457122487435852E-2</v>
      </c>
      <c r="S37" s="32"/>
      <c r="T37" s="32"/>
      <c r="U37" s="18" t="s">
        <v>109</v>
      </c>
      <c r="V37" s="18"/>
      <c r="W37" s="18">
        <v>3.9199999999999999E-4</v>
      </c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</row>
    <row r="38" spans="1:58" x14ac:dyDescent="0.25">
      <c r="A38" s="18"/>
      <c r="B38" s="31" t="s">
        <v>181</v>
      </c>
      <c r="C38" s="18" t="s">
        <v>1</v>
      </c>
      <c r="D38" s="18">
        <v>25</v>
      </c>
      <c r="E38" s="18" t="s">
        <v>46</v>
      </c>
      <c r="F38" s="18" t="s">
        <v>184</v>
      </c>
      <c r="G38" s="18" t="s">
        <v>94</v>
      </c>
      <c r="H38" s="18" t="s">
        <v>97</v>
      </c>
      <c r="I38" s="18"/>
      <c r="J38" s="18">
        <v>3909.82</v>
      </c>
      <c r="K38" s="18"/>
      <c r="L38" s="32">
        <v>0.37306</v>
      </c>
      <c r="M38" s="32">
        <v>2.3151556817695478E-2</v>
      </c>
      <c r="N38" s="33">
        <v>2.98868</v>
      </c>
      <c r="O38" s="33">
        <v>0.16750588849532758</v>
      </c>
      <c r="P38" s="33">
        <v>5.8110000000000002E-2</v>
      </c>
      <c r="Q38" s="33">
        <v>2.1226905815897668E-3</v>
      </c>
      <c r="R38" s="34">
        <v>1.2672334093192057E-2</v>
      </c>
      <c r="S38" s="32"/>
      <c r="T38" s="32"/>
      <c r="U38" s="18" t="s">
        <v>110</v>
      </c>
      <c r="V38" s="18"/>
      <c r="W38" s="18">
        <v>4.823E-3</v>
      </c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</row>
    <row r="39" spans="1:58" x14ac:dyDescent="0.25">
      <c r="A39" s="18"/>
      <c r="B39" s="31" t="s">
        <v>181</v>
      </c>
      <c r="C39" s="18" t="s">
        <v>1</v>
      </c>
      <c r="D39" s="18">
        <v>25</v>
      </c>
      <c r="E39" s="18" t="s">
        <v>47</v>
      </c>
      <c r="F39" s="18" t="s">
        <v>184</v>
      </c>
      <c r="G39" s="18" t="s">
        <v>95</v>
      </c>
      <c r="H39" s="18" t="s">
        <v>98</v>
      </c>
      <c r="I39" s="18"/>
      <c r="J39" s="18">
        <v>14385.070000000002</v>
      </c>
      <c r="K39" s="18"/>
      <c r="L39" s="32">
        <v>0.14473</v>
      </c>
      <c r="M39" s="32">
        <v>8.2375522157485843E-3</v>
      </c>
      <c r="N39" s="33">
        <v>0.81828000000000001</v>
      </c>
      <c r="O39" s="33">
        <v>4.4636403230889667E-2</v>
      </c>
      <c r="P39" s="33">
        <v>4.1009999999999998E-2</v>
      </c>
      <c r="Q39" s="33">
        <v>1.0088797473504425E-3</v>
      </c>
      <c r="R39" s="34">
        <v>2.2602173883317481E-2</v>
      </c>
      <c r="S39" s="32"/>
      <c r="T39" s="32"/>
      <c r="U39" s="18" t="s">
        <v>109</v>
      </c>
      <c r="V39" s="18"/>
      <c r="W39" s="18">
        <v>1.567E-3</v>
      </c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</row>
    <row r="40" spans="1:58" x14ac:dyDescent="0.25">
      <c r="A40" s="18"/>
      <c r="B40" s="31" t="s">
        <v>181</v>
      </c>
      <c r="C40" s="18" t="s">
        <v>1</v>
      </c>
      <c r="D40" s="18">
        <v>25</v>
      </c>
      <c r="E40" s="18" t="s">
        <v>48</v>
      </c>
      <c r="F40" s="18" t="s">
        <v>184</v>
      </c>
      <c r="G40" s="18" t="s">
        <v>95</v>
      </c>
      <c r="H40" s="18" t="s">
        <v>98</v>
      </c>
      <c r="I40" s="18"/>
      <c r="J40" s="18">
        <v>12695.779999999999</v>
      </c>
      <c r="K40" s="18"/>
      <c r="L40" s="32">
        <v>0.37603999999999999</v>
      </c>
      <c r="M40" s="32">
        <v>1.6273395730310589E-2</v>
      </c>
      <c r="N40" s="33">
        <v>2.9914999999999998</v>
      </c>
      <c r="O40" s="33">
        <v>0.12343639021230204</v>
      </c>
      <c r="P40" s="33">
        <v>5.7709999999999997E-2</v>
      </c>
      <c r="Q40" s="33">
        <v>1.316013983606105E-3</v>
      </c>
      <c r="R40" s="34">
        <v>1.0661474961659621E-2</v>
      </c>
      <c r="S40" s="32"/>
      <c r="T40" s="32"/>
      <c r="U40" s="18" t="s">
        <v>108</v>
      </c>
      <c r="V40" s="18"/>
      <c r="W40" s="18">
        <v>3.8920000000000001E-3</v>
      </c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</row>
    <row r="41" spans="1:58" x14ac:dyDescent="0.25">
      <c r="A41" s="18"/>
      <c r="B41" s="31" t="s">
        <v>181</v>
      </c>
      <c r="C41" s="18" t="s">
        <v>1</v>
      </c>
      <c r="D41" s="18">
        <v>25</v>
      </c>
      <c r="E41" s="18" t="s">
        <v>49</v>
      </c>
      <c r="F41" s="18" t="s">
        <v>184</v>
      </c>
      <c r="G41" s="18" t="s">
        <v>94</v>
      </c>
      <c r="H41" s="18" t="s">
        <v>97</v>
      </c>
      <c r="I41" s="18"/>
      <c r="J41" s="18">
        <v>1835.54</v>
      </c>
      <c r="K41" s="18"/>
      <c r="L41" s="32">
        <v>0.50083</v>
      </c>
      <c r="M41" s="32">
        <v>2.8762214667739486E-2</v>
      </c>
      <c r="N41" s="33">
        <v>4.00373</v>
      </c>
      <c r="O41" s="33">
        <v>0.20424072334212448</v>
      </c>
      <c r="P41" s="33">
        <v>5.8029999999999998E-2</v>
      </c>
      <c r="Q41" s="33">
        <v>2.0840509100256283E-3</v>
      </c>
      <c r="R41" s="34">
        <v>1.02038950701062E-2</v>
      </c>
      <c r="S41" s="32"/>
      <c r="T41" s="32"/>
      <c r="U41" s="18" t="s">
        <v>109</v>
      </c>
      <c r="V41" s="18"/>
      <c r="W41" s="18">
        <v>8.4699999999999999E-4</v>
      </c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</row>
    <row r="42" spans="1:58" x14ac:dyDescent="0.25">
      <c r="J42" s="36"/>
      <c r="K42" s="36"/>
      <c r="L42" s="37"/>
      <c r="M42" s="37"/>
      <c r="N42" s="38"/>
      <c r="O42" s="38"/>
      <c r="P42" s="38"/>
      <c r="Q42" s="38"/>
      <c r="S42" s="37"/>
      <c r="T42" s="37"/>
      <c r="V42" s="40"/>
      <c r="W42" s="41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</row>
    <row r="43" spans="1:58" x14ac:dyDescent="0.25">
      <c r="J43" s="36"/>
      <c r="K43" s="36"/>
      <c r="L43" s="37"/>
      <c r="M43" s="37"/>
      <c r="N43" s="38"/>
      <c r="O43" s="38"/>
      <c r="P43" s="38"/>
      <c r="Q43" s="38"/>
      <c r="S43" s="37"/>
      <c r="T43" s="37"/>
      <c r="V43" s="40"/>
      <c r="W43" s="41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</row>
    <row r="44" spans="1:58" x14ac:dyDescent="0.3">
      <c r="L44" s="37"/>
      <c r="M44" s="37"/>
      <c r="N44" s="38"/>
      <c r="O44" s="38"/>
      <c r="P44" s="38"/>
      <c r="Q44" s="38"/>
      <c r="R44" s="42"/>
      <c r="S44" s="37"/>
      <c r="T44" s="37"/>
      <c r="X44" s="21"/>
    </row>
    <row r="45" spans="1:58" x14ac:dyDescent="0.25">
      <c r="L45" s="37"/>
      <c r="M45" s="37"/>
      <c r="N45" s="38"/>
      <c r="O45" s="38"/>
      <c r="P45" s="38"/>
      <c r="Q45" s="38"/>
      <c r="R45" s="42"/>
      <c r="S45" s="37"/>
      <c r="T45" s="37"/>
    </row>
    <row r="46" spans="1:58" x14ac:dyDescent="0.25">
      <c r="L46" s="37"/>
      <c r="M46" s="37"/>
      <c r="N46" s="38"/>
      <c r="O46" s="38"/>
      <c r="P46" s="38"/>
      <c r="Q46" s="38"/>
      <c r="R46" s="42"/>
      <c r="S46" s="37"/>
      <c r="T46" s="37"/>
    </row>
    <row r="47" spans="1:58" x14ac:dyDescent="0.25">
      <c r="L47" s="37"/>
      <c r="M47" s="37"/>
      <c r="N47" s="38"/>
      <c r="O47" s="38"/>
      <c r="P47" s="38"/>
      <c r="Q47" s="38"/>
      <c r="R47" s="42"/>
      <c r="S47" s="37"/>
      <c r="T47" s="37"/>
    </row>
    <row r="48" spans="1:58" x14ac:dyDescent="0.25">
      <c r="L48" s="37"/>
      <c r="M48" s="37"/>
      <c r="N48" s="38"/>
      <c r="O48" s="38"/>
      <c r="P48" s="38"/>
      <c r="Q48" s="38"/>
      <c r="R48" s="42"/>
      <c r="S48" s="37"/>
      <c r="T48" s="37"/>
    </row>
    <row r="49" spans="12:20" x14ac:dyDescent="0.25">
      <c r="L49" s="37"/>
      <c r="M49" s="37"/>
      <c r="N49" s="38"/>
      <c r="O49" s="38"/>
      <c r="P49" s="38"/>
      <c r="Q49" s="38"/>
      <c r="R49" s="42"/>
      <c r="S49" s="37"/>
      <c r="T49" s="37"/>
    </row>
    <row r="50" spans="12:20" x14ac:dyDescent="0.25">
      <c r="L50" s="37"/>
      <c r="M50" s="37"/>
      <c r="N50" s="38"/>
      <c r="O50" s="38"/>
      <c r="P50" s="38"/>
      <c r="Q50" s="38"/>
      <c r="R50" s="42"/>
      <c r="S50" s="37"/>
      <c r="T50" s="37"/>
    </row>
    <row r="51" spans="12:20" x14ac:dyDescent="0.25">
      <c r="L51" s="37"/>
      <c r="M51" s="37"/>
      <c r="N51" s="38"/>
      <c r="O51" s="38"/>
      <c r="P51" s="38"/>
      <c r="Q51" s="38"/>
      <c r="R51" s="42"/>
      <c r="S51" s="37"/>
      <c r="T51" s="37"/>
    </row>
    <row r="52" spans="12:20" x14ac:dyDescent="0.25">
      <c r="L52" s="37"/>
      <c r="M52" s="37"/>
      <c r="N52" s="38"/>
      <c r="O52" s="38"/>
      <c r="P52" s="38"/>
      <c r="Q52" s="38"/>
      <c r="R52" s="42"/>
      <c r="S52" s="37"/>
      <c r="T52" s="37"/>
    </row>
    <row r="53" spans="12:20" x14ac:dyDescent="0.25">
      <c r="L53" s="37"/>
      <c r="M53" s="37"/>
      <c r="N53" s="38"/>
      <c r="O53" s="38"/>
      <c r="P53" s="38"/>
      <c r="Q53" s="38"/>
      <c r="R53" s="42"/>
      <c r="S53" s="37"/>
      <c r="T53" s="37"/>
    </row>
    <row r="54" spans="12:20" x14ac:dyDescent="0.25">
      <c r="L54" s="37"/>
      <c r="M54" s="37"/>
      <c r="N54" s="38"/>
      <c r="O54" s="38"/>
      <c r="P54" s="38"/>
      <c r="Q54" s="38"/>
      <c r="R54" s="42"/>
      <c r="S54" s="37"/>
      <c r="T54" s="37"/>
    </row>
    <row r="55" spans="12:20" x14ac:dyDescent="0.25">
      <c r="L55" s="37"/>
      <c r="M55" s="37"/>
      <c r="N55" s="38"/>
      <c r="O55" s="38"/>
      <c r="P55" s="38"/>
      <c r="Q55" s="38"/>
      <c r="R55" s="42"/>
      <c r="S55" s="37"/>
      <c r="T55" s="37"/>
    </row>
    <row r="56" spans="12:20" x14ac:dyDescent="0.25">
      <c r="L56" s="37"/>
      <c r="M56" s="37"/>
      <c r="N56" s="38"/>
      <c r="O56" s="38"/>
      <c r="P56" s="38"/>
      <c r="Q56" s="38"/>
      <c r="R56" s="42"/>
      <c r="S56" s="37"/>
      <c r="T56" s="37"/>
    </row>
    <row r="57" spans="12:20" x14ac:dyDescent="0.25">
      <c r="L57" s="37"/>
      <c r="M57" s="37"/>
      <c r="N57" s="38"/>
      <c r="O57" s="38"/>
      <c r="P57" s="38"/>
      <c r="Q57" s="38"/>
      <c r="R57" s="42"/>
      <c r="S57" s="37"/>
      <c r="T57" s="37"/>
    </row>
    <row r="58" spans="12:20" x14ac:dyDescent="0.25">
      <c r="L58" s="37"/>
      <c r="M58" s="37"/>
      <c r="N58" s="38"/>
      <c r="O58" s="38"/>
      <c r="P58" s="38"/>
      <c r="Q58" s="38"/>
      <c r="R58" s="42"/>
      <c r="S58" s="37"/>
      <c r="T58" s="37"/>
    </row>
    <row r="59" spans="12:20" x14ac:dyDescent="0.25">
      <c r="L59" s="37"/>
      <c r="M59" s="37"/>
      <c r="N59" s="38"/>
      <c r="O59" s="38"/>
      <c r="P59" s="38"/>
      <c r="Q59" s="38"/>
      <c r="R59" s="42"/>
      <c r="S59" s="37"/>
      <c r="T59" s="37"/>
    </row>
    <row r="60" spans="12:20" x14ac:dyDescent="0.25">
      <c r="L60" s="37"/>
      <c r="M60" s="37"/>
      <c r="N60" s="38"/>
      <c r="O60" s="38"/>
      <c r="P60" s="38"/>
      <c r="Q60" s="38"/>
      <c r="R60" s="42"/>
      <c r="S60" s="37"/>
      <c r="T60" s="37"/>
    </row>
    <row r="61" spans="12:20" x14ac:dyDescent="0.25">
      <c r="L61" s="37"/>
      <c r="M61" s="37"/>
      <c r="N61" s="38"/>
      <c r="O61" s="38"/>
      <c r="P61" s="38"/>
      <c r="Q61" s="38"/>
      <c r="R61" s="42"/>
      <c r="S61" s="37"/>
      <c r="T61" s="37"/>
    </row>
    <row r="62" spans="12:20" x14ac:dyDescent="0.25">
      <c r="L62" s="37"/>
      <c r="M62" s="37"/>
      <c r="N62" s="38"/>
      <c r="O62" s="38"/>
      <c r="P62" s="38"/>
      <c r="Q62" s="38"/>
      <c r="R62" s="42"/>
      <c r="S62" s="37"/>
      <c r="T62" s="37"/>
    </row>
    <row r="63" spans="12:20" x14ac:dyDescent="0.25">
      <c r="L63" s="37"/>
      <c r="M63" s="37"/>
      <c r="N63" s="38"/>
      <c r="O63" s="38"/>
      <c r="P63" s="38"/>
      <c r="Q63" s="38"/>
      <c r="R63" s="42"/>
      <c r="S63" s="37"/>
      <c r="T63" s="37"/>
    </row>
    <row r="64" spans="12:20" x14ac:dyDescent="0.25">
      <c r="L64" s="37"/>
      <c r="M64" s="37"/>
      <c r="N64" s="38"/>
      <c r="O64" s="38"/>
      <c r="P64" s="38"/>
      <c r="Q64" s="38"/>
      <c r="R64" s="42"/>
      <c r="S64" s="37"/>
      <c r="T64" s="37"/>
    </row>
    <row r="65" spans="5:21" x14ac:dyDescent="0.25">
      <c r="L65" s="37"/>
      <c r="M65" s="37"/>
      <c r="N65" s="38"/>
      <c r="O65" s="38"/>
      <c r="P65" s="38"/>
      <c r="Q65" s="38"/>
      <c r="R65" s="42"/>
      <c r="S65" s="37"/>
      <c r="T65" s="37"/>
    </row>
    <row r="66" spans="5:21" x14ac:dyDescent="0.25">
      <c r="L66" s="37"/>
      <c r="M66" s="37"/>
      <c r="N66" s="38"/>
      <c r="O66" s="38"/>
      <c r="P66" s="38"/>
      <c r="Q66" s="38"/>
      <c r="R66" s="42"/>
      <c r="S66" s="37"/>
      <c r="T66" s="37"/>
    </row>
    <row r="67" spans="5:21" x14ac:dyDescent="0.25">
      <c r="L67" s="37"/>
      <c r="M67" s="37"/>
      <c r="N67" s="38"/>
      <c r="O67" s="38"/>
      <c r="P67" s="38"/>
      <c r="Q67" s="38"/>
      <c r="R67" s="42"/>
      <c r="S67" s="37"/>
      <c r="T67" s="37"/>
    </row>
    <row r="68" spans="5:21" x14ac:dyDescent="0.25">
      <c r="L68" s="37"/>
      <c r="M68" s="37"/>
      <c r="N68" s="38"/>
      <c r="O68" s="38"/>
      <c r="P68" s="38"/>
      <c r="Q68" s="38"/>
      <c r="R68" s="42"/>
      <c r="S68" s="37"/>
      <c r="T68" s="37"/>
    </row>
    <row r="69" spans="5:21" x14ac:dyDescent="0.25">
      <c r="L69" s="37"/>
      <c r="M69" s="37"/>
      <c r="N69" s="38"/>
      <c r="O69" s="38"/>
      <c r="P69" s="38"/>
      <c r="Q69" s="38"/>
      <c r="R69" s="42"/>
      <c r="S69" s="37"/>
      <c r="T69" s="37"/>
    </row>
    <row r="70" spans="5:21" x14ac:dyDescent="0.25">
      <c r="L70" s="37"/>
      <c r="M70" s="37"/>
      <c r="N70" s="38"/>
      <c r="O70" s="38"/>
      <c r="P70" s="38"/>
      <c r="Q70" s="38"/>
      <c r="R70" s="42"/>
      <c r="S70" s="37"/>
      <c r="T70" s="37"/>
    </row>
    <row r="71" spans="5:21" x14ac:dyDescent="0.25">
      <c r="L71" s="37"/>
      <c r="M71" s="37"/>
      <c r="N71" s="38"/>
      <c r="O71" s="38"/>
      <c r="P71" s="38"/>
      <c r="Q71" s="38"/>
      <c r="R71" s="42"/>
      <c r="S71" s="37"/>
      <c r="T71" s="37"/>
    </row>
    <row r="72" spans="5:21" x14ac:dyDescent="0.25">
      <c r="L72" s="37"/>
      <c r="M72" s="37"/>
      <c r="N72" s="38"/>
      <c r="O72" s="38"/>
      <c r="P72" s="38"/>
      <c r="Q72" s="38"/>
      <c r="R72" s="42"/>
      <c r="S72" s="37"/>
      <c r="T72" s="37"/>
    </row>
    <row r="73" spans="5:21" x14ac:dyDescent="0.25">
      <c r="L73" s="37"/>
      <c r="M73" s="37"/>
      <c r="N73" s="38"/>
      <c r="O73" s="38"/>
      <c r="P73" s="38"/>
      <c r="Q73" s="38"/>
      <c r="R73" s="42"/>
      <c r="S73" s="37"/>
      <c r="T73" s="37"/>
    </row>
    <row r="74" spans="5:21" x14ac:dyDescent="0.25">
      <c r="F74" s="43"/>
      <c r="G74" s="43"/>
      <c r="L74" s="37"/>
      <c r="M74" s="37"/>
      <c r="N74" s="44"/>
      <c r="O74" s="44"/>
      <c r="P74" s="44"/>
      <c r="Q74" s="44"/>
      <c r="R74" s="45"/>
      <c r="S74" s="37"/>
      <c r="T74" s="37"/>
    </row>
    <row r="75" spans="5:21" x14ac:dyDescent="0.25">
      <c r="L75" s="37"/>
      <c r="M75" s="37"/>
      <c r="N75" s="38"/>
      <c r="O75" s="38"/>
      <c r="P75" s="38"/>
      <c r="Q75" s="38"/>
      <c r="R75" s="42"/>
      <c r="S75" s="37"/>
      <c r="T75" s="37"/>
    </row>
    <row r="76" spans="5:21" x14ac:dyDescent="0.25">
      <c r="L76" s="37"/>
      <c r="M76" s="37"/>
      <c r="N76" s="38"/>
      <c r="O76" s="38"/>
      <c r="P76" s="38"/>
      <c r="Q76" s="38"/>
      <c r="R76" s="42"/>
      <c r="S76" s="37"/>
      <c r="T76" s="37"/>
    </row>
    <row r="77" spans="5:21" x14ac:dyDescent="0.25">
      <c r="E77" s="43"/>
      <c r="F77" s="43"/>
      <c r="G77" s="43"/>
      <c r="H77" s="43"/>
      <c r="I77" s="43"/>
      <c r="L77" s="46"/>
      <c r="M77" s="46"/>
      <c r="N77" s="44"/>
      <c r="O77" s="44"/>
      <c r="P77" s="44"/>
      <c r="Q77" s="44"/>
      <c r="R77" s="45"/>
      <c r="S77" s="46"/>
      <c r="T77" s="46"/>
      <c r="U77" s="43"/>
    </row>
    <row r="78" spans="5:21" x14ac:dyDescent="0.25">
      <c r="L78" s="37"/>
      <c r="M78" s="37"/>
      <c r="N78" s="38"/>
      <c r="O78" s="38"/>
      <c r="P78" s="38"/>
      <c r="Q78" s="38"/>
      <c r="R78" s="42"/>
      <c r="S78" s="37"/>
      <c r="T78" s="37"/>
    </row>
    <row r="79" spans="5:21" x14ac:dyDescent="0.25">
      <c r="L79" s="37"/>
      <c r="M79" s="37"/>
      <c r="N79" s="38"/>
      <c r="O79" s="38"/>
      <c r="P79" s="38"/>
      <c r="Q79" s="38"/>
      <c r="R79" s="42"/>
      <c r="S79" s="37"/>
      <c r="T79" s="37"/>
    </row>
    <row r="80" spans="5:21" x14ac:dyDescent="0.25">
      <c r="E80" s="43"/>
      <c r="F80" s="43"/>
      <c r="G80" s="43"/>
      <c r="H80" s="43"/>
      <c r="I80" s="43"/>
      <c r="L80" s="46"/>
      <c r="M80" s="46"/>
      <c r="N80" s="44"/>
      <c r="O80" s="44"/>
      <c r="P80" s="44"/>
      <c r="Q80" s="44"/>
      <c r="R80" s="45"/>
      <c r="S80" s="46"/>
      <c r="T80" s="46"/>
      <c r="U80" s="43"/>
    </row>
    <row r="81" spans="12:20" x14ac:dyDescent="0.25">
      <c r="L81" s="37"/>
      <c r="M81" s="37"/>
      <c r="N81" s="38"/>
      <c r="O81" s="38"/>
      <c r="P81" s="38"/>
      <c r="Q81" s="38"/>
      <c r="R81" s="42"/>
      <c r="S81" s="37"/>
      <c r="T81" s="37"/>
    </row>
    <row r="82" spans="12:20" x14ac:dyDescent="0.25">
      <c r="L82" s="37"/>
      <c r="M82" s="37"/>
      <c r="N82" s="38"/>
      <c r="O82" s="38"/>
      <c r="P82" s="38"/>
      <c r="Q82" s="38"/>
      <c r="R82" s="42"/>
      <c r="S82" s="37"/>
      <c r="T82" s="37"/>
    </row>
    <row r="83" spans="12:20" x14ac:dyDescent="0.25">
      <c r="L83" s="37"/>
      <c r="M83" s="37"/>
      <c r="N83" s="38"/>
      <c r="O83" s="38"/>
      <c r="P83" s="38"/>
      <c r="Q83" s="38"/>
      <c r="R83" s="42"/>
      <c r="S83" s="37"/>
      <c r="T83" s="37"/>
    </row>
    <row r="84" spans="12:20" x14ac:dyDescent="0.25">
      <c r="L84" s="37"/>
      <c r="M84" s="37"/>
      <c r="N84" s="38"/>
      <c r="O84" s="38"/>
      <c r="P84" s="38"/>
      <c r="Q84" s="38"/>
      <c r="R84" s="42"/>
      <c r="S84" s="37"/>
      <c r="T84" s="37"/>
    </row>
    <row r="85" spans="12:20" x14ac:dyDescent="0.25">
      <c r="L85" s="37"/>
      <c r="M85" s="37"/>
      <c r="N85" s="38"/>
      <c r="O85" s="38"/>
      <c r="P85" s="38"/>
      <c r="Q85" s="38"/>
      <c r="R85" s="42"/>
      <c r="S85" s="37"/>
      <c r="T85" s="37"/>
    </row>
    <row r="86" spans="12:20" x14ac:dyDescent="0.25">
      <c r="L86" s="37"/>
      <c r="M86" s="37"/>
      <c r="N86" s="38"/>
      <c r="O86" s="38"/>
      <c r="P86" s="38"/>
      <c r="Q86" s="38"/>
      <c r="R86" s="42"/>
      <c r="S86" s="37"/>
      <c r="T86" s="37"/>
    </row>
    <row r="87" spans="12:20" x14ac:dyDescent="0.25">
      <c r="L87" s="37"/>
      <c r="M87" s="37"/>
      <c r="N87" s="38"/>
      <c r="O87" s="38"/>
      <c r="P87" s="38"/>
      <c r="Q87" s="38"/>
      <c r="R87" s="42"/>
      <c r="S87" s="37"/>
      <c r="T87" s="37"/>
    </row>
    <row r="88" spans="12:20" x14ac:dyDescent="0.25">
      <c r="L88" s="37"/>
      <c r="M88" s="37"/>
      <c r="N88" s="38"/>
      <c r="O88" s="38"/>
      <c r="P88" s="38"/>
      <c r="Q88" s="38"/>
      <c r="R88" s="42"/>
      <c r="S88" s="37"/>
      <c r="T88" s="37"/>
    </row>
    <row r="89" spans="12:20" x14ac:dyDescent="0.25">
      <c r="L89" s="37"/>
      <c r="M89" s="37"/>
      <c r="N89" s="38"/>
      <c r="O89" s="38"/>
      <c r="P89" s="38"/>
      <c r="Q89" s="38"/>
      <c r="R89" s="42"/>
      <c r="S89" s="37"/>
      <c r="T89" s="37"/>
    </row>
    <row r="90" spans="12:20" x14ac:dyDescent="0.25">
      <c r="L90" s="37"/>
      <c r="M90" s="37"/>
      <c r="N90" s="38"/>
      <c r="O90" s="38"/>
      <c r="P90" s="38"/>
      <c r="Q90" s="38"/>
      <c r="R90" s="42"/>
      <c r="S90" s="37"/>
      <c r="T90" s="37"/>
    </row>
    <row r="91" spans="12:20" x14ac:dyDescent="0.25">
      <c r="L91" s="37"/>
      <c r="M91" s="37"/>
      <c r="N91" s="38"/>
      <c r="O91" s="38"/>
      <c r="P91" s="38"/>
      <c r="Q91" s="38"/>
      <c r="R91" s="42"/>
      <c r="S91" s="37"/>
      <c r="T91" s="37"/>
    </row>
    <row r="92" spans="12:20" x14ac:dyDescent="0.25">
      <c r="L92" s="37"/>
      <c r="M92" s="37"/>
      <c r="N92" s="38"/>
      <c r="O92" s="38"/>
      <c r="P92" s="38"/>
      <c r="Q92" s="38"/>
      <c r="R92" s="42"/>
      <c r="S92" s="37"/>
      <c r="T92" s="37"/>
    </row>
    <row r="93" spans="12:20" x14ac:dyDescent="0.25">
      <c r="L93" s="37"/>
      <c r="M93" s="37"/>
      <c r="N93" s="38"/>
      <c r="O93" s="38"/>
      <c r="P93" s="38"/>
      <c r="Q93" s="38"/>
      <c r="R93" s="42"/>
      <c r="S93" s="37"/>
      <c r="T93" s="37"/>
    </row>
    <row r="94" spans="12:20" x14ac:dyDescent="0.25">
      <c r="L94" s="37"/>
      <c r="M94" s="37"/>
      <c r="N94" s="38"/>
      <c r="O94" s="38"/>
      <c r="P94" s="38"/>
      <c r="Q94" s="38"/>
      <c r="R94" s="42"/>
      <c r="S94" s="37"/>
      <c r="T94" s="37"/>
    </row>
    <row r="95" spans="12:20" x14ac:dyDescent="0.25">
      <c r="L95" s="37"/>
      <c r="M95" s="37"/>
      <c r="N95" s="38"/>
      <c r="O95" s="38"/>
      <c r="P95" s="38"/>
      <c r="Q95" s="38"/>
      <c r="R95" s="42"/>
      <c r="S95" s="37"/>
      <c r="T95" s="37"/>
    </row>
    <row r="96" spans="12:20" x14ac:dyDescent="0.25">
      <c r="L96" s="37"/>
      <c r="M96" s="37"/>
      <c r="N96" s="38"/>
      <c r="O96" s="38"/>
      <c r="P96" s="38"/>
      <c r="Q96" s="38"/>
      <c r="R96" s="42"/>
      <c r="S96" s="37"/>
      <c r="T96" s="37"/>
    </row>
    <row r="97" spans="12:20" x14ac:dyDescent="0.25">
      <c r="L97" s="37"/>
      <c r="M97" s="37"/>
      <c r="N97" s="38"/>
      <c r="O97" s="38"/>
      <c r="P97" s="38"/>
      <c r="Q97" s="38"/>
      <c r="R97" s="42"/>
      <c r="S97" s="37"/>
      <c r="T97" s="37"/>
    </row>
    <row r="98" spans="12:20" x14ac:dyDescent="0.25">
      <c r="L98" s="37"/>
      <c r="M98" s="37"/>
      <c r="N98" s="38"/>
      <c r="O98" s="38"/>
      <c r="P98" s="38"/>
      <c r="Q98" s="38"/>
      <c r="R98" s="42"/>
      <c r="S98" s="37"/>
      <c r="T98" s="37"/>
    </row>
    <row r="99" spans="12:20" x14ac:dyDescent="0.25">
      <c r="L99" s="37"/>
      <c r="M99" s="37"/>
      <c r="N99" s="38"/>
      <c r="O99" s="38"/>
      <c r="P99" s="38"/>
      <c r="Q99" s="38"/>
      <c r="R99" s="42"/>
      <c r="S99" s="37"/>
      <c r="T99" s="37"/>
    </row>
    <row r="100" spans="12:20" x14ac:dyDescent="0.25">
      <c r="L100" s="37"/>
      <c r="M100" s="37"/>
      <c r="N100" s="38"/>
      <c r="O100" s="38"/>
      <c r="P100" s="38"/>
      <c r="Q100" s="38"/>
      <c r="R100" s="42"/>
      <c r="S100" s="37"/>
      <c r="T100" s="37"/>
    </row>
    <row r="101" spans="12:20" x14ac:dyDescent="0.25">
      <c r="L101" s="37"/>
      <c r="M101" s="37"/>
      <c r="N101" s="38"/>
      <c r="O101" s="38"/>
      <c r="P101" s="38"/>
      <c r="Q101" s="38"/>
      <c r="R101" s="42"/>
      <c r="S101" s="37"/>
      <c r="T101" s="37"/>
    </row>
    <row r="102" spans="12:20" x14ac:dyDescent="0.25">
      <c r="L102" s="37"/>
      <c r="M102" s="37"/>
      <c r="N102" s="38"/>
      <c r="O102" s="38"/>
      <c r="P102" s="38"/>
      <c r="Q102" s="38"/>
      <c r="R102" s="42"/>
      <c r="S102" s="37"/>
      <c r="T102" s="37"/>
    </row>
    <row r="103" spans="12:20" x14ac:dyDescent="0.25">
      <c r="L103" s="37"/>
      <c r="M103" s="37"/>
      <c r="N103" s="38"/>
      <c r="O103" s="38"/>
      <c r="P103" s="38"/>
      <c r="Q103" s="38"/>
      <c r="R103" s="42"/>
      <c r="S103" s="37"/>
      <c r="T103" s="37"/>
    </row>
    <row r="104" spans="12:20" x14ac:dyDescent="0.25">
      <c r="L104" s="37"/>
      <c r="M104" s="37"/>
      <c r="N104" s="38"/>
      <c r="O104" s="38"/>
      <c r="P104" s="38"/>
      <c r="Q104" s="38"/>
      <c r="R104" s="42"/>
      <c r="S104" s="37"/>
      <c r="T104" s="37"/>
    </row>
    <row r="105" spans="12:20" x14ac:dyDescent="0.25">
      <c r="L105" s="37"/>
      <c r="M105" s="37"/>
      <c r="N105" s="38"/>
      <c r="O105" s="38"/>
      <c r="P105" s="38"/>
      <c r="Q105" s="38"/>
      <c r="R105" s="42"/>
      <c r="S105" s="37"/>
      <c r="T105" s="37"/>
    </row>
    <row r="106" spans="12:20" x14ac:dyDescent="0.25">
      <c r="L106" s="37"/>
      <c r="M106" s="37"/>
      <c r="N106" s="38"/>
      <c r="O106" s="38"/>
      <c r="P106" s="38"/>
      <c r="Q106" s="38"/>
      <c r="R106" s="42"/>
      <c r="S106" s="37"/>
      <c r="T106" s="37"/>
    </row>
    <row r="107" spans="12:20" x14ac:dyDescent="0.25">
      <c r="L107" s="37"/>
      <c r="M107" s="37"/>
      <c r="N107" s="38"/>
      <c r="O107" s="38"/>
      <c r="P107" s="38"/>
      <c r="Q107" s="38"/>
      <c r="R107" s="42"/>
      <c r="S107" s="37"/>
      <c r="T107" s="37"/>
    </row>
    <row r="108" spans="12:20" x14ac:dyDescent="0.25">
      <c r="L108" s="37"/>
      <c r="M108" s="37"/>
      <c r="N108" s="38"/>
      <c r="O108" s="38"/>
      <c r="P108" s="38"/>
      <c r="Q108" s="38"/>
      <c r="R108" s="42"/>
      <c r="S108" s="37"/>
      <c r="T108" s="37"/>
    </row>
    <row r="109" spans="12:20" x14ac:dyDescent="0.25">
      <c r="L109" s="37"/>
      <c r="M109" s="37"/>
      <c r="N109" s="38"/>
      <c r="O109" s="38"/>
      <c r="P109" s="38"/>
      <c r="Q109" s="38"/>
      <c r="R109" s="42"/>
      <c r="S109" s="37"/>
      <c r="T109" s="37"/>
    </row>
    <row r="110" spans="12:20" x14ac:dyDescent="0.25">
      <c r="L110" s="37"/>
      <c r="M110" s="37"/>
      <c r="N110" s="38"/>
      <c r="O110" s="38"/>
      <c r="P110" s="38"/>
      <c r="Q110" s="38"/>
      <c r="R110" s="42"/>
      <c r="S110" s="37"/>
      <c r="T110" s="37"/>
    </row>
    <row r="111" spans="12:20" x14ac:dyDescent="0.25">
      <c r="L111" s="37"/>
      <c r="M111" s="37"/>
      <c r="N111" s="38"/>
      <c r="O111" s="38"/>
      <c r="P111" s="38"/>
      <c r="Q111" s="38"/>
      <c r="R111" s="42"/>
      <c r="S111" s="37"/>
      <c r="T111" s="37"/>
    </row>
    <row r="112" spans="12:20" x14ac:dyDescent="0.25">
      <c r="L112" s="37"/>
      <c r="M112" s="37"/>
      <c r="N112" s="38"/>
      <c r="O112" s="38"/>
      <c r="P112" s="38"/>
      <c r="Q112" s="38"/>
      <c r="R112" s="42"/>
      <c r="S112" s="37"/>
      <c r="T112" s="37"/>
    </row>
    <row r="113" spans="12:24" x14ac:dyDescent="0.25">
      <c r="L113" s="37"/>
      <c r="M113" s="37"/>
      <c r="N113" s="38"/>
      <c r="O113" s="38"/>
      <c r="P113" s="38"/>
      <c r="Q113" s="38"/>
      <c r="R113" s="42"/>
      <c r="S113" s="37"/>
      <c r="T113" s="37"/>
    </row>
    <row r="114" spans="12:24" x14ac:dyDescent="0.25">
      <c r="L114" s="37"/>
      <c r="M114" s="37"/>
      <c r="N114" s="38"/>
      <c r="O114" s="38"/>
      <c r="P114" s="38"/>
      <c r="Q114" s="38"/>
      <c r="R114" s="42"/>
      <c r="S114" s="37"/>
      <c r="T114" s="37"/>
    </row>
    <row r="115" spans="12:24" x14ac:dyDescent="0.25">
      <c r="L115" s="37"/>
      <c r="M115" s="37"/>
      <c r="N115" s="38"/>
      <c r="O115" s="38"/>
      <c r="P115" s="38"/>
      <c r="Q115" s="38"/>
      <c r="R115" s="42"/>
      <c r="S115" s="37"/>
      <c r="T115" s="37"/>
    </row>
    <row r="116" spans="12:24" x14ac:dyDescent="0.25">
      <c r="L116" s="37"/>
      <c r="M116" s="37"/>
      <c r="N116" s="38"/>
      <c r="O116" s="38"/>
      <c r="P116" s="38"/>
      <c r="Q116" s="38"/>
      <c r="R116" s="42"/>
      <c r="S116" s="37"/>
      <c r="T116" s="37"/>
    </row>
    <row r="117" spans="12:24" x14ac:dyDescent="0.25">
      <c r="L117" s="37"/>
      <c r="M117" s="37"/>
      <c r="N117" s="38"/>
      <c r="O117" s="38"/>
      <c r="P117" s="38"/>
      <c r="Q117" s="38"/>
      <c r="R117" s="42"/>
      <c r="S117" s="37"/>
      <c r="T117" s="37"/>
    </row>
    <row r="118" spans="12:24" x14ac:dyDescent="0.25">
      <c r="L118" s="37"/>
      <c r="M118" s="37"/>
      <c r="N118" s="38"/>
      <c r="O118" s="38"/>
      <c r="P118" s="38"/>
      <c r="Q118" s="38"/>
      <c r="R118" s="42"/>
      <c r="S118" s="37"/>
      <c r="T118" s="37"/>
    </row>
    <row r="119" spans="12:24" x14ac:dyDescent="0.25">
      <c r="L119" s="37"/>
      <c r="M119" s="37"/>
      <c r="N119" s="38"/>
      <c r="O119" s="38"/>
      <c r="P119" s="38"/>
      <c r="Q119" s="38"/>
      <c r="R119" s="42"/>
      <c r="S119" s="37"/>
      <c r="T119" s="37"/>
    </row>
    <row r="120" spans="12:24" x14ac:dyDescent="0.25">
      <c r="R120" s="42"/>
    </row>
    <row r="121" spans="12:24" x14ac:dyDescent="0.25">
      <c r="R121" s="42"/>
    </row>
    <row r="122" spans="12:24" x14ac:dyDescent="0.25">
      <c r="R122" s="42"/>
    </row>
    <row r="123" spans="12:24" x14ac:dyDescent="0.3">
      <c r="L123" s="37"/>
      <c r="M123" s="37"/>
      <c r="N123" s="38"/>
      <c r="O123" s="38"/>
      <c r="P123" s="38"/>
      <c r="Q123" s="38"/>
      <c r="R123" s="42"/>
      <c r="S123" s="37"/>
      <c r="T123" s="37"/>
      <c r="X123" s="21"/>
    </row>
    <row r="124" spans="12:24" x14ac:dyDescent="0.25">
      <c r="L124" s="37"/>
      <c r="M124" s="37"/>
      <c r="N124" s="38"/>
      <c r="O124" s="38"/>
      <c r="P124" s="38"/>
      <c r="Q124" s="38"/>
      <c r="R124" s="42"/>
      <c r="S124" s="37"/>
      <c r="T124" s="37"/>
    </row>
    <row r="125" spans="12:24" x14ac:dyDescent="0.25">
      <c r="L125" s="37"/>
      <c r="M125" s="37"/>
      <c r="N125" s="38"/>
      <c r="O125" s="38"/>
      <c r="P125" s="38"/>
      <c r="Q125" s="38"/>
      <c r="R125" s="42"/>
      <c r="S125" s="37"/>
      <c r="T125" s="37"/>
    </row>
    <row r="126" spans="12:24" x14ac:dyDescent="0.25">
      <c r="L126" s="37"/>
      <c r="M126" s="37"/>
      <c r="N126" s="38"/>
      <c r="O126" s="38"/>
      <c r="P126" s="38"/>
      <c r="Q126" s="38"/>
      <c r="R126" s="42"/>
      <c r="S126" s="37"/>
      <c r="T126" s="37"/>
    </row>
    <row r="127" spans="12:24" x14ac:dyDescent="0.25">
      <c r="L127" s="37"/>
      <c r="M127" s="37"/>
      <c r="N127" s="38"/>
      <c r="O127" s="38"/>
      <c r="P127" s="38"/>
      <c r="Q127" s="38"/>
      <c r="R127" s="42"/>
      <c r="S127" s="37"/>
      <c r="T127" s="37"/>
    </row>
    <row r="128" spans="12:24" x14ac:dyDescent="0.25">
      <c r="L128" s="37"/>
      <c r="M128" s="37"/>
      <c r="N128" s="38"/>
      <c r="O128" s="38"/>
      <c r="P128" s="38"/>
      <c r="Q128" s="38"/>
      <c r="R128" s="42"/>
      <c r="S128" s="37"/>
      <c r="T128" s="37"/>
    </row>
    <row r="129" spans="6:20" x14ac:dyDescent="0.25">
      <c r="L129" s="37"/>
      <c r="M129" s="37"/>
      <c r="N129" s="38"/>
      <c r="O129" s="38"/>
      <c r="P129" s="38"/>
      <c r="Q129" s="38"/>
      <c r="R129" s="42"/>
      <c r="S129" s="37"/>
      <c r="T129" s="37"/>
    </row>
    <row r="130" spans="6:20" x14ac:dyDescent="0.25">
      <c r="L130" s="37"/>
      <c r="M130" s="37"/>
      <c r="N130" s="38"/>
      <c r="O130" s="38"/>
      <c r="P130" s="38"/>
      <c r="Q130" s="38"/>
      <c r="R130" s="42"/>
      <c r="S130" s="37"/>
      <c r="T130" s="37"/>
    </row>
    <row r="131" spans="6:20" x14ac:dyDescent="0.25">
      <c r="L131" s="37"/>
      <c r="M131" s="37"/>
      <c r="N131" s="38"/>
      <c r="O131" s="38"/>
      <c r="P131" s="38"/>
      <c r="Q131" s="38"/>
      <c r="R131" s="42"/>
      <c r="S131" s="37"/>
      <c r="T131" s="37"/>
    </row>
    <row r="132" spans="6:20" x14ac:dyDescent="0.25">
      <c r="L132" s="37"/>
      <c r="M132" s="37"/>
      <c r="N132" s="38"/>
      <c r="O132" s="38"/>
      <c r="P132" s="38"/>
      <c r="Q132" s="38"/>
      <c r="R132" s="42"/>
      <c r="S132" s="37"/>
      <c r="T132" s="37"/>
    </row>
    <row r="133" spans="6:20" x14ac:dyDescent="0.25">
      <c r="L133" s="37"/>
      <c r="M133" s="37"/>
      <c r="N133" s="38"/>
      <c r="O133" s="38"/>
      <c r="P133" s="38"/>
      <c r="Q133" s="38"/>
      <c r="R133" s="42"/>
      <c r="S133" s="37"/>
      <c r="T133" s="37"/>
    </row>
    <row r="134" spans="6:20" x14ac:dyDescent="0.25">
      <c r="L134" s="37"/>
      <c r="M134" s="37"/>
      <c r="N134" s="38"/>
      <c r="O134" s="38"/>
      <c r="P134" s="38"/>
      <c r="Q134" s="38"/>
      <c r="R134" s="42"/>
      <c r="S134" s="37"/>
      <c r="T134" s="37"/>
    </row>
    <row r="135" spans="6:20" x14ac:dyDescent="0.25">
      <c r="L135" s="37"/>
      <c r="M135" s="37"/>
      <c r="N135" s="38"/>
      <c r="O135" s="38"/>
      <c r="P135" s="38"/>
      <c r="Q135" s="38"/>
      <c r="R135" s="42"/>
      <c r="S135" s="37"/>
      <c r="T135" s="37"/>
    </row>
    <row r="136" spans="6:20" x14ac:dyDescent="0.25">
      <c r="L136" s="37"/>
      <c r="M136" s="37"/>
      <c r="N136" s="38"/>
      <c r="O136" s="38"/>
      <c r="P136" s="38"/>
      <c r="Q136" s="38"/>
      <c r="R136" s="42"/>
      <c r="S136" s="37"/>
      <c r="T136" s="37"/>
    </row>
    <row r="137" spans="6:20" x14ac:dyDescent="0.25">
      <c r="L137" s="37"/>
      <c r="M137" s="37"/>
      <c r="N137" s="38"/>
      <c r="O137" s="38"/>
      <c r="P137" s="38"/>
      <c r="Q137" s="38"/>
      <c r="R137" s="42"/>
      <c r="S137" s="37"/>
      <c r="T137" s="37"/>
    </row>
    <row r="138" spans="6:20" x14ac:dyDescent="0.25">
      <c r="L138" s="37"/>
      <c r="M138" s="37"/>
      <c r="N138" s="38"/>
      <c r="O138" s="38"/>
      <c r="P138" s="38"/>
      <c r="Q138" s="38"/>
      <c r="R138" s="42"/>
      <c r="S138" s="37"/>
      <c r="T138" s="37"/>
    </row>
    <row r="139" spans="6:20" x14ac:dyDescent="0.25">
      <c r="L139" s="37"/>
      <c r="M139" s="37"/>
      <c r="N139" s="38"/>
      <c r="O139" s="38"/>
      <c r="P139" s="38"/>
      <c r="Q139" s="38"/>
      <c r="R139" s="42"/>
      <c r="S139" s="37"/>
      <c r="T139" s="37"/>
    </row>
    <row r="140" spans="6:20" x14ac:dyDescent="0.25">
      <c r="L140" s="37"/>
      <c r="M140" s="37"/>
      <c r="N140" s="38"/>
      <c r="O140" s="38"/>
      <c r="P140" s="38"/>
      <c r="Q140" s="38"/>
      <c r="R140" s="42"/>
      <c r="S140" s="37"/>
      <c r="T140" s="37"/>
    </row>
    <row r="141" spans="6:20" x14ac:dyDescent="0.25">
      <c r="L141" s="37"/>
      <c r="M141" s="37"/>
      <c r="N141" s="38"/>
      <c r="O141" s="38"/>
      <c r="P141" s="38"/>
      <c r="Q141" s="38"/>
      <c r="R141" s="42"/>
      <c r="S141" s="37"/>
      <c r="T141" s="37"/>
    </row>
    <row r="142" spans="6:20" x14ac:dyDescent="0.25">
      <c r="F142" s="43"/>
      <c r="G142" s="43"/>
      <c r="L142" s="37"/>
      <c r="M142" s="37"/>
      <c r="N142" s="44"/>
      <c r="O142" s="44"/>
      <c r="P142" s="44"/>
      <c r="Q142" s="44"/>
      <c r="R142" s="45"/>
      <c r="S142" s="37"/>
      <c r="T142" s="37"/>
    </row>
    <row r="143" spans="6:20" x14ac:dyDescent="0.25">
      <c r="L143" s="37"/>
      <c r="M143" s="37"/>
      <c r="N143" s="38"/>
      <c r="O143" s="38"/>
      <c r="P143" s="38"/>
      <c r="Q143" s="38"/>
      <c r="R143" s="42"/>
      <c r="S143" s="37"/>
      <c r="T143" s="37"/>
    </row>
    <row r="144" spans="6:20" x14ac:dyDescent="0.25">
      <c r="L144" s="37"/>
      <c r="M144" s="37"/>
      <c r="N144" s="38"/>
      <c r="O144" s="38"/>
      <c r="P144" s="38"/>
      <c r="Q144" s="38"/>
      <c r="R144" s="42"/>
      <c r="S144" s="37"/>
      <c r="T144" s="37"/>
    </row>
    <row r="145" spans="5:21" x14ac:dyDescent="0.25">
      <c r="L145" s="37"/>
      <c r="M145" s="37"/>
      <c r="N145" s="38"/>
      <c r="O145" s="38"/>
      <c r="P145" s="38"/>
      <c r="Q145" s="38"/>
      <c r="R145" s="42"/>
      <c r="S145" s="37"/>
      <c r="T145" s="37"/>
    </row>
    <row r="146" spans="5:21" x14ac:dyDescent="0.25">
      <c r="E146" s="43"/>
      <c r="F146" s="43"/>
      <c r="G146" s="43"/>
      <c r="H146" s="43"/>
      <c r="I146" s="43"/>
      <c r="L146" s="46"/>
      <c r="M146" s="46"/>
      <c r="N146" s="44"/>
      <c r="O146" s="44"/>
      <c r="P146" s="44"/>
      <c r="Q146" s="44"/>
      <c r="R146" s="45"/>
      <c r="S146" s="46"/>
      <c r="T146" s="46"/>
      <c r="U146" s="43"/>
    </row>
    <row r="147" spans="5:21" x14ac:dyDescent="0.25">
      <c r="L147" s="37"/>
      <c r="M147" s="37"/>
      <c r="N147" s="38"/>
      <c r="O147" s="38"/>
      <c r="P147" s="38"/>
      <c r="Q147" s="38"/>
      <c r="R147" s="42"/>
      <c r="S147" s="37"/>
      <c r="T147" s="37"/>
    </row>
    <row r="148" spans="5:21" x14ac:dyDescent="0.25">
      <c r="L148" s="37"/>
      <c r="M148" s="37"/>
      <c r="N148" s="38"/>
      <c r="O148" s="38"/>
      <c r="P148" s="38"/>
      <c r="Q148" s="38"/>
      <c r="R148" s="42"/>
      <c r="S148" s="37"/>
      <c r="T148" s="37"/>
    </row>
    <row r="149" spans="5:21" x14ac:dyDescent="0.25">
      <c r="L149" s="37"/>
      <c r="M149" s="37"/>
      <c r="N149" s="38"/>
      <c r="O149" s="38"/>
      <c r="P149" s="38"/>
      <c r="Q149" s="38"/>
      <c r="R149" s="42"/>
      <c r="S149" s="37"/>
      <c r="T149" s="37"/>
    </row>
    <row r="150" spans="5:21" x14ac:dyDescent="0.25">
      <c r="L150" s="37"/>
      <c r="M150" s="37"/>
      <c r="N150" s="38"/>
      <c r="O150" s="38"/>
      <c r="P150" s="38"/>
      <c r="Q150" s="38"/>
      <c r="R150" s="42"/>
      <c r="S150" s="37"/>
      <c r="T150" s="37"/>
    </row>
    <row r="151" spans="5:21" x14ac:dyDescent="0.25">
      <c r="L151" s="37"/>
      <c r="M151" s="37"/>
      <c r="N151" s="38"/>
      <c r="O151" s="38"/>
      <c r="P151" s="38"/>
      <c r="Q151" s="38"/>
      <c r="R151" s="42"/>
      <c r="S151" s="37"/>
      <c r="T151" s="37"/>
    </row>
    <row r="152" spans="5:21" x14ac:dyDescent="0.25">
      <c r="L152" s="37"/>
      <c r="M152" s="37"/>
      <c r="N152" s="38"/>
      <c r="O152" s="38"/>
      <c r="P152" s="38"/>
      <c r="Q152" s="38"/>
      <c r="R152" s="42"/>
      <c r="S152" s="37"/>
      <c r="T152" s="37"/>
    </row>
    <row r="153" spans="5:21" x14ac:dyDescent="0.25">
      <c r="L153" s="37"/>
      <c r="M153" s="37"/>
      <c r="N153" s="38"/>
      <c r="O153" s="38"/>
      <c r="P153" s="38"/>
      <c r="Q153" s="38"/>
      <c r="R153" s="42"/>
      <c r="S153" s="37"/>
      <c r="T153" s="37"/>
    </row>
    <row r="154" spans="5:21" x14ac:dyDescent="0.25">
      <c r="L154" s="37"/>
      <c r="M154" s="37"/>
      <c r="N154" s="38"/>
      <c r="O154" s="38"/>
      <c r="P154" s="38"/>
      <c r="Q154" s="38"/>
      <c r="R154" s="42"/>
      <c r="S154" s="37"/>
      <c r="T154" s="37"/>
    </row>
    <row r="155" spans="5:21" x14ac:dyDescent="0.25">
      <c r="L155" s="37"/>
      <c r="M155" s="37"/>
      <c r="N155" s="38"/>
      <c r="O155" s="38"/>
      <c r="P155" s="38"/>
      <c r="Q155" s="38"/>
      <c r="R155" s="42"/>
      <c r="S155" s="37"/>
      <c r="T155" s="37"/>
    </row>
    <row r="156" spans="5:21" x14ac:dyDescent="0.25">
      <c r="L156" s="37"/>
      <c r="M156" s="37"/>
      <c r="N156" s="38"/>
      <c r="O156" s="38"/>
      <c r="P156" s="38"/>
      <c r="Q156" s="38"/>
      <c r="R156" s="42"/>
      <c r="S156" s="37"/>
      <c r="T156" s="37"/>
    </row>
    <row r="157" spans="5:21" x14ac:dyDescent="0.25">
      <c r="L157" s="37"/>
      <c r="M157" s="37"/>
      <c r="N157" s="38"/>
      <c r="O157" s="38"/>
      <c r="P157" s="38"/>
      <c r="Q157" s="38"/>
      <c r="R157" s="42"/>
      <c r="S157" s="37"/>
      <c r="T157" s="37"/>
    </row>
    <row r="158" spans="5:21" x14ac:dyDescent="0.25">
      <c r="L158" s="37"/>
      <c r="M158" s="37"/>
      <c r="N158" s="38"/>
      <c r="O158" s="38"/>
      <c r="P158" s="38"/>
      <c r="Q158" s="38"/>
      <c r="R158" s="42"/>
      <c r="S158" s="37"/>
      <c r="T158" s="37"/>
    </row>
    <row r="159" spans="5:21" x14ac:dyDescent="0.25">
      <c r="L159" s="37"/>
      <c r="M159" s="37"/>
      <c r="N159" s="38"/>
      <c r="O159" s="38"/>
      <c r="P159" s="38"/>
      <c r="Q159" s="38"/>
      <c r="R159" s="42"/>
      <c r="S159" s="37"/>
      <c r="T159" s="37"/>
    </row>
    <row r="160" spans="5:21" x14ac:dyDescent="0.25">
      <c r="L160" s="37"/>
      <c r="M160" s="37"/>
      <c r="N160" s="38"/>
      <c r="O160" s="38"/>
      <c r="P160" s="38"/>
      <c r="Q160" s="38"/>
      <c r="R160" s="42"/>
      <c r="S160" s="37"/>
      <c r="T160" s="37"/>
    </row>
    <row r="161" spans="12:20" x14ac:dyDescent="0.25">
      <c r="L161" s="37"/>
      <c r="M161" s="37"/>
      <c r="N161" s="38"/>
      <c r="O161" s="38"/>
      <c r="P161" s="38"/>
      <c r="Q161" s="38"/>
      <c r="R161" s="42"/>
      <c r="S161" s="37"/>
      <c r="T161" s="37"/>
    </row>
    <row r="162" spans="12:20" x14ac:dyDescent="0.25">
      <c r="L162" s="37"/>
      <c r="M162" s="37"/>
      <c r="N162" s="38"/>
      <c r="O162" s="38"/>
      <c r="P162" s="38"/>
      <c r="Q162" s="38"/>
      <c r="R162" s="42"/>
      <c r="S162" s="37"/>
      <c r="T162" s="37"/>
    </row>
    <row r="163" spans="12:20" x14ac:dyDescent="0.25">
      <c r="L163" s="37"/>
      <c r="M163" s="37"/>
      <c r="N163" s="38"/>
      <c r="O163" s="38"/>
      <c r="P163" s="38"/>
      <c r="Q163" s="38"/>
      <c r="R163" s="42"/>
      <c r="S163" s="37"/>
      <c r="T163" s="37"/>
    </row>
    <row r="164" spans="12:20" x14ac:dyDescent="0.25">
      <c r="L164" s="37"/>
      <c r="M164" s="37"/>
      <c r="N164" s="38"/>
      <c r="O164" s="38"/>
      <c r="P164" s="38"/>
      <c r="Q164" s="38"/>
      <c r="R164" s="42"/>
      <c r="S164" s="37"/>
      <c r="T164" s="37"/>
    </row>
    <row r="165" spans="12:20" x14ac:dyDescent="0.25">
      <c r="L165" s="37"/>
      <c r="M165" s="37"/>
      <c r="N165" s="38"/>
      <c r="O165" s="38"/>
      <c r="P165" s="38"/>
      <c r="Q165" s="38"/>
      <c r="R165" s="42"/>
      <c r="S165" s="37"/>
      <c r="T165" s="37"/>
    </row>
    <row r="166" spans="12:20" x14ac:dyDescent="0.25">
      <c r="L166" s="37"/>
      <c r="M166" s="37"/>
      <c r="N166" s="38"/>
      <c r="O166" s="38"/>
      <c r="P166" s="38"/>
      <c r="Q166" s="38"/>
      <c r="R166" s="42"/>
      <c r="S166" s="37"/>
      <c r="T166" s="37"/>
    </row>
    <row r="167" spans="12:20" x14ac:dyDescent="0.25">
      <c r="L167" s="37"/>
      <c r="M167" s="37"/>
      <c r="N167" s="38"/>
      <c r="O167" s="38"/>
      <c r="P167" s="38"/>
      <c r="Q167" s="38"/>
      <c r="R167" s="42"/>
      <c r="S167" s="37"/>
      <c r="T167" s="37"/>
    </row>
    <row r="168" spans="12:20" x14ac:dyDescent="0.25">
      <c r="L168" s="37"/>
      <c r="M168" s="37"/>
      <c r="N168" s="38"/>
      <c r="O168" s="38"/>
      <c r="P168" s="38"/>
      <c r="Q168" s="38"/>
      <c r="R168" s="42"/>
      <c r="S168" s="37"/>
      <c r="T168" s="37"/>
    </row>
    <row r="169" spans="12:20" x14ac:dyDescent="0.25">
      <c r="L169" s="37"/>
      <c r="M169" s="37"/>
      <c r="N169" s="38"/>
      <c r="O169" s="38"/>
      <c r="P169" s="38"/>
      <c r="Q169" s="38"/>
      <c r="R169" s="42"/>
      <c r="S169" s="37"/>
      <c r="T169" s="37"/>
    </row>
    <row r="170" spans="12:20" x14ac:dyDescent="0.25">
      <c r="L170" s="37"/>
      <c r="M170" s="37"/>
      <c r="N170" s="38"/>
      <c r="O170" s="38"/>
      <c r="P170" s="38"/>
      <c r="Q170" s="38"/>
      <c r="R170" s="42"/>
      <c r="S170" s="37"/>
      <c r="T170" s="37"/>
    </row>
    <row r="171" spans="12:20" x14ac:dyDescent="0.25">
      <c r="L171" s="37"/>
      <c r="M171" s="37"/>
      <c r="N171" s="38"/>
      <c r="O171" s="38"/>
      <c r="P171" s="38"/>
      <c r="Q171" s="38"/>
      <c r="R171" s="42"/>
      <c r="S171" s="37"/>
      <c r="T171" s="37"/>
    </row>
    <row r="172" spans="12:20" x14ac:dyDescent="0.25">
      <c r="L172" s="37"/>
      <c r="M172" s="37"/>
      <c r="N172" s="38"/>
      <c r="O172" s="38"/>
      <c r="P172" s="38"/>
      <c r="Q172" s="38"/>
      <c r="R172" s="42"/>
      <c r="S172" s="37"/>
      <c r="T172" s="37"/>
    </row>
    <row r="173" spans="12:20" x14ac:dyDescent="0.25">
      <c r="L173" s="37"/>
      <c r="M173" s="37"/>
      <c r="N173" s="38"/>
      <c r="O173" s="38"/>
      <c r="P173" s="38"/>
      <c r="Q173" s="38"/>
      <c r="R173" s="42"/>
      <c r="S173" s="37"/>
      <c r="T173" s="37"/>
    </row>
    <row r="174" spans="12:20" x14ac:dyDescent="0.25">
      <c r="L174" s="37"/>
      <c r="M174" s="37"/>
      <c r="N174" s="38"/>
      <c r="O174" s="38"/>
      <c r="P174" s="38"/>
      <c r="Q174" s="38"/>
      <c r="R174" s="42"/>
      <c r="S174" s="37"/>
      <c r="T174" s="37"/>
    </row>
    <row r="175" spans="12:20" x14ac:dyDescent="0.25">
      <c r="L175" s="37"/>
      <c r="M175" s="37"/>
      <c r="N175" s="38"/>
      <c r="O175" s="38"/>
      <c r="P175" s="38"/>
      <c r="Q175" s="38"/>
      <c r="R175" s="42"/>
      <c r="S175" s="37"/>
      <c r="T175" s="37"/>
    </row>
    <row r="176" spans="12:20" x14ac:dyDescent="0.25">
      <c r="L176" s="37"/>
      <c r="M176" s="37"/>
      <c r="N176" s="38"/>
      <c r="O176" s="38"/>
      <c r="P176" s="38"/>
      <c r="Q176" s="38"/>
      <c r="R176" s="42"/>
      <c r="S176" s="37"/>
      <c r="T176" s="37"/>
    </row>
    <row r="177" spans="5:21" x14ac:dyDescent="0.25">
      <c r="L177" s="37"/>
      <c r="M177" s="37"/>
      <c r="N177" s="38"/>
      <c r="O177" s="38"/>
      <c r="P177" s="38"/>
      <c r="Q177" s="38"/>
      <c r="R177" s="42"/>
      <c r="S177" s="37"/>
      <c r="T177" s="37"/>
    </row>
    <row r="178" spans="5:21" x14ac:dyDescent="0.25">
      <c r="L178" s="37"/>
      <c r="M178" s="37"/>
      <c r="N178" s="38"/>
      <c r="O178" s="38"/>
      <c r="P178" s="38"/>
      <c r="Q178" s="38"/>
      <c r="R178" s="42"/>
      <c r="S178" s="37"/>
      <c r="T178" s="37"/>
    </row>
    <row r="179" spans="5:21" x14ac:dyDescent="0.25">
      <c r="L179" s="37"/>
      <c r="M179" s="37"/>
      <c r="N179" s="38"/>
      <c r="O179" s="38"/>
      <c r="P179" s="38"/>
      <c r="Q179" s="38"/>
      <c r="R179" s="42"/>
      <c r="S179" s="37"/>
      <c r="T179" s="37"/>
    </row>
    <row r="180" spans="5:21" x14ac:dyDescent="0.25">
      <c r="L180" s="37"/>
      <c r="M180" s="37"/>
      <c r="N180" s="38"/>
      <c r="O180" s="38"/>
      <c r="P180" s="38"/>
      <c r="Q180" s="38"/>
      <c r="R180" s="42"/>
      <c r="S180" s="37"/>
      <c r="T180" s="37"/>
    </row>
    <row r="181" spans="5:21" x14ac:dyDescent="0.25">
      <c r="L181" s="37"/>
      <c r="M181" s="37"/>
      <c r="N181" s="44"/>
      <c r="O181" s="44"/>
      <c r="P181" s="44"/>
      <c r="Q181" s="44"/>
      <c r="R181" s="45"/>
      <c r="S181" s="37"/>
      <c r="T181" s="37"/>
    </row>
    <row r="182" spans="5:21" x14ac:dyDescent="0.25">
      <c r="L182" s="37"/>
      <c r="M182" s="37"/>
      <c r="N182" s="44"/>
      <c r="O182" s="44"/>
      <c r="P182" s="44"/>
      <c r="Q182" s="44"/>
      <c r="R182" s="45"/>
      <c r="S182" s="37"/>
      <c r="T182" s="37"/>
    </row>
    <row r="183" spans="5:21" x14ac:dyDescent="0.25">
      <c r="E183" s="43"/>
      <c r="F183" s="43"/>
      <c r="G183" s="43"/>
      <c r="H183" s="43"/>
      <c r="I183" s="43"/>
      <c r="L183" s="46"/>
      <c r="M183" s="46"/>
      <c r="N183" s="44"/>
      <c r="O183" s="44"/>
      <c r="P183" s="44"/>
      <c r="Q183" s="44"/>
      <c r="R183" s="45"/>
      <c r="S183" s="46"/>
      <c r="T183" s="46"/>
      <c r="U183" s="43"/>
    </row>
    <row r="184" spans="5:21" x14ac:dyDescent="0.25">
      <c r="L184" s="37"/>
      <c r="M184" s="37"/>
      <c r="N184" s="44"/>
      <c r="O184" s="44"/>
      <c r="P184" s="44"/>
      <c r="Q184" s="44"/>
      <c r="R184" s="45"/>
      <c r="S184" s="37"/>
      <c r="T184" s="37"/>
    </row>
    <row r="185" spans="5:21" x14ac:dyDescent="0.25">
      <c r="L185" s="37"/>
      <c r="M185" s="37"/>
      <c r="N185" s="38"/>
      <c r="O185" s="38"/>
      <c r="P185" s="38"/>
      <c r="Q185" s="38"/>
      <c r="R185" s="42"/>
      <c r="S185" s="37"/>
      <c r="T185" s="37"/>
    </row>
    <row r="186" spans="5:21" x14ac:dyDescent="0.25">
      <c r="L186" s="37"/>
      <c r="M186" s="37"/>
      <c r="N186" s="38"/>
      <c r="O186" s="38"/>
      <c r="P186" s="38"/>
      <c r="Q186" s="38"/>
      <c r="R186" s="42"/>
      <c r="S186" s="37"/>
      <c r="T186" s="37"/>
    </row>
    <row r="187" spans="5:21" x14ac:dyDescent="0.25">
      <c r="L187" s="37"/>
      <c r="M187" s="37"/>
      <c r="N187" s="38"/>
      <c r="O187" s="38"/>
      <c r="P187" s="38"/>
      <c r="Q187" s="38"/>
      <c r="R187" s="42"/>
      <c r="S187" s="37"/>
      <c r="T187" s="37"/>
    </row>
    <row r="188" spans="5:21" x14ac:dyDescent="0.25">
      <c r="L188" s="37"/>
      <c r="M188" s="37"/>
      <c r="N188" s="38"/>
      <c r="O188" s="38"/>
      <c r="P188" s="38"/>
      <c r="Q188" s="38"/>
      <c r="R188" s="42"/>
      <c r="S188" s="37"/>
      <c r="T188" s="37"/>
    </row>
    <row r="189" spans="5:21" x14ac:dyDescent="0.25">
      <c r="L189" s="37"/>
      <c r="M189" s="37"/>
      <c r="N189" s="38"/>
      <c r="O189" s="38"/>
      <c r="P189" s="38"/>
      <c r="Q189" s="38"/>
      <c r="R189" s="42"/>
      <c r="S189" s="37"/>
      <c r="T189" s="37"/>
    </row>
    <row r="190" spans="5:21" x14ac:dyDescent="0.25">
      <c r="L190" s="37"/>
      <c r="M190" s="37"/>
      <c r="N190" s="38"/>
      <c r="O190" s="38"/>
      <c r="P190" s="38"/>
      <c r="Q190" s="38"/>
      <c r="R190" s="42"/>
      <c r="S190" s="37"/>
      <c r="T190" s="37"/>
    </row>
    <row r="191" spans="5:21" x14ac:dyDescent="0.25">
      <c r="L191" s="37"/>
      <c r="M191" s="37"/>
      <c r="N191" s="38"/>
      <c r="O191" s="38"/>
      <c r="P191" s="38"/>
      <c r="Q191" s="38"/>
      <c r="R191" s="42"/>
      <c r="S191" s="37"/>
      <c r="T191" s="37"/>
    </row>
    <row r="192" spans="5:21" x14ac:dyDescent="0.25">
      <c r="L192" s="37"/>
      <c r="M192" s="37"/>
      <c r="N192" s="44"/>
      <c r="O192" s="44"/>
      <c r="P192" s="44"/>
      <c r="Q192" s="44"/>
      <c r="R192" s="45"/>
      <c r="S192" s="37"/>
      <c r="T192" s="37"/>
    </row>
    <row r="193" spans="12:20" x14ac:dyDescent="0.25">
      <c r="L193" s="37"/>
      <c r="M193" s="37"/>
      <c r="N193" s="44"/>
      <c r="O193" s="44"/>
      <c r="P193" s="44"/>
      <c r="Q193" s="44"/>
      <c r="R193" s="45"/>
      <c r="S193" s="37"/>
      <c r="T193" s="37"/>
    </row>
    <row r="194" spans="12:20" x14ac:dyDescent="0.25">
      <c r="L194" s="37"/>
      <c r="M194" s="37"/>
      <c r="N194" s="38"/>
      <c r="O194" s="38"/>
      <c r="P194" s="38"/>
      <c r="Q194" s="38"/>
      <c r="R194" s="42"/>
      <c r="S194" s="37"/>
      <c r="T194" s="37"/>
    </row>
    <row r="195" spans="12:20" x14ac:dyDescent="0.25">
      <c r="L195" s="37"/>
      <c r="M195" s="37"/>
      <c r="N195" s="38"/>
      <c r="O195" s="38"/>
      <c r="P195" s="38"/>
      <c r="Q195" s="38"/>
      <c r="R195" s="42"/>
      <c r="S195" s="37"/>
      <c r="T195" s="37"/>
    </row>
    <row r="196" spans="12:20" x14ac:dyDescent="0.25">
      <c r="L196" s="37"/>
      <c r="M196" s="37"/>
      <c r="N196" s="38"/>
      <c r="O196" s="38"/>
      <c r="P196" s="38"/>
      <c r="Q196" s="38"/>
      <c r="R196" s="42"/>
      <c r="S196" s="37"/>
      <c r="T196" s="37"/>
    </row>
    <row r="197" spans="12:20" x14ac:dyDescent="0.25">
      <c r="L197" s="37"/>
      <c r="M197" s="37"/>
      <c r="N197" s="38"/>
      <c r="O197" s="38"/>
      <c r="P197" s="38"/>
      <c r="Q197" s="38"/>
      <c r="R197" s="42"/>
      <c r="S197" s="37"/>
      <c r="T197" s="37"/>
    </row>
    <row r="198" spans="12:20" x14ac:dyDescent="0.25">
      <c r="L198" s="37"/>
      <c r="M198" s="37"/>
      <c r="N198" s="38"/>
      <c r="O198" s="38"/>
      <c r="P198" s="38"/>
      <c r="Q198" s="38"/>
      <c r="R198" s="42"/>
      <c r="S198" s="37"/>
      <c r="T198" s="37"/>
    </row>
    <row r="199" spans="12:20" x14ac:dyDescent="0.25">
      <c r="L199" s="37"/>
      <c r="M199" s="37"/>
      <c r="N199" s="38"/>
      <c r="O199" s="38"/>
      <c r="P199" s="38"/>
      <c r="Q199" s="38"/>
      <c r="R199" s="42"/>
      <c r="S199" s="37"/>
      <c r="T199" s="37"/>
    </row>
    <row r="200" spans="12:20" x14ac:dyDescent="0.25">
      <c r="R200" s="42"/>
    </row>
    <row r="201" spans="12:20" x14ac:dyDescent="0.25">
      <c r="R201" s="42"/>
    </row>
    <row r="202" spans="12:20" x14ac:dyDescent="0.25">
      <c r="R202" s="42"/>
    </row>
    <row r="203" spans="12:20" x14ac:dyDescent="0.25">
      <c r="R203" s="42"/>
    </row>
    <row r="204" spans="12:20" x14ac:dyDescent="0.25">
      <c r="L204" s="37"/>
      <c r="M204" s="37"/>
      <c r="N204" s="38"/>
      <c r="O204" s="38"/>
      <c r="P204" s="38"/>
      <c r="Q204" s="38"/>
      <c r="R204" s="42"/>
      <c r="S204" s="37"/>
      <c r="T204" s="37"/>
    </row>
    <row r="205" spans="12:20" x14ac:dyDescent="0.25">
      <c r="L205" s="37"/>
      <c r="M205" s="37"/>
      <c r="N205" s="38"/>
      <c r="O205" s="38"/>
      <c r="P205" s="38"/>
      <c r="Q205" s="38"/>
      <c r="R205" s="42"/>
      <c r="S205" s="37"/>
      <c r="T205" s="37"/>
    </row>
    <row r="206" spans="12:20" x14ac:dyDescent="0.25">
      <c r="L206" s="37"/>
      <c r="M206" s="37"/>
      <c r="N206" s="38"/>
      <c r="O206" s="38"/>
      <c r="P206" s="38"/>
      <c r="Q206" s="38"/>
      <c r="R206" s="42"/>
      <c r="S206" s="37"/>
      <c r="T206" s="37"/>
    </row>
    <row r="207" spans="12:20" x14ac:dyDescent="0.25">
      <c r="L207" s="37"/>
      <c r="M207" s="37"/>
      <c r="N207" s="38"/>
      <c r="O207" s="38"/>
      <c r="P207" s="38"/>
      <c r="Q207" s="38"/>
      <c r="R207" s="42"/>
      <c r="S207" s="37"/>
      <c r="T207" s="37"/>
    </row>
    <row r="208" spans="12:20" x14ac:dyDescent="0.25">
      <c r="L208" s="37"/>
      <c r="M208" s="37"/>
      <c r="N208" s="38"/>
      <c r="O208" s="38"/>
      <c r="P208" s="38"/>
      <c r="Q208" s="38"/>
      <c r="R208" s="42"/>
      <c r="S208" s="37"/>
      <c r="T208" s="37"/>
    </row>
    <row r="209" spans="5:21" x14ac:dyDescent="0.25">
      <c r="L209" s="37"/>
      <c r="M209" s="37"/>
      <c r="N209" s="38"/>
      <c r="O209" s="38"/>
      <c r="P209" s="38"/>
      <c r="Q209" s="38"/>
      <c r="R209" s="42"/>
      <c r="S209" s="37"/>
      <c r="T209" s="37"/>
    </row>
    <row r="210" spans="5:21" x14ac:dyDescent="0.25">
      <c r="L210" s="37"/>
      <c r="M210" s="37"/>
      <c r="N210" s="38"/>
      <c r="O210" s="38"/>
      <c r="P210" s="38"/>
      <c r="Q210" s="38"/>
      <c r="R210" s="42"/>
      <c r="S210" s="37"/>
      <c r="T210" s="37"/>
    </row>
    <row r="211" spans="5:21" x14ac:dyDescent="0.25">
      <c r="L211" s="37"/>
      <c r="M211" s="37"/>
      <c r="N211" s="38"/>
      <c r="O211" s="38"/>
      <c r="P211" s="38"/>
      <c r="Q211" s="38"/>
      <c r="R211" s="42"/>
      <c r="S211" s="37"/>
      <c r="T211" s="37"/>
    </row>
    <row r="212" spans="5:21" x14ac:dyDescent="0.25">
      <c r="L212" s="37"/>
      <c r="M212" s="37"/>
      <c r="N212" s="38"/>
      <c r="O212" s="38"/>
      <c r="P212" s="38"/>
      <c r="Q212" s="38"/>
      <c r="R212" s="42"/>
      <c r="S212" s="37"/>
      <c r="T212" s="37"/>
    </row>
    <row r="213" spans="5:21" x14ac:dyDescent="0.25">
      <c r="L213" s="37"/>
      <c r="M213" s="37"/>
      <c r="N213" s="38"/>
      <c r="O213" s="38"/>
      <c r="P213" s="38"/>
      <c r="Q213" s="38"/>
      <c r="R213" s="42"/>
      <c r="S213" s="37"/>
      <c r="T213" s="37"/>
    </row>
    <row r="214" spans="5:21" x14ac:dyDescent="0.25">
      <c r="L214" s="37"/>
      <c r="M214" s="37"/>
      <c r="N214" s="38"/>
      <c r="O214" s="38"/>
      <c r="P214" s="38"/>
      <c r="Q214" s="38"/>
      <c r="R214" s="42"/>
      <c r="S214" s="37"/>
      <c r="T214" s="37"/>
    </row>
    <row r="215" spans="5:21" x14ac:dyDescent="0.25">
      <c r="L215" s="37"/>
      <c r="M215" s="37"/>
      <c r="N215" s="38"/>
      <c r="O215" s="38"/>
      <c r="P215" s="38"/>
      <c r="Q215" s="38"/>
      <c r="R215" s="42"/>
      <c r="S215" s="37"/>
      <c r="T215" s="37"/>
    </row>
    <row r="216" spans="5:21" x14ac:dyDescent="0.25">
      <c r="L216" s="37"/>
      <c r="M216" s="37"/>
      <c r="N216" s="38"/>
      <c r="O216" s="38"/>
      <c r="P216" s="38"/>
      <c r="Q216" s="38"/>
      <c r="R216" s="42"/>
      <c r="S216" s="37"/>
      <c r="T216" s="37"/>
    </row>
    <row r="217" spans="5:21" x14ac:dyDescent="0.25">
      <c r="L217" s="37"/>
      <c r="M217" s="37"/>
      <c r="N217" s="38"/>
      <c r="O217" s="38"/>
      <c r="P217" s="38"/>
      <c r="Q217" s="38"/>
      <c r="R217" s="42"/>
      <c r="S217" s="37"/>
      <c r="T217" s="37"/>
    </row>
    <row r="218" spans="5:21" x14ac:dyDescent="0.25">
      <c r="L218" s="37"/>
      <c r="M218" s="37"/>
      <c r="N218" s="38"/>
      <c r="O218" s="38"/>
      <c r="P218" s="38"/>
      <c r="Q218" s="38"/>
      <c r="R218" s="42"/>
      <c r="S218" s="37"/>
      <c r="T218" s="37"/>
    </row>
    <row r="219" spans="5:21" x14ac:dyDescent="0.25">
      <c r="L219" s="37"/>
      <c r="M219" s="37"/>
      <c r="N219" s="38"/>
      <c r="O219" s="38"/>
      <c r="P219" s="38"/>
      <c r="Q219" s="38"/>
      <c r="R219" s="42"/>
      <c r="S219" s="37"/>
      <c r="T219" s="37"/>
    </row>
    <row r="220" spans="5:21" x14ac:dyDescent="0.25">
      <c r="L220" s="37"/>
      <c r="M220" s="37"/>
      <c r="N220" s="38"/>
      <c r="O220" s="38"/>
      <c r="P220" s="38"/>
      <c r="Q220" s="38"/>
      <c r="R220" s="42"/>
      <c r="S220" s="37"/>
      <c r="T220" s="37"/>
    </row>
    <row r="221" spans="5:21" x14ac:dyDescent="0.25">
      <c r="L221" s="37"/>
      <c r="M221" s="37"/>
      <c r="N221" s="38"/>
      <c r="O221" s="38"/>
      <c r="P221" s="38"/>
      <c r="Q221" s="38"/>
      <c r="R221" s="42"/>
      <c r="S221" s="37"/>
      <c r="T221" s="37"/>
    </row>
    <row r="222" spans="5:21" x14ac:dyDescent="0.25">
      <c r="L222" s="37"/>
      <c r="M222" s="37"/>
      <c r="N222" s="38"/>
      <c r="O222" s="38"/>
      <c r="P222" s="38"/>
      <c r="Q222" s="38"/>
      <c r="R222" s="42"/>
      <c r="S222" s="37"/>
      <c r="T222" s="37"/>
    </row>
    <row r="223" spans="5:21" x14ac:dyDescent="0.25">
      <c r="E223" s="43"/>
      <c r="F223" s="43"/>
      <c r="G223" s="43"/>
      <c r="H223" s="43"/>
      <c r="I223" s="43"/>
      <c r="L223" s="46"/>
      <c r="M223" s="46"/>
      <c r="N223" s="44"/>
      <c r="O223" s="44"/>
      <c r="P223" s="44"/>
      <c r="Q223" s="44"/>
      <c r="R223" s="45"/>
      <c r="S223" s="46"/>
      <c r="T223" s="46"/>
      <c r="U223" s="43"/>
    </row>
    <row r="224" spans="5:21" x14ac:dyDescent="0.25">
      <c r="L224" s="37"/>
      <c r="M224" s="37"/>
      <c r="N224" s="38"/>
      <c r="O224" s="38"/>
      <c r="P224" s="38"/>
      <c r="Q224" s="38"/>
      <c r="R224" s="42"/>
      <c r="S224" s="37"/>
      <c r="T224" s="37"/>
    </row>
    <row r="225" spans="12:20" x14ac:dyDescent="0.25">
      <c r="L225" s="37"/>
      <c r="M225" s="37"/>
      <c r="N225" s="38"/>
      <c r="O225" s="38"/>
      <c r="P225" s="38"/>
      <c r="Q225" s="38"/>
      <c r="R225" s="42"/>
      <c r="S225" s="37"/>
      <c r="T225" s="37"/>
    </row>
    <row r="226" spans="12:20" x14ac:dyDescent="0.25">
      <c r="L226" s="37"/>
      <c r="M226" s="37"/>
      <c r="N226" s="38"/>
      <c r="O226" s="38"/>
      <c r="P226" s="38"/>
      <c r="Q226" s="38"/>
      <c r="R226" s="42"/>
      <c r="S226" s="37"/>
      <c r="T226" s="37"/>
    </row>
    <row r="227" spans="12:20" x14ac:dyDescent="0.25">
      <c r="L227" s="37"/>
      <c r="M227" s="37"/>
      <c r="N227" s="38"/>
      <c r="O227" s="38"/>
      <c r="P227" s="38"/>
      <c r="Q227" s="38"/>
      <c r="R227" s="42"/>
      <c r="S227" s="37"/>
      <c r="T227" s="37"/>
    </row>
    <row r="228" spans="12:20" x14ac:dyDescent="0.25">
      <c r="L228" s="37"/>
      <c r="M228" s="37"/>
      <c r="N228" s="38"/>
      <c r="O228" s="38"/>
      <c r="P228" s="38"/>
      <c r="Q228" s="38"/>
      <c r="R228" s="42"/>
      <c r="S228" s="37"/>
      <c r="T228" s="37"/>
    </row>
    <row r="229" spans="12:20" x14ac:dyDescent="0.25">
      <c r="L229" s="37"/>
      <c r="M229" s="37"/>
      <c r="N229" s="38"/>
      <c r="O229" s="38"/>
      <c r="P229" s="38"/>
      <c r="Q229" s="38"/>
      <c r="R229" s="42"/>
      <c r="S229" s="37"/>
      <c r="T229" s="37"/>
    </row>
    <row r="230" spans="12:20" x14ac:dyDescent="0.25">
      <c r="L230" s="37"/>
      <c r="M230" s="37"/>
      <c r="N230" s="38"/>
      <c r="O230" s="38"/>
      <c r="P230" s="38"/>
      <c r="Q230" s="38"/>
      <c r="R230" s="42"/>
      <c r="S230" s="37"/>
      <c r="T230" s="37"/>
    </row>
    <row r="231" spans="12:20" x14ac:dyDescent="0.25">
      <c r="L231" s="37"/>
      <c r="M231" s="37"/>
      <c r="N231" s="38"/>
      <c r="O231" s="38"/>
      <c r="P231" s="38"/>
      <c r="Q231" s="38"/>
      <c r="R231" s="42"/>
      <c r="S231" s="37"/>
      <c r="T231" s="37"/>
    </row>
    <row r="232" spans="12:20" x14ac:dyDescent="0.25">
      <c r="L232" s="37"/>
      <c r="M232" s="37"/>
      <c r="N232" s="38"/>
      <c r="O232" s="38"/>
      <c r="P232" s="38"/>
      <c r="Q232" s="38"/>
      <c r="R232" s="42"/>
      <c r="S232" s="37"/>
      <c r="T232" s="37"/>
    </row>
    <row r="233" spans="12:20" x14ac:dyDescent="0.25">
      <c r="L233" s="37"/>
      <c r="M233" s="37"/>
      <c r="N233" s="38"/>
      <c r="O233" s="38"/>
      <c r="P233" s="38"/>
      <c r="Q233" s="38"/>
      <c r="R233" s="42"/>
      <c r="S233" s="37"/>
      <c r="T233" s="37"/>
    </row>
    <row r="234" spans="12:20" x14ac:dyDescent="0.25">
      <c r="L234" s="37"/>
      <c r="M234" s="37"/>
      <c r="N234" s="38"/>
      <c r="O234" s="38"/>
      <c r="P234" s="38"/>
      <c r="Q234" s="38"/>
      <c r="R234" s="42"/>
      <c r="S234" s="37"/>
      <c r="T234" s="37"/>
    </row>
    <row r="235" spans="12:20" x14ac:dyDescent="0.25">
      <c r="L235" s="37"/>
      <c r="M235" s="37"/>
      <c r="N235" s="38"/>
      <c r="O235" s="38"/>
      <c r="P235" s="38"/>
      <c r="Q235" s="38"/>
      <c r="R235" s="42"/>
      <c r="S235" s="37"/>
      <c r="T235" s="37"/>
    </row>
    <row r="236" spans="12:20" x14ac:dyDescent="0.25">
      <c r="L236" s="37"/>
      <c r="M236" s="37"/>
      <c r="N236" s="38"/>
      <c r="O236" s="38"/>
      <c r="P236" s="38"/>
      <c r="Q236" s="38"/>
      <c r="R236" s="42"/>
      <c r="S236" s="37"/>
      <c r="T236" s="37"/>
    </row>
    <row r="237" spans="12:20" x14ac:dyDescent="0.25">
      <c r="L237" s="37"/>
      <c r="M237" s="37"/>
      <c r="N237" s="38"/>
      <c r="O237" s="38"/>
      <c r="P237" s="38"/>
      <c r="Q237" s="38"/>
      <c r="R237" s="42"/>
      <c r="S237" s="37"/>
      <c r="T237" s="37"/>
    </row>
    <row r="238" spans="12:20" x14ac:dyDescent="0.25">
      <c r="L238" s="37"/>
      <c r="M238" s="37"/>
      <c r="N238" s="38"/>
      <c r="O238" s="38"/>
      <c r="P238" s="38"/>
      <c r="Q238" s="38"/>
      <c r="R238" s="42"/>
      <c r="S238" s="37"/>
      <c r="T238" s="37"/>
    </row>
    <row r="239" spans="12:20" x14ac:dyDescent="0.25">
      <c r="L239" s="37"/>
      <c r="M239" s="37"/>
      <c r="N239" s="38"/>
      <c r="O239" s="38"/>
      <c r="P239" s="38"/>
      <c r="Q239" s="38"/>
      <c r="R239" s="42"/>
      <c r="S239" s="37"/>
      <c r="T239" s="37"/>
    </row>
    <row r="240" spans="12:20" x14ac:dyDescent="0.25">
      <c r="L240" s="37"/>
      <c r="M240" s="37"/>
      <c r="N240" s="38"/>
      <c r="O240" s="38"/>
      <c r="P240" s="38"/>
      <c r="Q240" s="38"/>
      <c r="R240" s="42"/>
      <c r="S240" s="37"/>
      <c r="T240" s="37"/>
    </row>
    <row r="241" spans="5:21" x14ac:dyDescent="0.25">
      <c r="L241" s="37"/>
      <c r="M241" s="37"/>
      <c r="N241" s="38"/>
      <c r="O241" s="38"/>
      <c r="P241" s="38"/>
      <c r="Q241" s="38"/>
      <c r="R241" s="42"/>
      <c r="S241" s="37"/>
      <c r="T241" s="37"/>
    </row>
    <row r="242" spans="5:21" x14ac:dyDescent="0.25">
      <c r="E242" s="43"/>
      <c r="F242" s="43"/>
      <c r="G242" s="43"/>
      <c r="H242" s="43"/>
      <c r="I242" s="43"/>
      <c r="L242" s="46"/>
      <c r="M242" s="46"/>
      <c r="N242" s="44"/>
      <c r="O242" s="44"/>
      <c r="P242" s="44"/>
      <c r="Q242" s="44"/>
      <c r="R242" s="45"/>
      <c r="S242" s="46"/>
      <c r="T242" s="46"/>
      <c r="U242" s="43"/>
    </row>
    <row r="243" spans="5:21" x14ac:dyDescent="0.25">
      <c r="L243" s="37"/>
      <c r="M243" s="37"/>
      <c r="N243" s="38"/>
      <c r="O243" s="38"/>
      <c r="P243" s="38"/>
      <c r="Q243" s="38"/>
      <c r="R243" s="42"/>
      <c r="S243" s="37"/>
      <c r="T243" s="37"/>
    </row>
    <row r="244" spans="5:21" x14ac:dyDescent="0.25">
      <c r="L244" s="37"/>
      <c r="M244" s="37"/>
      <c r="N244" s="38"/>
      <c r="O244" s="38"/>
      <c r="P244" s="38"/>
      <c r="Q244" s="38"/>
      <c r="R244" s="42"/>
      <c r="S244" s="37"/>
      <c r="T244" s="37"/>
    </row>
    <row r="245" spans="5:21" x14ac:dyDescent="0.25">
      <c r="L245" s="37"/>
      <c r="M245" s="37"/>
      <c r="N245" s="38"/>
      <c r="O245" s="38"/>
      <c r="P245" s="38"/>
      <c r="Q245" s="38"/>
      <c r="R245" s="42"/>
      <c r="S245" s="37"/>
      <c r="T245" s="37"/>
    </row>
    <row r="246" spans="5:21" x14ac:dyDescent="0.25">
      <c r="L246" s="37"/>
      <c r="M246" s="37"/>
      <c r="N246" s="38"/>
      <c r="O246" s="38"/>
      <c r="P246" s="38"/>
      <c r="Q246" s="38"/>
      <c r="R246" s="42"/>
      <c r="S246" s="37"/>
      <c r="T246" s="37"/>
    </row>
    <row r="247" spans="5:21" x14ac:dyDescent="0.25">
      <c r="L247" s="37"/>
      <c r="M247" s="37"/>
      <c r="N247" s="38"/>
      <c r="O247" s="38"/>
      <c r="P247" s="38"/>
      <c r="Q247" s="38"/>
      <c r="R247" s="42"/>
      <c r="S247" s="37"/>
      <c r="T247" s="37"/>
    </row>
    <row r="248" spans="5:21" x14ac:dyDescent="0.25">
      <c r="L248" s="37"/>
      <c r="M248" s="37"/>
      <c r="N248" s="38"/>
      <c r="O248" s="38"/>
      <c r="P248" s="38"/>
      <c r="Q248" s="38"/>
      <c r="R248" s="42"/>
      <c r="S248" s="37"/>
      <c r="T248" s="37"/>
    </row>
    <row r="249" spans="5:21" x14ac:dyDescent="0.25">
      <c r="L249" s="37"/>
      <c r="M249" s="37"/>
      <c r="N249" s="38"/>
      <c r="O249" s="38"/>
      <c r="P249" s="38"/>
      <c r="Q249" s="38"/>
      <c r="R249" s="42"/>
      <c r="S249" s="37"/>
      <c r="T249" s="37"/>
    </row>
    <row r="250" spans="5:21" x14ac:dyDescent="0.25">
      <c r="L250" s="37"/>
      <c r="M250" s="37"/>
      <c r="N250" s="38"/>
      <c r="O250" s="38"/>
      <c r="P250" s="38"/>
      <c r="Q250" s="38"/>
      <c r="R250" s="42"/>
      <c r="S250" s="37"/>
      <c r="T250" s="37"/>
    </row>
    <row r="251" spans="5:21" x14ac:dyDescent="0.25">
      <c r="L251" s="37"/>
      <c r="M251" s="37"/>
      <c r="N251" s="38"/>
      <c r="O251" s="38"/>
      <c r="P251" s="38"/>
      <c r="Q251" s="38"/>
      <c r="R251" s="42"/>
      <c r="S251" s="37"/>
      <c r="T251" s="37"/>
    </row>
    <row r="252" spans="5:21" x14ac:dyDescent="0.25">
      <c r="L252" s="37"/>
      <c r="M252" s="37"/>
      <c r="N252" s="38"/>
      <c r="O252" s="38"/>
      <c r="P252" s="38"/>
      <c r="Q252" s="38"/>
      <c r="R252" s="42"/>
      <c r="S252" s="37"/>
      <c r="T252" s="37"/>
    </row>
    <row r="253" spans="5:21" x14ac:dyDescent="0.25">
      <c r="F253" s="43"/>
      <c r="G253" s="43"/>
      <c r="L253" s="37"/>
      <c r="M253" s="37"/>
      <c r="N253" s="44"/>
      <c r="O253" s="44"/>
      <c r="P253" s="44"/>
      <c r="Q253" s="44"/>
      <c r="R253" s="45"/>
      <c r="S253" s="37"/>
      <c r="T253" s="37"/>
    </row>
    <row r="254" spans="5:21" x14ac:dyDescent="0.25">
      <c r="L254" s="37"/>
      <c r="M254" s="37"/>
      <c r="N254" s="38"/>
      <c r="O254" s="38"/>
      <c r="P254" s="38"/>
      <c r="Q254" s="38"/>
      <c r="R254" s="42"/>
      <c r="S254" s="37"/>
      <c r="T254" s="37"/>
    </row>
    <row r="255" spans="5:21" x14ac:dyDescent="0.25">
      <c r="L255" s="37"/>
      <c r="M255" s="37"/>
      <c r="N255" s="38"/>
      <c r="O255" s="38"/>
      <c r="P255" s="38"/>
      <c r="Q255" s="38"/>
      <c r="R255" s="42"/>
      <c r="S255" s="37"/>
      <c r="T255" s="37"/>
    </row>
    <row r="256" spans="5:21" x14ac:dyDescent="0.25">
      <c r="L256" s="37"/>
      <c r="M256" s="37"/>
      <c r="N256" s="38"/>
      <c r="O256" s="38"/>
      <c r="P256" s="38"/>
      <c r="Q256" s="38"/>
      <c r="R256" s="42"/>
      <c r="S256" s="37"/>
      <c r="T256" s="37"/>
    </row>
    <row r="257" spans="2:62" x14ac:dyDescent="0.25">
      <c r="L257" s="37"/>
      <c r="M257" s="37"/>
      <c r="N257" s="38"/>
      <c r="O257" s="38"/>
      <c r="P257" s="38"/>
      <c r="Q257" s="38"/>
      <c r="R257" s="42"/>
      <c r="S257" s="37"/>
      <c r="T257" s="37"/>
    </row>
    <row r="258" spans="2:62" x14ac:dyDescent="0.25">
      <c r="L258" s="37"/>
      <c r="M258" s="37"/>
      <c r="N258" s="38"/>
      <c r="O258" s="38"/>
      <c r="P258" s="38"/>
      <c r="Q258" s="38"/>
      <c r="R258" s="42"/>
      <c r="S258" s="37"/>
      <c r="T258" s="37"/>
    </row>
    <row r="259" spans="2:62" x14ac:dyDescent="0.25">
      <c r="L259" s="37"/>
      <c r="M259" s="37"/>
      <c r="N259" s="38"/>
      <c r="O259" s="38"/>
      <c r="P259" s="38"/>
      <c r="Q259" s="38"/>
      <c r="R259" s="42"/>
      <c r="S259" s="37"/>
      <c r="T259" s="37"/>
    </row>
    <row r="260" spans="2:62" x14ac:dyDescent="0.25">
      <c r="L260" s="37"/>
      <c r="M260" s="37"/>
      <c r="N260" s="38"/>
      <c r="O260" s="38"/>
      <c r="P260" s="38"/>
      <c r="Q260" s="38"/>
      <c r="R260" s="42"/>
      <c r="S260" s="37"/>
      <c r="T260" s="37"/>
    </row>
    <row r="261" spans="2:62" x14ac:dyDescent="0.25">
      <c r="L261" s="37"/>
      <c r="M261" s="37"/>
      <c r="N261" s="38"/>
      <c r="O261" s="38"/>
      <c r="P261" s="38"/>
      <c r="Q261" s="38"/>
      <c r="R261" s="42"/>
      <c r="S261" s="37"/>
      <c r="T261" s="37"/>
    </row>
    <row r="262" spans="2:62" x14ac:dyDescent="0.25">
      <c r="L262" s="37"/>
      <c r="M262" s="37"/>
      <c r="N262" s="38"/>
      <c r="O262" s="38"/>
      <c r="P262" s="38"/>
      <c r="Q262" s="38"/>
      <c r="R262" s="42"/>
      <c r="S262" s="37"/>
      <c r="T262" s="37"/>
    </row>
    <row r="263" spans="2:62" x14ac:dyDescent="0.25">
      <c r="L263" s="37"/>
      <c r="M263" s="37"/>
      <c r="N263" s="38"/>
      <c r="O263" s="38"/>
      <c r="P263" s="38"/>
      <c r="Q263" s="38"/>
      <c r="R263" s="42"/>
      <c r="S263" s="37"/>
      <c r="T263" s="37"/>
    </row>
    <row r="264" spans="2:62" x14ac:dyDescent="0.25">
      <c r="L264" s="37"/>
      <c r="M264" s="37"/>
      <c r="N264" s="38"/>
      <c r="O264" s="38"/>
      <c r="P264" s="38"/>
      <c r="Q264" s="38"/>
      <c r="R264" s="42"/>
      <c r="S264" s="37"/>
      <c r="T264" s="37"/>
    </row>
    <row r="265" spans="2:62" x14ac:dyDescent="0.25">
      <c r="L265" s="37"/>
      <c r="M265" s="37"/>
      <c r="N265" s="38"/>
      <c r="O265" s="38"/>
      <c r="P265" s="38"/>
      <c r="Q265" s="38"/>
      <c r="R265" s="42"/>
      <c r="S265" s="37"/>
      <c r="T265" s="37"/>
    </row>
    <row r="266" spans="2:62" x14ac:dyDescent="0.25">
      <c r="L266" s="37"/>
      <c r="M266" s="37"/>
      <c r="N266" s="38"/>
      <c r="O266" s="38"/>
      <c r="P266" s="38"/>
      <c r="Q266" s="38"/>
      <c r="R266" s="42"/>
      <c r="S266" s="37"/>
      <c r="T266" s="37"/>
    </row>
    <row r="267" spans="2:62" x14ac:dyDescent="0.25">
      <c r="L267" s="37"/>
      <c r="M267" s="37"/>
      <c r="N267" s="38"/>
      <c r="O267" s="38"/>
      <c r="P267" s="38"/>
      <c r="Q267" s="38"/>
      <c r="R267" s="42"/>
      <c r="S267" s="37"/>
      <c r="T267" s="37"/>
    </row>
    <row r="268" spans="2:62" x14ac:dyDescent="0.25">
      <c r="L268" s="37"/>
      <c r="M268" s="37"/>
      <c r="N268" s="38"/>
      <c r="O268" s="38"/>
      <c r="P268" s="38"/>
      <c r="Q268" s="38"/>
      <c r="R268" s="42"/>
      <c r="S268" s="37"/>
      <c r="T268" s="37"/>
    </row>
    <row r="269" spans="2:62" x14ac:dyDescent="0.25">
      <c r="L269" s="37"/>
      <c r="M269" s="37"/>
      <c r="N269" s="38"/>
      <c r="O269" s="38"/>
      <c r="P269" s="38"/>
      <c r="Q269" s="38"/>
      <c r="R269" s="42"/>
      <c r="S269" s="37"/>
      <c r="T269" s="37"/>
    </row>
    <row r="270" spans="2:62" x14ac:dyDescent="0.25">
      <c r="L270" s="37"/>
      <c r="M270" s="37"/>
      <c r="N270" s="38"/>
      <c r="O270" s="38"/>
      <c r="P270" s="38"/>
      <c r="Q270" s="38"/>
      <c r="R270" s="42"/>
      <c r="S270" s="37"/>
      <c r="T270" s="37"/>
    </row>
    <row r="271" spans="2:62" s="47" customFormat="1" x14ac:dyDescent="0.25"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37"/>
      <c r="M271" s="37"/>
      <c r="N271" s="38"/>
      <c r="O271" s="38"/>
      <c r="P271" s="38"/>
      <c r="Q271" s="38"/>
      <c r="R271" s="42"/>
      <c r="S271" s="37"/>
      <c r="T271" s="37"/>
      <c r="U271" s="21"/>
      <c r="V271" s="21"/>
      <c r="W271" s="21"/>
      <c r="X271" s="20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1"/>
      <c r="BE271" s="21"/>
      <c r="BF271" s="21"/>
      <c r="BG271" s="21"/>
      <c r="BH271" s="21"/>
      <c r="BI271" s="21"/>
      <c r="BJ271" s="21"/>
    </row>
    <row r="272" spans="2:62" s="47" customFormat="1" x14ac:dyDescent="0.25"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37"/>
      <c r="M272" s="37"/>
      <c r="N272" s="38"/>
      <c r="O272" s="38"/>
      <c r="P272" s="38"/>
      <c r="Q272" s="38"/>
      <c r="R272" s="42"/>
      <c r="S272" s="37"/>
      <c r="T272" s="37"/>
      <c r="U272" s="21"/>
      <c r="V272" s="21"/>
      <c r="W272" s="21"/>
      <c r="X272" s="20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1"/>
      <c r="BE272" s="21"/>
      <c r="BF272" s="21"/>
      <c r="BG272" s="21"/>
      <c r="BH272" s="21"/>
      <c r="BI272" s="21"/>
      <c r="BJ272" s="21"/>
    </row>
    <row r="273" spans="2:62" s="47" customFormat="1" x14ac:dyDescent="0.25"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37"/>
      <c r="M273" s="37"/>
      <c r="N273" s="38"/>
      <c r="O273" s="38"/>
      <c r="P273" s="38"/>
      <c r="Q273" s="38"/>
      <c r="R273" s="42"/>
      <c r="S273" s="37"/>
      <c r="T273" s="37"/>
      <c r="U273" s="21"/>
      <c r="V273" s="21"/>
      <c r="W273" s="21"/>
      <c r="X273" s="20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1"/>
      <c r="BE273" s="21"/>
      <c r="BF273" s="21"/>
      <c r="BG273" s="21"/>
      <c r="BH273" s="21"/>
      <c r="BI273" s="21"/>
      <c r="BJ273" s="21"/>
    </row>
    <row r="274" spans="2:62" s="47" customFormat="1" x14ac:dyDescent="0.25"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37"/>
      <c r="M274" s="37"/>
      <c r="N274" s="38"/>
      <c r="O274" s="38"/>
      <c r="P274" s="38"/>
      <c r="Q274" s="38"/>
      <c r="R274" s="42"/>
      <c r="S274" s="37"/>
      <c r="T274" s="37"/>
      <c r="U274" s="21"/>
      <c r="V274" s="21"/>
      <c r="W274" s="21"/>
      <c r="X274" s="20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1"/>
      <c r="BE274" s="21"/>
      <c r="BF274" s="21"/>
      <c r="BG274" s="21"/>
      <c r="BH274" s="21"/>
      <c r="BI274" s="21"/>
      <c r="BJ274" s="21"/>
    </row>
    <row r="275" spans="2:62" s="47" customFormat="1" x14ac:dyDescent="0.25"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37"/>
      <c r="M275" s="37"/>
      <c r="N275" s="38"/>
      <c r="O275" s="38"/>
      <c r="P275" s="38"/>
      <c r="Q275" s="38"/>
      <c r="R275" s="42"/>
      <c r="S275" s="37"/>
      <c r="T275" s="37"/>
      <c r="U275" s="21"/>
      <c r="V275" s="21"/>
      <c r="W275" s="21"/>
      <c r="X275" s="20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1"/>
      <c r="BE275" s="21"/>
      <c r="BF275" s="21"/>
      <c r="BG275" s="21"/>
      <c r="BH275" s="21"/>
      <c r="BI275" s="21"/>
      <c r="BJ275" s="21"/>
    </row>
    <row r="276" spans="2:62" s="47" customFormat="1" x14ac:dyDescent="0.25"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37"/>
      <c r="M276" s="37"/>
      <c r="N276" s="38"/>
      <c r="O276" s="38"/>
      <c r="P276" s="38"/>
      <c r="Q276" s="38"/>
      <c r="R276" s="42"/>
      <c r="S276" s="37"/>
      <c r="T276" s="37"/>
      <c r="U276" s="21"/>
      <c r="V276" s="21"/>
      <c r="W276" s="21"/>
      <c r="X276" s="20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1"/>
      <c r="BE276" s="21"/>
      <c r="BF276" s="21"/>
      <c r="BG276" s="21"/>
      <c r="BH276" s="21"/>
      <c r="BI276" s="21"/>
      <c r="BJ276" s="21"/>
    </row>
    <row r="277" spans="2:62" s="47" customFormat="1" x14ac:dyDescent="0.25"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37"/>
      <c r="M277" s="37"/>
      <c r="N277" s="38"/>
      <c r="O277" s="38"/>
      <c r="P277" s="38"/>
      <c r="Q277" s="38"/>
      <c r="R277" s="42"/>
      <c r="S277" s="37"/>
      <c r="T277" s="37"/>
      <c r="U277" s="21"/>
      <c r="V277" s="21"/>
      <c r="W277" s="21"/>
      <c r="X277" s="20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1"/>
      <c r="BE277" s="21"/>
      <c r="BF277" s="21"/>
      <c r="BG277" s="21"/>
      <c r="BH277" s="21"/>
      <c r="BI277" s="21"/>
      <c r="BJ277" s="21"/>
    </row>
    <row r="278" spans="2:62" s="47" customFormat="1" x14ac:dyDescent="0.25"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39"/>
      <c r="O278" s="39"/>
      <c r="P278" s="39"/>
      <c r="Q278" s="39"/>
      <c r="R278" s="42"/>
      <c r="S278" s="21"/>
      <c r="T278" s="21"/>
      <c r="U278" s="21"/>
      <c r="V278" s="21"/>
      <c r="W278" s="21"/>
      <c r="X278" s="20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1"/>
      <c r="BE278" s="21"/>
      <c r="BF278" s="21"/>
      <c r="BG278" s="21"/>
      <c r="BH278" s="21"/>
      <c r="BI278" s="21"/>
      <c r="BJ278" s="21"/>
    </row>
    <row r="279" spans="2:62" s="47" customFormat="1" x14ac:dyDescent="0.25"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39"/>
      <c r="O279" s="39"/>
      <c r="P279" s="39"/>
      <c r="Q279" s="39"/>
      <c r="R279" s="42"/>
      <c r="S279" s="21"/>
      <c r="T279" s="21"/>
      <c r="U279" s="21"/>
      <c r="V279" s="21"/>
      <c r="W279" s="21"/>
      <c r="X279" s="20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1"/>
      <c r="BE279" s="21"/>
      <c r="BF279" s="21"/>
      <c r="BG279" s="21"/>
      <c r="BH279" s="21"/>
      <c r="BI279" s="21"/>
      <c r="BJ279" s="21"/>
    </row>
    <row r="280" spans="2:62" s="47" customFormat="1" x14ac:dyDescent="0.25"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37"/>
      <c r="M280" s="37"/>
      <c r="N280" s="38"/>
      <c r="O280" s="38"/>
      <c r="P280" s="38"/>
      <c r="Q280" s="38"/>
      <c r="R280" s="42"/>
      <c r="S280" s="37"/>
      <c r="T280" s="37"/>
      <c r="U280" s="21"/>
      <c r="V280" s="21"/>
      <c r="W280" s="21"/>
      <c r="X280" s="20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1"/>
      <c r="BE280" s="21"/>
      <c r="BF280" s="21"/>
      <c r="BG280" s="21"/>
      <c r="BH280" s="21"/>
      <c r="BI280" s="21"/>
      <c r="BJ280" s="21"/>
    </row>
    <row r="281" spans="2:62" s="47" customFormat="1" x14ac:dyDescent="0.25"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37"/>
      <c r="M281" s="37"/>
      <c r="N281" s="38"/>
      <c r="O281" s="38"/>
      <c r="P281" s="38"/>
      <c r="Q281" s="38"/>
      <c r="R281" s="42"/>
      <c r="S281" s="37"/>
      <c r="T281" s="37"/>
      <c r="U281" s="21"/>
      <c r="V281" s="21"/>
      <c r="W281" s="21"/>
      <c r="X281" s="20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1"/>
      <c r="BE281" s="21"/>
      <c r="BF281" s="21"/>
      <c r="BG281" s="21"/>
      <c r="BH281" s="21"/>
      <c r="BI281" s="21"/>
      <c r="BJ281" s="21"/>
    </row>
    <row r="282" spans="2:62" s="47" customFormat="1" x14ac:dyDescent="0.25"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37"/>
      <c r="M282" s="37"/>
      <c r="N282" s="38"/>
      <c r="O282" s="38"/>
      <c r="P282" s="38"/>
      <c r="Q282" s="38"/>
      <c r="R282" s="42"/>
      <c r="S282" s="37"/>
      <c r="T282" s="37"/>
      <c r="U282" s="21"/>
      <c r="V282" s="21"/>
      <c r="W282" s="21"/>
      <c r="X282" s="20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1"/>
      <c r="BE282" s="21"/>
      <c r="BF282" s="21"/>
      <c r="BG282" s="21"/>
      <c r="BH282" s="21"/>
      <c r="BI282" s="21"/>
      <c r="BJ282" s="21"/>
    </row>
    <row r="283" spans="2:62" s="47" customFormat="1" x14ac:dyDescent="0.25"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37"/>
      <c r="M283" s="37"/>
      <c r="N283" s="38"/>
      <c r="O283" s="38"/>
      <c r="P283" s="38"/>
      <c r="Q283" s="38"/>
      <c r="R283" s="42"/>
      <c r="S283" s="37"/>
      <c r="T283" s="37"/>
      <c r="U283" s="21"/>
      <c r="V283" s="21"/>
      <c r="W283" s="21"/>
      <c r="X283" s="20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1"/>
      <c r="BE283" s="21"/>
      <c r="BF283" s="21"/>
      <c r="BG283" s="21"/>
      <c r="BH283" s="21"/>
      <c r="BI283" s="21"/>
      <c r="BJ283" s="21"/>
    </row>
    <row r="284" spans="2:62" s="47" customFormat="1" x14ac:dyDescent="0.25"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37"/>
      <c r="M284" s="37"/>
      <c r="N284" s="38"/>
      <c r="O284" s="38"/>
      <c r="P284" s="38"/>
      <c r="Q284" s="38"/>
      <c r="R284" s="42"/>
      <c r="S284" s="37"/>
      <c r="T284" s="37"/>
      <c r="U284" s="21"/>
      <c r="V284" s="21"/>
      <c r="W284" s="21"/>
      <c r="X284" s="20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1"/>
      <c r="BE284" s="21"/>
      <c r="BF284" s="21"/>
      <c r="BG284" s="21"/>
      <c r="BH284" s="21"/>
      <c r="BI284" s="21"/>
      <c r="BJ284" s="21"/>
    </row>
    <row r="285" spans="2:62" s="47" customFormat="1" x14ac:dyDescent="0.25"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37"/>
      <c r="M285" s="37"/>
      <c r="N285" s="38"/>
      <c r="O285" s="38"/>
      <c r="P285" s="38"/>
      <c r="Q285" s="38"/>
      <c r="R285" s="42"/>
      <c r="S285" s="37"/>
      <c r="T285" s="37"/>
      <c r="U285" s="21"/>
      <c r="V285" s="21"/>
      <c r="W285" s="21"/>
      <c r="X285" s="20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1"/>
      <c r="BE285" s="21"/>
      <c r="BF285" s="21"/>
      <c r="BG285" s="21"/>
      <c r="BH285" s="21"/>
      <c r="BI285" s="21"/>
      <c r="BJ285" s="21"/>
    </row>
    <row r="286" spans="2:62" s="47" customFormat="1" x14ac:dyDescent="0.25"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37"/>
      <c r="M286" s="37"/>
      <c r="N286" s="38"/>
      <c r="O286" s="38"/>
      <c r="P286" s="38"/>
      <c r="Q286" s="38"/>
      <c r="R286" s="42"/>
      <c r="S286" s="37"/>
      <c r="T286" s="37"/>
      <c r="U286" s="21"/>
      <c r="V286" s="21"/>
      <c r="W286" s="21"/>
      <c r="X286" s="20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1"/>
      <c r="BE286" s="21"/>
      <c r="BF286" s="21"/>
      <c r="BG286" s="21"/>
      <c r="BH286" s="21"/>
      <c r="BI286" s="21"/>
      <c r="BJ286" s="21"/>
    </row>
    <row r="287" spans="2:62" s="47" customFormat="1" x14ac:dyDescent="0.25"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37"/>
      <c r="M287" s="37"/>
      <c r="N287" s="38"/>
      <c r="O287" s="38"/>
      <c r="P287" s="38"/>
      <c r="Q287" s="38"/>
      <c r="R287" s="42"/>
      <c r="S287" s="37"/>
      <c r="T287" s="37"/>
      <c r="U287" s="21"/>
      <c r="V287" s="21"/>
      <c r="W287" s="21"/>
      <c r="X287" s="20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1"/>
      <c r="BE287" s="21"/>
      <c r="BF287" s="21"/>
      <c r="BG287" s="21"/>
      <c r="BH287" s="21"/>
      <c r="BI287" s="21"/>
      <c r="BJ287" s="21"/>
    </row>
    <row r="288" spans="2:62" s="47" customFormat="1" x14ac:dyDescent="0.25"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37"/>
      <c r="M288" s="37"/>
      <c r="N288" s="38"/>
      <c r="O288" s="38"/>
      <c r="P288" s="38"/>
      <c r="Q288" s="38"/>
      <c r="R288" s="42"/>
      <c r="S288" s="37"/>
      <c r="T288" s="37"/>
      <c r="U288" s="21"/>
      <c r="V288" s="21"/>
      <c r="W288" s="21"/>
      <c r="X288" s="20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1"/>
      <c r="BE288" s="21"/>
      <c r="BF288" s="21"/>
      <c r="BG288" s="21"/>
      <c r="BH288" s="21"/>
      <c r="BI288" s="21"/>
      <c r="BJ288" s="21"/>
    </row>
    <row r="289" spans="2:62" s="47" customFormat="1" x14ac:dyDescent="0.25"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37"/>
      <c r="M289" s="37"/>
      <c r="N289" s="38"/>
      <c r="O289" s="38"/>
      <c r="P289" s="38"/>
      <c r="Q289" s="38"/>
      <c r="R289" s="42"/>
      <c r="S289" s="37"/>
      <c r="T289" s="37"/>
      <c r="U289" s="21"/>
      <c r="V289" s="21"/>
      <c r="W289" s="21"/>
      <c r="X289" s="20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1"/>
      <c r="BE289" s="21"/>
      <c r="BF289" s="21"/>
      <c r="BG289" s="21"/>
      <c r="BH289" s="21"/>
      <c r="BI289" s="21"/>
      <c r="BJ289" s="21"/>
    </row>
    <row r="290" spans="2:62" s="47" customFormat="1" x14ac:dyDescent="0.25"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37"/>
      <c r="M290" s="37"/>
      <c r="N290" s="38"/>
      <c r="O290" s="38"/>
      <c r="P290" s="38"/>
      <c r="Q290" s="38"/>
      <c r="R290" s="42"/>
      <c r="S290" s="37"/>
      <c r="T290" s="37"/>
      <c r="U290" s="21"/>
      <c r="V290" s="21"/>
      <c r="W290" s="21"/>
      <c r="X290" s="20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1"/>
      <c r="BE290" s="21"/>
      <c r="BF290" s="21"/>
      <c r="BG290" s="21"/>
      <c r="BH290" s="21"/>
      <c r="BI290" s="21"/>
      <c r="BJ290" s="21"/>
    </row>
    <row r="291" spans="2:62" s="47" customFormat="1" x14ac:dyDescent="0.25"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37"/>
      <c r="M291" s="37"/>
      <c r="N291" s="38"/>
      <c r="O291" s="38"/>
      <c r="P291" s="38"/>
      <c r="Q291" s="38"/>
      <c r="R291" s="42"/>
      <c r="S291" s="37"/>
      <c r="T291" s="37"/>
      <c r="U291" s="21"/>
      <c r="V291" s="21"/>
      <c r="W291" s="21"/>
      <c r="X291" s="20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1"/>
      <c r="BE291" s="21"/>
      <c r="BF291" s="21"/>
      <c r="BG291" s="21"/>
      <c r="BH291" s="21"/>
      <c r="BI291" s="21"/>
      <c r="BJ291" s="21"/>
    </row>
    <row r="292" spans="2:62" s="47" customFormat="1" x14ac:dyDescent="0.25"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37"/>
      <c r="M292" s="37"/>
      <c r="N292" s="38"/>
      <c r="O292" s="38"/>
      <c r="P292" s="38"/>
      <c r="Q292" s="38"/>
      <c r="R292" s="42"/>
      <c r="S292" s="37"/>
      <c r="T292" s="37"/>
      <c r="U292" s="21"/>
      <c r="V292" s="21"/>
      <c r="W292" s="21"/>
      <c r="X292" s="20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1"/>
      <c r="BE292" s="21"/>
      <c r="BF292" s="21"/>
      <c r="BG292" s="21"/>
      <c r="BH292" s="21"/>
      <c r="BI292" s="21"/>
      <c r="BJ292" s="21"/>
    </row>
    <row r="293" spans="2:62" s="47" customFormat="1" x14ac:dyDescent="0.25"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37"/>
      <c r="M293" s="37"/>
      <c r="N293" s="38"/>
      <c r="O293" s="38"/>
      <c r="P293" s="38"/>
      <c r="Q293" s="38"/>
      <c r="R293" s="42"/>
      <c r="S293" s="37"/>
      <c r="T293" s="37"/>
      <c r="U293" s="21"/>
      <c r="V293" s="21"/>
      <c r="W293" s="21"/>
      <c r="X293" s="20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1"/>
      <c r="BE293" s="21"/>
      <c r="BF293" s="21"/>
      <c r="BG293" s="21"/>
      <c r="BH293" s="21"/>
      <c r="BI293" s="21"/>
      <c r="BJ293" s="21"/>
    </row>
    <row r="294" spans="2:62" s="47" customFormat="1" x14ac:dyDescent="0.25">
      <c r="B294" s="21"/>
      <c r="C294" s="21"/>
      <c r="D294" s="21"/>
      <c r="E294" s="21"/>
      <c r="F294" s="43"/>
      <c r="G294" s="43"/>
      <c r="H294" s="21"/>
      <c r="I294" s="21"/>
      <c r="J294" s="21"/>
      <c r="K294" s="21"/>
      <c r="L294" s="37"/>
      <c r="M294" s="37"/>
      <c r="N294" s="44"/>
      <c r="O294" s="44"/>
      <c r="P294" s="44"/>
      <c r="Q294" s="44"/>
      <c r="R294" s="45"/>
      <c r="S294" s="37"/>
      <c r="T294" s="37"/>
      <c r="U294" s="43"/>
      <c r="V294" s="21"/>
      <c r="W294" s="21"/>
      <c r="X294" s="20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1"/>
      <c r="BE294" s="21"/>
      <c r="BF294" s="21"/>
      <c r="BG294" s="21"/>
      <c r="BH294" s="21"/>
      <c r="BI294" s="21"/>
      <c r="BJ294" s="21"/>
    </row>
    <row r="295" spans="2:62" s="47" customFormat="1" x14ac:dyDescent="0.25"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37"/>
      <c r="M295" s="37"/>
      <c r="N295" s="38"/>
      <c r="O295" s="38"/>
      <c r="P295" s="38"/>
      <c r="Q295" s="38"/>
      <c r="R295" s="42"/>
      <c r="S295" s="37"/>
      <c r="T295" s="37"/>
      <c r="U295" s="21"/>
      <c r="V295" s="21"/>
      <c r="W295" s="21"/>
      <c r="X295" s="20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1"/>
      <c r="BE295" s="21"/>
      <c r="BF295" s="21"/>
      <c r="BG295" s="21"/>
      <c r="BH295" s="21"/>
      <c r="BI295" s="21"/>
      <c r="BJ295" s="21"/>
    </row>
    <row r="296" spans="2:62" s="47" customFormat="1" x14ac:dyDescent="0.25"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37"/>
      <c r="M296" s="37"/>
      <c r="N296" s="38"/>
      <c r="O296" s="38"/>
      <c r="P296" s="38"/>
      <c r="Q296" s="38"/>
      <c r="R296" s="42"/>
      <c r="S296" s="37"/>
      <c r="T296" s="37"/>
      <c r="U296" s="21"/>
      <c r="V296" s="21"/>
      <c r="W296" s="21"/>
      <c r="X296" s="20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1"/>
      <c r="BE296" s="21"/>
      <c r="BF296" s="21"/>
      <c r="BG296" s="21"/>
      <c r="BH296" s="21"/>
      <c r="BI296" s="21"/>
      <c r="BJ296" s="21"/>
    </row>
    <row r="297" spans="2:62" s="47" customFormat="1" x14ac:dyDescent="0.25"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37"/>
      <c r="M297" s="37"/>
      <c r="N297" s="38"/>
      <c r="O297" s="38"/>
      <c r="P297" s="38"/>
      <c r="Q297" s="38"/>
      <c r="R297" s="42"/>
      <c r="S297" s="37"/>
      <c r="T297" s="37"/>
      <c r="U297" s="21"/>
      <c r="V297" s="21"/>
      <c r="W297" s="21"/>
      <c r="X297" s="20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1"/>
      <c r="BE297" s="21"/>
      <c r="BF297" s="21"/>
      <c r="BG297" s="21"/>
      <c r="BH297" s="21"/>
      <c r="BI297" s="21"/>
      <c r="BJ297" s="21"/>
    </row>
    <row r="298" spans="2:62" s="47" customFormat="1" x14ac:dyDescent="0.25"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37"/>
      <c r="M298" s="37"/>
      <c r="N298" s="38"/>
      <c r="O298" s="38"/>
      <c r="P298" s="38"/>
      <c r="Q298" s="38"/>
      <c r="R298" s="42"/>
      <c r="S298" s="37"/>
      <c r="T298" s="37"/>
      <c r="U298" s="21"/>
      <c r="V298" s="21"/>
      <c r="W298" s="21"/>
      <c r="X298" s="20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1"/>
      <c r="BE298" s="21"/>
      <c r="BF298" s="21"/>
      <c r="BG298" s="21"/>
      <c r="BH298" s="21"/>
      <c r="BI298" s="21"/>
      <c r="BJ298" s="21"/>
    </row>
    <row r="299" spans="2:62" s="47" customFormat="1" x14ac:dyDescent="0.25"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37"/>
      <c r="M299" s="37"/>
      <c r="N299" s="38"/>
      <c r="O299" s="38"/>
      <c r="P299" s="38"/>
      <c r="Q299" s="38"/>
      <c r="R299" s="42"/>
      <c r="S299" s="37"/>
      <c r="T299" s="37"/>
      <c r="U299" s="21"/>
      <c r="V299" s="21"/>
      <c r="W299" s="21"/>
      <c r="X299" s="20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1"/>
      <c r="BE299" s="21"/>
      <c r="BF299" s="21"/>
      <c r="BG299" s="21"/>
      <c r="BH299" s="21"/>
      <c r="BI299" s="21"/>
      <c r="BJ299" s="21"/>
    </row>
    <row r="300" spans="2:62" s="47" customFormat="1" x14ac:dyDescent="0.25"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37"/>
      <c r="M300" s="37"/>
      <c r="N300" s="38"/>
      <c r="O300" s="38"/>
      <c r="P300" s="38"/>
      <c r="Q300" s="38"/>
      <c r="R300" s="42"/>
      <c r="S300" s="37"/>
      <c r="T300" s="37"/>
      <c r="U300" s="21"/>
      <c r="V300" s="21"/>
      <c r="W300" s="21"/>
      <c r="X300" s="20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1"/>
      <c r="BE300" s="21"/>
      <c r="BF300" s="21"/>
      <c r="BG300" s="21"/>
      <c r="BH300" s="21"/>
      <c r="BI300" s="21"/>
      <c r="BJ300" s="21"/>
    </row>
    <row r="301" spans="2:62" s="47" customFormat="1" x14ac:dyDescent="0.25"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37"/>
      <c r="M301" s="37"/>
      <c r="N301" s="38"/>
      <c r="O301" s="38"/>
      <c r="P301" s="38"/>
      <c r="Q301" s="38"/>
      <c r="R301" s="42"/>
      <c r="S301" s="37"/>
      <c r="T301" s="37"/>
      <c r="U301" s="21"/>
      <c r="V301" s="21"/>
      <c r="W301" s="21"/>
      <c r="X301" s="20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1"/>
      <c r="BE301" s="21"/>
      <c r="BF301" s="21"/>
      <c r="BG301" s="21"/>
      <c r="BH301" s="21"/>
      <c r="BI301" s="21"/>
      <c r="BJ301" s="21"/>
    </row>
    <row r="302" spans="2:62" s="47" customFormat="1" x14ac:dyDescent="0.25"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37"/>
      <c r="M302" s="37"/>
      <c r="N302" s="38"/>
      <c r="O302" s="38"/>
      <c r="P302" s="38"/>
      <c r="Q302" s="38"/>
      <c r="R302" s="42"/>
      <c r="S302" s="37"/>
      <c r="T302" s="37"/>
      <c r="U302" s="21"/>
      <c r="V302" s="21"/>
      <c r="W302" s="21"/>
      <c r="X302" s="20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1"/>
      <c r="BE302" s="21"/>
      <c r="BF302" s="21"/>
      <c r="BG302" s="21"/>
      <c r="BH302" s="21"/>
      <c r="BI302" s="21"/>
      <c r="BJ302" s="21"/>
    </row>
    <row r="303" spans="2:62" s="47" customFormat="1" x14ac:dyDescent="0.25"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37"/>
      <c r="M303" s="37"/>
      <c r="N303" s="38"/>
      <c r="O303" s="38"/>
      <c r="P303" s="38"/>
      <c r="Q303" s="38"/>
      <c r="R303" s="42"/>
      <c r="S303" s="37"/>
      <c r="T303" s="37"/>
      <c r="U303" s="21"/>
      <c r="V303" s="21"/>
      <c r="W303" s="21"/>
      <c r="X303" s="20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1"/>
      <c r="BE303" s="21"/>
      <c r="BF303" s="21"/>
      <c r="BG303" s="21"/>
      <c r="BH303" s="21"/>
      <c r="BI303" s="21"/>
      <c r="BJ303" s="21"/>
    </row>
    <row r="304" spans="2:62" s="47" customFormat="1" x14ac:dyDescent="0.25"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37"/>
      <c r="M304" s="37"/>
      <c r="N304" s="38"/>
      <c r="O304" s="38"/>
      <c r="P304" s="38"/>
      <c r="Q304" s="38"/>
      <c r="R304" s="42"/>
      <c r="S304" s="37"/>
      <c r="T304" s="37"/>
      <c r="U304" s="21"/>
      <c r="V304" s="21"/>
      <c r="W304" s="21"/>
      <c r="X304" s="20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1"/>
      <c r="BE304" s="21"/>
      <c r="BF304" s="21"/>
      <c r="BG304" s="21"/>
      <c r="BH304" s="21"/>
      <c r="BI304" s="21"/>
      <c r="BJ304" s="21"/>
    </row>
    <row r="305" spans="2:62" s="47" customFormat="1" x14ac:dyDescent="0.25"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37"/>
      <c r="M305" s="37"/>
      <c r="N305" s="38"/>
      <c r="O305" s="38"/>
      <c r="P305" s="38"/>
      <c r="Q305" s="38"/>
      <c r="R305" s="42"/>
      <c r="S305" s="37"/>
      <c r="T305" s="37"/>
      <c r="U305" s="21"/>
      <c r="V305" s="21"/>
      <c r="W305" s="21"/>
      <c r="X305" s="20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1"/>
      <c r="BE305" s="21"/>
      <c r="BF305" s="21"/>
      <c r="BG305" s="21"/>
      <c r="BH305" s="21"/>
      <c r="BI305" s="21"/>
      <c r="BJ305" s="21"/>
    </row>
    <row r="306" spans="2:62" s="47" customFormat="1" x14ac:dyDescent="0.25"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37"/>
      <c r="M306" s="37"/>
      <c r="N306" s="38"/>
      <c r="O306" s="38"/>
      <c r="P306" s="38"/>
      <c r="Q306" s="38"/>
      <c r="R306" s="42"/>
      <c r="S306" s="37"/>
      <c r="T306" s="37"/>
      <c r="U306" s="21"/>
      <c r="V306" s="21"/>
      <c r="W306" s="21"/>
      <c r="X306" s="20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1"/>
      <c r="BE306" s="21"/>
      <c r="BF306" s="21"/>
      <c r="BG306" s="21"/>
      <c r="BH306" s="21"/>
      <c r="BI306" s="21"/>
      <c r="BJ306" s="21"/>
    </row>
    <row r="307" spans="2:62" s="47" customFormat="1" x14ac:dyDescent="0.25"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37"/>
      <c r="M307" s="37"/>
      <c r="N307" s="38"/>
      <c r="O307" s="38"/>
      <c r="P307" s="38"/>
      <c r="Q307" s="38"/>
      <c r="R307" s="42"/>
      <c r="S307" s="37"/>
      <c r="T307" s="37"/>
      <c r="U307" s="21"/>
      <c r="V307" s="21"/>
      <c r="W307" s="21"/>
      <c r="X307" s="20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1"/>
      <c r="BE307" s="21"/>
      <c r="BF307" s="21"/>
      <c r="BG307" s="21"/>
      <c r="BH307" s="21"/>
      <c r="BI307" s="21"/>
      <c r="BJ307" s="21"/>
    </row>
    <row r="308" spans="2:62" s="47" customFormat="1" x14ac:dyDescent="0.25"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37"/>
      <c r="M308" s="37"/>
      <c r="N308" s="38"/>
      <c r="O308" s="38"/>
      <c r="P308" s="38"/>
      <c r="Q308" s="38"/>
      <c r="R308" s="42"/>
      <c r="S308" s="37"/>
      <c r="T308" s="37"/>
      <c r="U308" s="21"/>
      <c r="V308" s="21"/>
      <c r="W308" s="21"/>
      <c r="X308" s="20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1"/>
      <c r="BE308" s="21"/>
      <c r="BF308" s="21"/>
      <c r="BG308" s="21"/>
      <c r="BH308" s="21"/>
      <c r="BI308" s="21"/>
      <c r="BJ308" s="21"/>
    </row>
    <row r="309" spans="2:62" s="47" customFormat="1" x14ac:dyDescent="0.25"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37"/>
      <c r="M309" s="37"/>
      <c r="N309" s="38"/>
      <c r="O309" s="38"/>
      <c r="P309" s="38"/>
      <c r="Q309" s="38"/>
      <c r="R309" s="42"/>
      <c r="S309" s="37"/>
      <c r="T309" s="37"/>
      <c r="U309" s="21"/>
      <c r="V309" s="21"/>
      <c r="W309" s="21"/>
      <c r="X309" s="20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1"/>
      <c r="BE309" s="21"/>
      <c r="BF309" s="21"/>
      <c r="BG309" s="21"/>
      <c r="BH309" s="21"/>
      <c r="BI309" s="21"/>
      <c r="BJ309" s="21"/>
    </row>
    <row r="310" spans="2:62" s="47" customFormat="1" x14ac:dyDescent="0.25"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37"/>
      <c r="M310" s="37"/>
      <c r="N310" s="38"/>
      <c r="O310" s="38"/>
      <c r="P310" s="38"/>
      <c r="Q310" s="38"/>
      <c r="R310" s="42"/>
      <c r="S310" s="37"/>
      <c r="T310" s="37"/>
      <c r="U310" s="21"/>
      <c r="V310" s="21"/>
      <c r="W310" s="21"/>
      <c r="X310" s="20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1"/>
      <c r="BE310" s="21"/>
      <c r="BF310" s="21"/>
      <c r="BG310" s="21"/>
      <c r="BH310" s="21"/>
      <c r="BI310" s="21"/>
      <c r="BJ310" s="21"/>
    </row>
    <row r="311" spans="2:62" s="47" customFormat="1" x14ac:dyDescent="0.25"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37"/>
      <c r="M311" s="37"/>
      <c r="N311" s="38"/>
      <c r="O311" s="38"/>
      <c r="P311" s="38"/>
      <c r="Q311" s="38"/>
      <c r="R311" s="42"/>
      <c r="S311" s="37"/>
      <c r="T311" s="37"/>
      <c r="U311" s="21"/>
      <c r="V311" s="21"/>
      <c r="W311" s="21"/>
      <c r="X311" s="20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1"/>
      <c r="BE311" s="21"/>
      <c r="BF311" s="21"/>
      <c r="BG311" s="21"/>
      <c r="BH311" s="21"/>
      <c r="BI311" s="21"/>
      <c r="BJ311" s="21"/>
    </row>
    <row r="312" spans="2:62" s="47" customFormat="1" x14ac:dyDescent="0.25">
      <c r="B312" s="21"/>
      <c r="C312" s="21"/>
      <c r="D312" s="21"/>
      <c r="E312" s="43"/>
      <c r="F312" s="43"/>
      <c r="G312" s="43"/>
      <c r="H312" s="43"/>
      <c r="I312" s="43"/>
      <c r="J312" s="21"/>
      <c r="K312" s="21"/>
      <c r="L312" s="46"/>
      <c r="M312" s="46"/>
      <c r="N312" s="44"/>
      <c r="O312" s="44"/>
      <c r="P312" s="44"/>
      <c r="Q312" s="44"/>
      <c r="R312" s="45"/>
      <c r="S312" s="46"/>
      <c r="T312" s="46"/>
      <c r="U312" s="43"/>
      <c r="V312" s="43"/>
      <c r="W312" s="21"/>
      <c r="X312" s="20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1"/>
      <c r="BE312" s="21"/>
      <c r="BF312" s="21"/>
      <c r="BG312" s="21"/>
      <c r="BH312" s="21"/>
      <c r="BI312" s="21"/>
      <c r="BJ312" s="21"/>
    </row>
    <row r="313" spans="2:62" s="47" customFormat="1" x14ac:dyDescent="0.25"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37"/>
      <c r="M313" s="37"/>
      <c r="N313" s="38"/>
      <c r="O313" s="38"/>
      <c r="P313" s="38"/>
      <c r="Q313" s="38"/>
      <c r="R313" s="42"/>
      <c r="S313" s="37"/>
      <c r="T313" s="37"/>
      <c r="U313" s="21"/>
      <c r="V313" s="21"/>
      <c r="W313" s="21"/>
      <c r="X313" s="20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1"/>
      <c r="BE313" s="21"/>
      <c r="BF313" s="21"/>
      <c r="BG313" s="21"/>
      <c r="BH313" s="21"/>
      <c r="BI313" s="21"/>
      <c r="BJ313" s="21"/>
    </row>
    <row r="314" spans="2:62" s="47" customFormat="1" x14ac:dyDescent="0.25">
      <c r="B314" s="21"/>
      <c r="C314" s="21"/>
      <c r="D314" s="21"/>
      <c r="E314" s="43"/>
      <c r="F314" s="43"/>
      <c r="G314" s="43"/>
      <c r="H314" s="43"/>
      <c r="I314" s="43"/>
      <c r="J314" s="21"/>
      <c r="K314" s="21"/>
      <c r="L314" s="46"/>
      <c r="M314" s="46"/>
      <c r="N314" s="44"/>
      <c r="O314" s="44"/>
      <c r="P314" s="44"/>
      <c r="Q314" s="44"/>
      <c r="R314" s="45"/>
      <c r="S314" s="46"/>
      <c r="T314" s="46"/>
      <c r="U314" s="43"/>
      <c r="V314" s="43"/>
      <c r="W314" s="21"/>
      <c r="X314" s="20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1"/>
      <c r="BE314" s="21"/>
      <c r="BF314" s="21"/>
      <c r="BG314" s="21"/>
      <c r="BH314" s="21"/>
      <c r="BI314" s="21"/>
      <c r="BJ314" s="21"/>
    </row>
    <row r="315" spans="2:62" s="47" customFormat="1" x14ac:dyDescent="0.25"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37"/>
      <c r="M315" s="37"/>
      <c r="N315" s="38"/>
      <c r="O315" s="38"/>
      <c r="P315" s="38"/>
      <c r="Q315" s="38"/>
      <c r="R315" s="42"/>
      <c r="S315" s="37"/>
      <c r="T315" s="37"/>
      <c r="U315" s="21"/>
      <c r="V315" s="21"/>
      <c r="W315" s="21"/>
      <c r="X315" s="20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1"/>
      <c r="BE315" s="21"/>
      <c r="BF315" s="21"/>
      <c r="BG315" s="21"/>
      <c r="BH315" s="21"/>
      <c r="BI315" s="21"/>
      <c r="BJ315" s="21"/>
    </row>
    <row r="316" spans="2:62" s="47" customFormat="1" x14ac:dyDescent="0.25"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37"/>
      <c r="M316" s="37"/>
      <c r="N316" s="38"/>
      <c r="O316" s="38"/>
      <c r="P316" s="38"/>
      <c r="Q316" s="38"/>
      <c r="R316" s="42"/>
      <c r="S316" s="37"/>
      <c r="T316" s="37"/>
      <c r="U316" s="21"/>
      <c r="V316" s="21"/>
      <c r="W316" s="21"/>
      <c r="X316" s="20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1"/>
      <c r="BE316" s="21"/>
      <c r="BF316" s="21"/>
      <c r="BG316" s="21"/>
      <c r="BH316" s="21"/>
      <c r="BI316" s="21"/>
      <c r="BJ316" s="21"/>
    </row>
    <row r="317" spans="2:62" s="47" customFormat="1" x14ac:dyDescent="0.25"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37"/>
      <c r="M317" s="37"/>
      <c r="N317" s="38"/>
      <c r="O317" s="38"/>
      <c r="P317" s="38"/>
      <c r="Q317" s="38"/>
      <c r="R317" s="42"/>
      <c r="S317" s="37"/>
      <c r="T317" s="37"/>
      <c r="U317" s="21"/>
      <c r="V317" s="21"/>
      <c r="W317" s="21"/>
      <c r="X317" s="20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1"/>
      <c r="BE317" s="21"/>
      <c r="BF317" s="21"/>
      <c r="BG317" s="21"/>
      <c r="BH317" s="21"/>
      <c r="BI317" s="21"/>
      <c r="BJ317" s="21"/>
    </row>
    <row r="318" spans="2:62" s="47" customFormat="1" x14ac:dyDescent="0.25"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37"/>
      <c r="M318" s="37"/>
      <c r="N318" s="38"/>
      <c r="O318" s="38"/>
      <c r="P318" s="38"/>
      <c r="Q318" s="38"/>
      <c r="R318" s="42"/>
      <c r="S318" s="37"/>
      <c r="T318" s="37"/>
      <c r="U318" s="21"/>
      <c r="V318" s="21"/>
      <c r="W318" s="21"/>
      <c r="X318" s="20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1"/>
      <c r="BE318" s="21"/>
      <c r="BF318" s="21"/>
      <c r="BG318" s="21"/>
      <c r="BH318" s="21"/>
      <c r="BI318" s="21"/>
      <c r="BJ318" s="21"/>
    </row>
    <row r="319" spans="2:62" s="47" customFormat="1" x14ac:dyDescent="0.25"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37"/>
      <c r="M319" s="37"/>
      <c r="N319" s="38"/>
      <c r="O319" s="38"/>
      <c r="P319" s="38"/>
      <c r="Q319" s="38"/>
      <c r="R319" s="42"/>
      <c r="S319" s="37"/>
      <c r="T319" s="37"/>
      <c r="U319" s="21"/>
      <c r="V319" s="21"/>
      <c r="W319" s="21"/>
      <c r="X319" s="20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1"/>
      <c r="BE319" s="21"/>
      <c r="BF319" s="21"/>
      <c r="BG319" s="21"/>
      <c r="BH319" s="21"/>
      <c r="BI319" s="21"/>
      <c r="BJ319" s="21"/>
    </row>
    <row r="320" spans="2:62" s="47" customFormat="1" x14ac:dyDescent="0.25"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37"/>
      <c r="M320" s="37"/>
      <c r="N320" s="38"/>
      <c r="O320" s="38"/>
      <c r="P320" s="38"/>
      <c r="Q320" s="38"/>
      <c r="R320" s="42"/>
      <c r="S320" s="37"/>
      <c r="T320" s="37"/>
      <c r="U320" s="21"/>
      <c r="V320" s="21"/>
      <c r="W320" s="21"/>
      <c r="X320" s="20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1"/>
      <c r="BE320" s="21"/>
      <c r="BF320" s="21"/>
      <c r="BG320" s="21"/>
      <c r="BH320" s="21"/>
      <c r="BI320" s="21"/>
      <c r="BJ320" s="21"/>
    </row>
    <row r="321" spans="2:62" s="47" customFormat="1" x14ac:dyDescent="0.25"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37"/>
      <c r="M321" s="37"/>
      <c r="N321" s="38"/>
      <c r="O321" s="38"/>
      <c r="P321" s="38"/>
      <c r="Q321" s="38"/>
      <c r="R321" s="42"/>
      <c r="S321" s="37"/>
      <c r="T321" s="37"/>
      <c r="U321" s="21"/>
      <c r="V321" s="21"/>
      <c r="W321" s="21"/>
      <c r="X321" s="20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1"/>
      <c r="BE321" s="21"/>
      <c r="BF321" s="21"/>
      <c r="BG321" s="21"/>
      <c r="BH321" s="21"/>
      <c r="BI321" s="21"/>
      <c r="BJ321" s="21"/>
    </row>
    <row r="322" spans="2:62" s="47" customFormat="1" x14ac:dyDescent="0.25"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37"/>
      <c r="M322" s="37"/>
      <c r="N322" s="38"/>
      <c r="O322" s="38"/>
      <c r="P322" s="38"/>
      <c r="Q322" s="38"/>
      <c r="R322" s="42"/>
      <c r="S322" s="37"/>
      <c r="T322" s="37"/>
      <c r="U322" s="21"/>
      <c r="V322" s="21"/>
      <c r="W322" s="21"/>
      <c r="X322" s="20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1"/>
      <c r="BE322" s="21"/>
      <c r="BF322" s="21"/>
      <c r="BG322" s="21"/>
      <c r="BH322" s="21"/>
      <c r="BI322" s="21"/>
      <c r="BJ322" s="21"/>
    </row>
    <row r="323" spans="2:62" s="47" customFormat="1" x14ac:dyDescent="0.25"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37"/>
      <c r="M323" s="37"/>
      <c r="N323" s="38"/>
      <c r="O323" s="38"/>
      <c r="P323" s="38"/>
      <c r="Q323" s="38"/>
      <c r="R323" s="42"/>
      <c r="S323" s="37"/>
      <c r="T323" s="37"/>
      <c r="U323" s="21"/>
      <c r="V323" s="21"/>
      <c r="W323" s="21"/>
      <c r="X323" s="20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1"/>
      <c r="BE323" s="21"/>
      <c r="BF323" s="21"/>
      <c r="BG323" s="21"/>
      <c r="BH323" s="21"/>
      <c r="BI323" s="21"/>
      <c r="BJ323" s="21"/>
    </row>
    <row r="324" spans="2:62" s="47" customFormat="1" x14ac:dyDescent="0.25"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37"/>
      <c r="M324" s="37"/>
      <c r="N324" s="38"/>
      <c r="O324" s="38"/>
      <c r="P324" s="38"/>
      <c r="Q324" s="38"/>
      <c r="R324" s="42"/>
      <c r="S324" s="37"/>
      <c r="T324" s="37"/>
      <c r="U324" s="21"/>
      <c r="V324" s="21"/>
      <c r="W324" s="21"/>
      <c r="X324" s="20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1"/>
      <c r="BE324" s="21"/>
      <c r="BF324" s="21"/>
      <c r="BG324" s="21"/>
      <c r="BH324" s="21"/>
      <c r="BI324" s="21"/>
      <c r="BJ324" s="21"/>
    </row>
    <row r="325" spans="2:62" s="47" customFormat="1" x14ac:dyDescent="0.25"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37"/>
      <c r="M325" s="37"/>
      <c r="N325" s="38"/>
      <c r="O325" s="38"/>
      <c r="P325" s="38"/>
      <c r="Q325" s="38"/>
      <c r="R325" s="42"/>
      <c r="S325" s="37"/>
      <c r="T325" s="37"/>
      <c r="U325" s="21"/>
      <c r="V325" s="21"/>
      <c r="W325" s="21"/>
      <c r="X325" s="20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1"/>
      <c r="BE325" s="21"/>
      <c r="BF325" s="21"/>
      <c r="BG325" s="21"/>
      <c r="BH325" s="21"/>
      <c r="BI325" s="21"/>
      <c r="BJ325" s="21"/>
    </row>
    <row r="326" spans="2:62" s="47" customFormat="1" x14ac:dyDescent="0.25"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37"/>
      <c r="M326" s="37"/>
      <c r="N326" s="38"/>
      <c r="O326" s="38"/>
      <c r="P326" s="38"/>
      <c r="Q326" s="38"/>
      <c r="R326" s="42"/>
      <c r="S326" s="37"/>
      <c r="T326" s="37"/>
      <c r="U326" s="21"/>
      <c r="V326" s="21"/>
      <c r="W326" s="21"/>
      <c r="X326" s="20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1"/>
      <c r="BE326" s="21"/>
      <c r="BF326" s="21"/>
      <c r="BG326" s="21"/>
      <c r="BH326" s="21"/>
      <c r="BI326" s="21"/>
      <c r="BJ326" s="21"/>
    </row>
    <row r="327" spans="2:62" s="47" customFormat="1" x14ac:dyDescent="0.25"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37"/>
      <c r="M327" s="37"/>
      <c r="N327" s="38"/>
      <c r="O327" s="38"/>
      <c r="P327" s="38"/>
      <c r="Q327" s="38"/>
      <c r="R327" s="42"/>
      <c r="S327" s="37"/>
      <c r="T327" s="37"/>
      <c r="U327" s="21"/>
      <c r="V327" s="21"/>
      <c r="W327" s="21"/>
      <c r="X327" s="20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1"/>
      <c r="BE327" s="21"/>
      <c r="BF327" s="21"/>
      <c r="BG327" s="21"/>
      <c r="BH327" s="21"/>
      <c r="BI327" s="21"/>
      <c r="BJ327" s="21"/>
    </row>
    <row r="328" spans="2:62" s="47" customFormat="1" x14ac:dyDescent="0.25"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37"/>
      <c r="M328" s="37"/>
      <c r="N328" s="38"/>
      <c r="O328" s="38"/>
      <c r="P328" s="38"/>
      <c r="Q328" s="38"/>
      <c r="R328" s="42"/>
      <c r="S328" s="37"/>
      <c r="T328" s="37"/>
      <c r="U328" s="21"/>
      <c r="V328" s="21"/>
      <c r="W328" s="21"/>
      <c r="X328" s="20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1"/>
      <c r="BE328" s="21"/>
      <c r="BF328" s="21"/>
      <c r="BG328" s="21"/>
      <c r="BH328" s="21"/>
      <c r="BI328" s="21"/>
      <c r="BJ328" s="21"/>
    </row>
    <row r="329" spans="2:62" s="47" customFormat="1" x14ac:dyDescent="0.25"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37"/>
      <c r="M329" s="37"/>
      <c r="N329" s="38"/>
      <c r="O329" s="38"/>
      <c r="P329" s="38"/>
      <c r="Q329" s="38"/>
      <c r="R329" s="42"/>
      <c r="S329" s="37"/>
      <c r="T329" s="37"/>
      <c r="U329" s="21"/>
      <c r="V329" s="21"/>
      <c r="W329" s="21"/>
      <c r="X329" s="20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1"/>
      <c r="BE329" s="21"/>
      <c r="BF329" s="21"/>
      <c r="BG329" s="21"/>
      <c r="BH329" s="21"/>
      <c r="BI329" s="21"/>
      <c r="BJ329" s="21"/>
    </row>
    <row r="330" spans="2:62" s="47" customFormat="1" x14ac:dyDescent="0.25"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37"/>
      <c r="M330" s="37"/>
      <c r="N330" s="38"/>
      <c r="O330" s="38"/>
      <c r="P330" s="38"/>
      <c r="Q330" s="38"/>
      <c r="R330" s="42"/>
      <c r="S330" s="37"/>
      <c r="T330" s="37"/>
      <c r="U330" s="21"/>
      <c r="V330" s="21"/>
      <c r="W330" s="21"/>
      <c r="X330" s="20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1"/>
      <c r="BE330" s="21"/>
      <c r="BF330" s="21"/>
      <c r="BG330" s="21"/>
      <c r="BH330" s="21"/>
      <c r="BI330" s="21"/>
      <c r="BJ330" s="21"/>
    </row>
    <row r="331" spans="2:62" s="47" customFormat="1" x14ac:dyDescent="0.25"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37"/>
      <c r="M331" s="37"/>
      <c r="N331" s="38"/>
      <c r="O331" s="38"/>
      <c r="P331" s="38"/>
      <c r="Q331" s="38"/>
      <c r="R331" s="42"/>
      <c r="S331" s="37"/>
      <c r="T331" s="37"/>
      <c r="U331" s="21"/>
      <c r="V331" s="21"/>
      <c r="W331" s="21"/>
      <c r="X331" s="20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1"/>
      <c r="BE331" s="21"/>
      <c r="BF331" s="21"/>
      <c r="BG331" s="21"/>
      <c r="BH331" s="21"/>
      <c r="BI331" s="21"/>
      <c r="BJ331" s="21"/>
    </row>
    <row r="332" spans="2:62" s="47" customFormat="1" x14ac:dyDescent="0.25"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37"/>
      <c r="M332" s="37"/>
      <c r="N332" s="38"/>
      <c r="O332" s="38"/>
      <c r="P332" s="38"/>
      <c r="Q332" s="38"/>
      <c r="R332" s="42"/>
      <c r="S332" s="37"/>
      <c r="T332" s="37"/>
      <c r="U332" s="21"/>
      <c r="V332" s="21"/>
      <c r="W332" s="21"/>
      <c r="X332" s="20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1"/>
      <c r="BE332" s="21"/>
      <c r="BF332" s="21"/>
      <c r="BG332" s="21"/>
      <c r="BH332" s="21"/>
      <c r="BI332" s="21"/>
      <c r="BJ332" s="21"/>
    </row>
    <row r="333" spans="2:62" s="47" customFormat="1" x14ac:dyDescent="0.25"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37"/>
      <c r="M333" s="37"/>
      <c r="N333" s="38"/>
      <c r="O333" s="38"/>
      <c r="P333" s="38"/>
      <c r="Q333" s="38"/>
      <c r="R333" s="42"/>
      <c r="S333" s="37"/>
      <c r="T333" s="37"/>
      <c r="U333" s="21"/>
      <c r="V333" s="21"/>
      <c r="W333" s="21"/>
      <c r="X333" s="20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1"/>
      <c r="BE333" s="21"/>
      <c r="BF333" s="21"/>
      <c r="BG333" s="21"/>
      <c r="BH333" s="21"/>
      <c r="BI333" s="21"/>
      <c r="BJ333" s="21"/>
    </row>
    <row r="334" spans="2:62" s="47" customFormat="1" x14ac:dyDescent="0.25"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37"/>
      <c r="M334" s="37"/>
      <c r="N334" s="38"/>
      <c r="O334" s="38"/>
      <c r="P334" s="38"/>
      <c r="Q334" s="38"/>
      <c r="R334" s="42"/>
      <c r="S334" s="37"/>
      <c r="T334" s="37"/>
      <c r="U334" s="21"/>
      <c r="V334" s="21"/>
      <c r="W334" s="21"/>
      <c r="X334" s="20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1"/>
      <c r="BE334" s="21"/>
      <c r="BF334" s="21"/>
      <c r="BG334" s="21"/>
      <c r="BH334" s="21"/>
      <c r="BI334" s="21"/>
      <c r="BJ334" s="21"/>
    </row>
    <row r="335" spans="2:62" s="47" customFormat="1" x14ac:dyDescent="0.25"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37"/>
      <c r="M335" s="37"/>
      <c r="N335" s="38"/>
      <c r="O335" s="38"/>
      <c r="P335" s="38"/>
      <c r="Q335" s="38"/>
      <c r="R335" s="42"/>
      <c r="S335" s="37"/>
      <c r="T335" s="37"/>
      <c r="U335" s="21"/>
      <c r="V335" s="21"/>
      <c r="W335" s="21"/>
      <c r="X335" s="20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1"/>
      <c r="BE335" s="21"/>
      <c r="BF335" s="21"/>
      <c r="BG335" s="21"/>
      <c r="BH335" s="21"/>
      <c r="BI335" s="21"/>
      <c r="BJ335" s="21"/>
    </row>
    <row r="336" spans="2:62" s="47" customFormat="1" x14ac:dyDescent="0.25"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37"/>
      <c r="M336" s="37"/>
      <c r="N336" s="38"/>
      <c r="O336" s="38"/>
      <c r="P336" s="38"/>
      <c r="Q336" s="38"/>
      <c r="R336" s="42"/>
      <c r="S336" s="37"/>
      <c r="T336" s="37"/>
      <c r="U336" s="21"/>
      <c r="V336" s="21"/>
      <c r="W336" s="21"/>
      <c r="X336" s="20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1"/>
      <c r="BE336" s="21"/>
      <c r="BF336" s="21"/>
      <c r="BG336" s="21"/>
      <c r="BH336" s="21"/>
      <c r="BI336" s="21"/>
      <c r="BJ336" s="21"/>
    </row>
    <row r="337" spans="2:62" s="47" customFormat="1" x14ac:dyDescent="0.25"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37"/>
      <c r="M337" s="37"/>
      <c r="N337" s="38"/>
      <c r="O337" s="38"/>
      <c r="P337" s="38"/>
      <c r="Q337" s="38"/>
      <c r="R337" s="42"/>
      <c r="S337" s="37"/>
      <c r="T337" s="37"/>
      <c r="U337" s="21"/>
      <c r="V337" s="21"/>
      <c r="W337" s="21"/>
      <c r="X337" s="20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1"/>
      <c r="BE337" s="21"/>
      <c r="BF337" s="21"/>
      <c r="BG337" s="21"/>
      <c r="BH337" s="21"/>
      <c r="BI337" s="21"/>
      <c r="BJ337" s="21"/>
    </row>
    <row r="338" spans="2:62" s="47" customFormat="1" x14ac:dyDescent="0.25"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37"/>
      <c r="M338" s="37"/>
      <c r="N338" s="38"/>
      <c r="O338" s="38"/>
      <c r="P338" s="38"/>
      <c r="Q338" s="38"/>
      <c r="R338" s="42"/>
      <c r="S338" s="37"/>
      <c r="T338" s="37"/>
      <c r="U338" s="21"/>
      <c r="V338" s="21"/>
      <c r="W338" s="21"/>
      <c r="X338" s="20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1"/>
      <c r="BE338" s="21"/>
      <c r="BF338" s="21"/>
      <c r="BG338" s="21"/>
      <c r="BH338" s="21"/>
      <c r="BI338" s="21"/>
      <c r="BJ338" s="21"/>
    </row>
    <row r="339" spans="2:62" s="47" customFormat="1" x14ac:dyDescent="0.25"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37"/>
      <c r="M339" s="37"/>
      <c r="N339" s="38"/>
      <c r="O339" s="38"/>
      <c r="P339" s="38"/>
      <c r="Q339" s="38"/>
      <c r="R339" s="42"/>
      <c r="S339" s="37"/>
      <c r="T339" s="37"/>
      <c r="U339" s="21"/>
      <c r="V339" s="21"/>
      <c r="W339" s="21"/>
      <c r="X339" s="20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1"/>
      <c r="BE339" s="21"/>
      <c r="BF339" s="21"/>
      <c r="BG339" s="21"/>
      <c r="BH339" s="21"/>
      <c r="BI339" s="21"/>
      <c r="BJ339" s="21"/>
    </row>
    <row r="340" spans="2:62" s="47" customFormat="1" x14ac:dyDescent="0.25"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37"/>
      <c r="M340" s="37"/>
      <c r="N340" s="38"/>
      <c r="O340" s="38"/>
      <c r="P340" s="38"/>
      <c r="Q340" s="38"/>
      <c r="R340" s="42"/>
      <c r="S340" s="37"/>
      <c r="T340" s="37"/>
      <c r="U340" s="21"/>
      <c r="V340" s="21"/>
      <c r="W340" s="21"/>
      <c r="X340" s="20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1"/>
      <c r="BE340" s="21"/>
      <c r="BF340" s="21"/>
      <c r="BG340" s="21"/>
      <c r="BH340" s="21"/>
      <c r="BI340" s="21"/>
      <c r="BJ340" s="21"/>
    </row>
    <row r="341" spans="2:62" s="47" customFormat="1" x14ac:dyDescent="0.25"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37"/>
      <c r="M341" s="37"/>
      <c r="N341" s="38"/>
      <c r="O341" s="38"/>
      <c r="P341" s="38"/>
      <c r="Q341" s="38"/>
      <c r="R341" s="42"/>
      <c r="S341" s="37"/>
      <c r="T341" s="37"/>
      <c r="U341" s="21"/>
      <c r="V341" s="21"/>
      <c r="W341" s="21"/>
      <c r="X341" s="20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1"/>
      <c r="BE341" s="21"/>
      <c r="BF341" s="21"/>
      <c r="BG341" s="21"/>
      <c r="BH341" s="21"/>
      <c r="BI341" s="21"/>
      <c r="BJ341" s="21"/>
    </row>
    <row r="342" spans="2:62" s="47" customFormat="1" x14ac:dyDescent="0.25"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37"/>
      <c r="M342" s="37"/>
      <c r="N342" s="38"/>
      <c r="O342" s="38"/>
      <c r="P342" s="38"/>
      <c r="Q342" s="38"/>
      <c r="R342" s="42"/>
      <c r="S342" s="37"/>
      <c r="T342" s="37"/>
      <c r="U342" s="21"/>
      <c r="V342" s="21"/>
      <c r="W342" s="21"/>
      <c r="X342" s="20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1"/>
      <c r="BE342" s="21"/>
      <c r="BF342" s="21"/>
      <c r="BG342" s="21"/>
      <c r="BH342" s="21"/>
      <c r="BI342" s="21"/>
      <c r="BJ342" s="21"/>
    </row>
    <row r="343" spans="2:62" s="47" customFormat="1" x14ac:dyDescent="0.25"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37"/>
      <c r="M343" s="37"/>
      <c r="N343" s="38"/>
      <c r="O343" s="38"/>
      <c r="P343" s="38"/>
      <c r="Q343" s="38"/>
      <c r="R343" s="42"/>
      <c r="S343" s="37"/>
      <c r="T343" s="37"/>
      <c r="U343" s="21"/>
      <c r="V343" s="21"/>
      <c r="W343" s="21"/>
      <c r="X343" s="20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1"/>
      <c r="BE343" s="21"/>
      <c r="BF343" s="21"/>
      <c r="BG343" s="21"/>
      <c r="BH343" s="21"/>
      <c r="BI343" s="21"/>
      <c r="BJ343" s="21"/>
    </row>
    <row r="344" spans="2:62" s="47" customFormat="1" x14ac:dyDescent="0.25"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37"/>
      <c r="M344" s="37"/>
      <c r="N344" s="38"/>
      <c r="O344" s="38"/>
      <c r="P344" s="38"/>
      <c r="Q344" s="38"/>
      <c r="R344" s="42"/>
      <c r="S344" s="37"/>
      <c r="T344" s="37"/>
      <c r="U344" s="21"/>
      <c r="V344" s="21"/>
      <c r="W344" s="21"/>
      <c r="X344" s="20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1"/>
      <c r="BE344" s="21"/>
      <c r="BF344" s="21"/>
      <c r="BG344" s="21"/>
      <c r="BH344" s="21"/>
      <c r="BI344" s="21"/>
      <c r="BJ344" s="21"/>
    </row>
    <row r="345" spans="2:62" s="47" customFormat="1" x14ac:dyDescent="0.25"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37"/>
      <c r="M345" s="37"/>
      <c r="N345" s="38"/>
      <c r="O345" s="38"/>
      <c r="P345" s="38"/>
      <c r="Q345" s="38"/>
      <c r="R345" s="42"/>
      <c r="S345" s="37"/>
      <c r="T345" s="37"/>
      <c r="U345" s="21"/>
      <c r="V345" s="21"/>
      <c r="W345" s="21"/>
      <c r="X345" s="20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1"/>
      <c r="BE345" s="21"/>
      <c r="BF345" s="21"/>
      <c r="BG345" s="21"/>
      <c r="BH345" s="21"/>
      <c r="BI345" s="21"/>
      <c r="BJ345" s="21"/>
    </row>
    <row r="346" spans="2:62" s="47" customFormat="1" x14ac:dyDescent="0.25"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37"/>
      <c r="M346" s="37"/>
      <c r="N346" s="38"/>
      <c r="O346" s="38"/>
      <c r="P346" s="38"/>
      <c r="Q346" s="38"/>
      <c r="R346" s="42"/>
      <c r="S346" s="37"/>
      <c r="T346" s="37"/>
      <c r="U346" s="21"/>
      <c r="V346" s="21"/>
      <c r="W346" s="21"/>
      <c r="X346" s="20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1"/>
      <c r="BE346" s="21"/>
      <c r="BF346" s="21"/>
      <c r="BG346" s="21"/>
      <c r="BH346" s="21"/>
      <c r="BI346" s="21"/>
      <c r="BJ346" s="21"/>
    </row>
    <row r="347" spans="2:62" s="47" customFormat="1" x14ac:dyDescent="0.25"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37"/>
      <c r="M347" s="37"/>
      <c r="N347" s="38"/>
      <c r="O347" s="38"/>
      <c r="P347" s="38"/>
      <c r="Q347" s="38"/>
      <c r="R347" s="42"/>
      <c r="S347" s="37"/>
      <c r="T347" s="37"/>
      <c r="U347" s="21"/>
      <c r="V347" s="21"/>
      <c r="W347" s="21"/>
      <c r="X347" s="20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1"/>
      <c r="BE347" s="21"/>
      <c r="BF347" s="21"/>
      <c r="BG347" s="21"/>
      <c r="BH347" s="21"/>
      <c r="BI347" s="21"/>
      <c r="BJ347" s="21"/>
    </row>
    <row r="348" spans="2:62" s="47" customFormat="1" x14ac:dyDescent="0.25"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37"/>
      <c r="M348" s="37"/>
      <c r="N348" s="38"/>
      <c r="O348" s="38"/>
      <c r="P348" s="38"/>
      <c r="Q348" s="38"/>
      <c r="R348" s="42"/>
      <c r="S348" s="37"/>
      <c r="T348" s="37"/>
      <c r="U348" s="21"/>
      <c r="V348" s="21"/>
      <c r="W348" s="21"/>
      <c r="X348" s="20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1"/>
      <c r="BE348" s="21"/>
      <c r="BF348" s="21"/>
      <c r="BG348" s="21"/>
      <c r="BH348" s="21"/>
      <c r="BI348" s="21"/>
      <c r="BJ348" s="21"/>
    </row>
    <row r="349" spans="2:62" s="47" customFormat="1" x14ac:dyDescent="0.25"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37"/>
      <c r="M349" s="37"/>
      <c r="N349" s="38"/>
      <c r="O349" s="38"/>
      <c r="P349" s="38"/>
      <c r="Q349" s="38"/>
      <c r="R349" s="42"/>
      <c r="S349" s="37"/>
      <c r="T349" s="37"/>
      <c r="U349" s="21"/>
      <c r="V349" s="21"/>
      <c r="W349" s="21"/>
      <c r="X349" s="20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1"/>
      <c r="BE349" s="21"/>
      <c r="BF349" s="21"/>
      <c r="BG349" s="21"/>
      <c r="BH349" s="21"/>
      <c r="BI349" s="21"/>
      <c r="BJ349" s="21"/>
    </row>
    <row r="350" spans="2:62" s="47" customFormat="1" x14ac:dyDescent="0.25"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37"/>
      <c r="M350" s="37"/>
      <c r="N350" s="38"/>
      <c r="O350" s="38"/>
      <c r="P350" s="38"/>
      <c r="Q350" s="38"/>
      <c r="R350" s="42"/>
      <c r="S350" s="37"/>
      <c r="T350" s="37"/>
      <c r="U350" s="21"/>
      <c r="V350" s="21"/>
      <c r="W350" s="21"/>
      <c r="X350" s="20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21"/>
      <c r="BE350" s="21"/>
      <c r="BF350" s="21"/>
      <c r="BG350" s="21"/>
      <c r="BH350" s="21"/>
      <c r="BI350" s="21"/>
      <c r="BJ350" s="21"/>
    </row>
    <row r="351" spans="2:62" x14ac:dyDescent="0.25">
      <c r="L351" s="37"/>
      <c r="M351" s="37"/>
      <c r="N351" s="38"/>
      <c r="O351" s="38"/>
      <c r="P351" s="38"/>
      <c r="Q351" s="38"/>
      <c r="R351" s="42"/>
      <c r="S351" s="37"/>
      <c r="T351" s="37"/>
    </row>
    <row r="352" spans="2:62" x14ac:dyDescent="0.25">
      <c r="L352" s="37"/>
      <c r="M352" s="37"/>
      <c r="N352" s="38"/>
      <c r="O352" s="38"/>
      <c r="P352" s="38"/>
      <c r="Q352" s="38"/>
      <c r="R352" s="42"/>
      <c r="S352" s="37"/>
      <c r="T352" s="37"/>
    </row>
    <row r="353" spans="12:20" x14ac:dyDescent="0.25">
      <c r="L353" s="37"/>
      <c r="M353" s="37"/>
      <c r="N353" s="38"/>
      <c r="O353" s="38"/>
      <c r="P353" s="38"/>
      <c r="Q353" s="38"/>
      <c r="R353" s="42"/>
      <c r="S353" s="37"/>
      <c r="T353" s="37"/>
    </row>
    <row r="354" spans="12:20" x14ac:dyDescent="0.25">
      <c r="L354" s="37"/>
      <c r="M354" s="37"/>
      <c r="N354" s="38"/>
      <c r="O354" s="38"/>
      <c r="P354" s="38"/>
      <c r="Q354" s="38"/>
      <c r="R354" s="42"/>
      <c r="S354" s="37"/>
      <c r="T354" s="37"/>
    </row>
  </sheetData>
  <mergeCells count="2">
    <mergeCell ref="N3:R3"/>
    <mergeCell ref="U3:W3"/>
  </mergeCells>
  <conditionalFormatting sqref="U5">
    <cfRule type="cellIs" dxfId="1" priority="1" stopIfTrue="1" operator="lessThan">
      <formula>0.75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80B58-A14A-F249-946D-83218392FD61}">
  <sheetPr>
    <pageSetUpPr autoPageBreaks="0"/>
  </sheetPr>
  <dimension ref="A1:BI353"/>
  <sheetViews>
    <sheetView zoomScaleNormal="100" workbookViewId="0">
      <pane xSplit="4" ySplit="3" topLeftCell="E4" activePane="bottomRight" state="frozen"/>
      <selection pane="topRight" activeCell="D1" sqref="D1"/>
      <selection pane="bottomLeft" activeCell="A3" sqref="A3"/>
      <selection pane="bottomRight"/>
    </sheetView>
  </sheetViews>
  <sheetFormatPr defaultColWidth="11.33203125" defaultRowHeight="15.6" x14ac:dyDescent="0.25"/>
  <cols>
    <col min="1" max="1" width="13.77734375" style="55" bestFit="1" customWidth="1"/>
    <col min="2" max="2" width="13.109375" style="21" bestFit="1" customWidth="1"/>
    <col min="3" max="3" width="17.44140625" style="21" bestFit="1" customWidth="1"/>
    <col min="4" max="4" width="11.109375" style="21" bestFit="1" customWidth="1"/>
    <col min="5" max="5" width="8.6640625" style="21" bestFit="1" customWidth="1"/>
    <col min="6" max="6" width="10.6640625" style="21" bestFit="1" customWidth="1"/>
    <col min="7" max="7" width="16" style="21" bestFit="1" customWidth="1"/>
    <col min="8" max="8" width="14.6640625" style="21" customWidth="1"/>
    <col min="9" max="9" width="16.21875" style="21" bestFit="1" customWidth="1"/>
    <col min="10" max="10" width="14.109375" style="21" customWidth="1"/>
    <col min="11" max="11" width="13.88671875" style="21" bestFit="1" customWidth="1"/>
    <col min="12" max="12" width="10.88671875" style="21" bestFit="1" customWidth="1"/>
    <col min="13" max="13" width="12.77734375" style="39" bestFit="1" customWidth="1"/>
    <col min="14" max="14" width="10.88671875" style="39" bestFit="1" customWidth="1"/>
    <col min="15" max="15" width="12.77734375" style="39" bestFit="1" customWidth="1"/>
    <col min="16" max="16" width="10.88671875" style="39" bestFit="1" customWidth="1"/>
    <col min="17" max="17" width="6.44140625" style="39" bestFit="1" customWidth="1"/>
    <col min="18" max="19" width="11.33203125" style="21"/>
    <col min="20" max="20" width="22" style="21" bestFit="1" customWidth="1"/>
    <col min="21" max="21" width="21.109375" style="21" bestFit="1" customWidth="1"/>
    <col min="22" max="22" width="17.77734375" style="21" bestFit="1" customWidth="1"/>
    <col min="23" max="23" width="11.33203125" style="20"/>
    <col min="24" max="16384" width="11.33203125" style="21"/>
  </cols>
  <sheetData>
    <row r="1" spans="1:23" s="49" customFormat="1" x14ac:dyDescent="0.25">
      <c r="A1" s="48"/>
      <c r="E1" s="50"/>
      <c r="M1" s="24" t="s">
        <v>195</v>
      </c>
      <c r="N1" s="24"/>
      <c r="O1" s="24"/>
      <c r="P1" s="24"/>
      <c r="Q1" s="24"/>
      <c r="S1" s="51"/>
      <c r="T1" s="26" t="s">
        <v>185</v>
      </c>
      <c r="U1" s="26"/>
      <c r="V1" s="26"/>
      <c r="W1" s="52"/>
    </row>
    <row r="2" spans="1:23" s="22" customFormat="1" x14ac:dyDescent="0.3">
      <c r="A2" s="22" t="s">
        <v>188</v>
      </c>
      <c r="B2" s="28" t="s">
        <v>189</v>
      </c>
      <c r="C2" s="22" t="s">
        <v>190</v>
      </c>
      <c r="D2" s="29" t="s">
        <v>168</v>
      </c>
      <c r="E2" s="23" t="s">
        <v>169</v>
      </c>
      <c r="F2" s="22" t="s">
        <v>192</v>
      </c>
      <c r="G2" s="23" t="s">
        <v>170</v>
      </c>
      <c r="I2" s="22" t="s">
        <v>197</v>
      </c>
      <c r="N2" s="25"/>
      <c r="P2" s="25"/>
      <c r="S2" s="25"/>
      <c r="V2" s="22" t="s">
        <v>167</v>
      </c>
      <c r="W2" s="27"/>
    </row>
    <row r="3" spans="1:23" s="22" customFormat="1" ht="18" x14ac:dyDescent="0.3">
      <c r="A3" s="53"/>
      <c r="C3" s="22" t="s">
        <v>191</v>
      </c>
      <c r="F3" s="22" t="s">
        <v>193</v>
      </c>
      <c r="G3" s="22" t="s">
        <v>196</v>
      </c>
      <c r="H3" s="23"/>
      <c r="I3" s="22" t="s">
        <v>198</v>
      </c>
      <c r="K3" s="30" t="s">
        <v>199</v>
      </c>
      <c r="L3" s="25" t="s">
        <v>194</v>
      </c>
      <c r="M3" s="30" t="s">
        <v>200</v>
      </c>
      <c r="N3" s="25" t="s">
        <v>194</v>
      </c>
      <c r="O3" s="30" t="s">
        <v>201</v>
      </c>
      <c r="P3" s="25" t="s">
        <v>194</v>
      </c>
      <c r="Q3" s="22" t="s">
        <v>171</v>
      </c>
      <c r="R3" s="30"/>
      <c r="S3" s="25"/>
      <c r="T3" s="22" t="s">
        <v>186</v>
      </c>
      <c r="U3" s="22" t="s">
        <v>187</v>
      </c>
      <c r="V3" s="22" t="s">
        <v>172</v>
      </c>
      <c r="W3" s="27"/>
    </row>
    <row r="4" spans="1:23" x14ac:dyDescent="0.3">
      <c r="A4" s="31" t="s">
        <v>173</v>
      </c>
      <c r="B4" s="18" t="s">
        <v>0</v>
      </c>
      <c r="C4" s="18">
        <v>35</v>
      </c>
      <c r="D4" s="18" t="s">
        <v>67</v>
      </c>
      <c r="E4" s="18" t="s">
        <v>11</v>
      </c>
      <c r="F4" s="18" t="s">
        <v>95</v>
      </c>
      <c r="G4" s="18" t="s">
        <v>102</v>
      </c>
      <c r="H4" s="18"/>
      <c r="I4" s="18">
        <v>4650.51</v>
      </c>
      <c r="J4" s="18"/>
      <c r="K4" s="32">
        <v>7.7100000000000002E-2</v>
      </c>
      <c r="L4" s="32">
        <v>3.6199797930397235E-3</v>
      </c>
      <c r="M4" s="33">
        <v>0.38483000000000001</v>
      </c>
      <c r="N4" s="33">
        <v>1.9076902635714887E-2</v>
      </c>
      <c r="O4" s="33">
        <v>3.6249999999999998E-2</v>
      </c>
      <c r="P4" s="33">
        <v>9.4732747809590974E-4</v>
      </c>
      <c r="Q4" s="34">
        <v>4.9658348432431977E-2</v>
      </c>
      <c r="R4" s="32"/>
      <c r="S4" s="32"/>
      <c r="T4" s="18" t="s">
        <v>108</v>
      </c>
      <c r="U4" s="18" t="s">
        <v>174</v>
      </c>
      <c r="V4" s="18">
        <v>4.6099999999999998E-4</v>
      </c>
      <c r="W4" s="21"/>
    </row>
    <row r="5" spans="1:23" x14ac:dyDescent="0.25">
      <c r="A5" s="31" t="s">
        <v>173</v>
      </c>
      <c r="B5" s="18" t="s">
        <v>0</v>
      </c>
      <c r="C5" s="18">
        <v>35</v>
      </c>
      <c r="D5" s="18" t="s">
        <v>68</v>
      </c>
      <c r="E5" s="18" t="s">
        <v>11</v>
      </c>
      <c r="F5" s="18" t="s">
        <v>95</v>
      </c>
      <c r="G5" s="18" t="s">
        <v>102</v>
      </c>
      <c r="H5" s="18"/>
      <c r="I5" s="18">
        <v>4271.46</v>
      </c>
      <c r="J5" s="18"/>
      <c r="K5" s="32">
        <v>8.8450000000000001E-2</v>
      </c>
      <c r="L5" s="32">
        <v>4.0749651044121558E-3</v>
      </c>
      <c r="M5" s="33">
        <v>0.42914000000000002</v>
      </c>
      <c r="N5" s="33">
        <v>2.0896157332300904E-2</v>
      </c>
      <c r="O5" s="33">
        <v>3.5220000000000001E-2</v>
      </c>
      <c r="P5" s="33">
        <v>9.2768831030627978E-4</v>
      </c>
      <c r="Q5" s="34">
        <v>4.4395162974403712E-2</v>
      </c>
      <c r="R5" s="32"/>
      <c r="S5" s="32"/>
      <c r="T5" s="18" t="s">
        <v>110</v>
      </c>
      <c r="U5" s="18" t="s">
        <v>174</v>
      </c>
      <c r="V5" s="18">
        <v>1.0640000000000001E-3</v>
      </c>
    </row>
    <row r="6" spans="1:23" x14ac:dyDescent="0.25">
      <c r="A6" s="31" t="s">
        <v>173</v>
      </c>
      <c r="B6" s="18" t="s">
        <v>0</v>
      </c>
      <c r="C6" s="18">
        <v>35</v>
      </c>
      <c r="D6" s="18" t="s">
        <v>69</v>
      </c>
      <c r="E6" s="18" t="s">
        <v>11</v>
      </c>
      <c r="F6" s="18" t="s">
        <v>95</v>
      </c>
      <c r="G6" s="18" t="s">
        <v>102</v>
      </c>
      <c r="H6" s="18"/>
      <c r="I6" s="18">
        <v>3910.71</v>
      </c>
      <c r="J6" s="18"/>
      <c r="K6" s="32">
        <v>8.0079999999999998E-2</v>
      </c>
      <c r="L6" s="32">
        <v>3.8054878704735775E-3</v>
      </c>
      <c r="M6" s="33">
        <v>0.42172999999999999</v>
      </c>
      <c r="N6" s="33">
        <v>2.1093671764351389E-2</v>
      </c>
      <c r="O6" s="33">
        <v>3.823E-2</v>
      </c>
      <c r="P6" s="33">
        <v>1.0059811156542379E-3</v>
      </c>
      <c r="Q6" s="34">
        <v>4.7691133477973262E-2</v>
      </c>
      <c r="R6" s="32"/>
      <c r="S6" s="32"/>
      <c r="T6" s="18" t="s">
        <v>109</v>
      </c>
      <c r="U6" s="18" t="s">
        <v>174</v>
      </c>
      <c r="V6" s="18">
        <v>6.7500000000000004E-4</v>
      </c>
    </row>
    <row r="7" spans="1:23" x14ac:dyDescent="0.25">
      <c r="A7" s="31" t="s">
        <v>173</v>
      </c>
      <c r="B7" s="18" t="s">
        <v>0</v>
      </c>
      <c r="C7" s="18">
        <v>35</v>
      </c>
      <c r="D7" s="18" t="s">
        <v>70</v>
      </c>
      <c r="E7" s="18" t="s">
        <v>11</v>
      </c>
      <c r="F7" s="18" t="s">
        <v>95</v>
      </c>
      <c r="G7" s="18" t="s">
        <v>102</v>
      </c>
      <c r="H7" s="18"/>
      <c r="I7" s="18">
        <v>4455.07</v>
      </c>
      <c r="J7" s="18"/>
      <c r="K7" s="32">
        <v>6.9559999999999997E-2</v>
      </c>
      <c r="L7" s="32">
        <v>4.6930593482592906E-3</v>
      </c>
      <c r="M7" s="33">
        <v>0.35066000000000003</v>
      </c>
      <c r="N7" s="33">
        <v>2.3831466365321022E-2</v>
      </c>
      <c r="O7" s="33">
        <v>3.6729999999999999E-2</v>
      </c>
      <c r="P7" s="33">
        <v>1.1191302415506186E-3</v>
      </c>
      <c r="Q7" s="34">
        <v>4.6960192226322674E-2</v>
      </c>
      <c r="R7" s="32"/>
      <c r="S7" s="32"/>
      <c r="T7" s="18" t="s">
        <v>110</v>
      </c>
      <c r="U7" s="18" t="s">
        <v>174</v>
      </c>
      <c r="V7" s="18">
        <v>2.6129999999999999E-3</v>
      </c>
    </row>
    <row r="8" spans="1:23" x14ac:dyDescent="0.25">
      <c r="A8" s="31" t="s">
        <v>173</v>
      </c>
      <c r="B8" s="18" t="s">
        <v>0</v>
      </c>
      <c r="C8" s="18">
        <v>35</v>
      </c>
      <c r="D8" s="18" t="s">
        <v>71</v>
      </c>
      <c r="E8" s="18" t="s">
        <v>12</v>
      </c>
      <c r="F8" s="18" t="s">
        <v>94</v>
      </c>
      <c r="G8" s="18" t="s">
        <v>102</v>
      </c>
      <c r="H8" s="18"/>
      <c r="I8" s="18">
        <v>1413.2600000000002</v>
      </c>
      <c r="J8" s="18"/>
      <c r="K8" s="32">
        <v>6.4269999999999994E-2</v>
      </c>
      <c r="L8" s="32">
        <v>2.5818035417294405E-3</v>
      </c>
      <c r="M8" s="33">
        <v>0.32956000000000002</v>
      </c>
      <c r="N8" s="33">
        <v>1.4491596563025594E-2</v>
      </c>
      <c r="O8" s="33">
        <v>3.7229999999999999E-2</v>
      </c>
      <c r="P8" s="33">
        <v>9.152873246286757E-4</v>
      </c>
      <c r="Q8" s="34">
        <v>6.3159867903304343E-2</v>
      </c>
      <c r="R8" s="32"/>
      <c r="S8" s="32"/>
      <c r="T8" s="18" t="s">
        <v>110</v>
      </c>
      <c r="U8" s="18" t="s">
        <v>174</v>
      </c>
      <c r="V8" s="18">
        <v>9.8900000000000008E-4</v>
      </c>
    </row>
    <row r="9" spans="1:23" x14ac:dyDescent="0.25">
      <c r="A9" s="31" t="s">
        <v>173</v>
      </c>
      <c r="B9" s="18" t="s">
        <v>0</v>
      </c>
      <c r="C9" s="18">
        <v>35</v>
      </c>
      <c r="D9" s="18" t="s">
        <v>72</v>
      </c>
      <c r="E9" s="18" t="s">
        <v>12</v>
      </c>
      <c r="F9" s="18" t="s">
        <v>95</v>
      </c>
      <c r="G9" s="18" t="s">
        <v>102</v>
      </c>
      <c r="H9" s="18"/>
      <c r="I9" s="18">
        <v>1657.1899999999998</v>
      </c>
      <c r="J9" s="18"/>
      <c r="K9" s="32">
        <v>6.3960000000000003E-2</v>
      </c>
      <c r="L9" s="32">
        <v>4.1838582014786059E-3</v>
      </c>
      <c r="M9" s="33">
        <v>0.30597000000000002</v>
      </c>
      <c r="N9" s="33">
        <v>2.0329634675310924E-2</v>
      </c>
      <c r="O9" s="33">
        <v>3.4729999999999997E-2</v>
      </c>
      <c r="P9" s="33">
        <v>1.0389706807863528E-3</v>
      </c>
      <c r="Q9" s="34">
        <v>5.1106215009761979E-2</v>
      </c>
      <c r="R9" s="32"/>
      <c r="S9" s="32"/>
      <c r="T9" s="18" t="s">
        <v>109</v>
      </c>
      <c r="U9" s="18" t="s">
        <v>174</v>
      </c>
      <c r="V9" s="18">
        <v>6.3000000000000003E-4</v>
      </c>
    </row>
    <row r="10" spans="1:23" x14ac:dyDescent="0.25">
      <c r="A10" s="31" t="s">
        <v>173</v>
      </c>
      <c r="B10" s="18" t="s">
        <v>0</v>
      </c>
      <c r="C10" s="18">
        <v>35</v>
      </c>
      <c r="D10" s="18" t="s">
        <v>73</v>
      </c>
      <c r="E10" s="18" t="s">
        <v>12</v>
      </c>
      <c r="F10" s="18" t="s">
        <v>95</v>
      </c>
      <c r="G10" s="18" t="s">
        <v>102</v>
      </c>
      <c r="H10" s="18"/>
      <c r="I10" s="18">
        <v>1352.3600000000001</v>
      </c>
      <c r="J10" s="18"/>
      <c r="K10" s="32">
        <v>6.3570000000000002E-2</v>
      </c>
      <c r="L10" s="32">
        <v>2.7835830501235694E-3</v>
      </c>
      <c r="M10" s="33">
        <v>0.32239000000000001</v>
      </c>
      <c r="N10" s="33">
        <v>1.5182195327746137E-2</v>
      </c>
      <c r="O10" s="33">
        <v>3.6850000000000001E-2</v>
      </c>
      <c r="P10" s="33">
        <v>9.2960706784428796E-4</v>
      </c>
      <c r="Q10" s="34">
        <v>6.1230082196702458E-2</v>
      </c>
      <c r="R10" s="32"/>
      <c r="S10" s="32"/>
      <c r="T10" s="18" t="s">
        <v>109</v>
      </c>
      <c r="U10" s="18" t="s">
        <v>174</v>
      </c>
      <c r="V10" s="18">
        <v>4.4900000000000002E-4</v>
      </c>
    </row>
    <row r="11" spans="1:23" x14ac:dyDescent="0.25">
      <c r="A11" s="31" t="s">
        <v>173</v>
      </c>
      <c r="B11" s="18" t="s">
        <v>0</v>
      </c>
      <c r="C11" s="18">
        <v>35</v>
      </c>
      <c r="D11" s="18" t="s">
        <v>74</v>
      </c>
      <c r="E11" s="18" t="s">
        <v>12</v>
      </c>
      <c r="F11" s="18" t="s">
        <v>94</v>
      </c>
      <c r="G11" s="18" t="s">
        <v>102</v>
      </c>
      <c r="H11" s="18"/>
      <c r="I11" s="18">
        <v>2038.4</v>
      </c>
      <c r="J11" s="18"/>
      <c r="K11" s="32">
        <v>6.7799999999999999E-2</v>
      </c>
      <c r="L11" s="32">
        <v>2.9879414951060009E-3</v>
      </c>
      <c r="M11" s="33">
        <v>0.37695000000000001</v>
      </c>
      <c r="N11" s="33">
        <v>1.7833575602703752E-2</v>
      </c>
      <c r="O11" s="33">
        <v>4.0349999999999997E-2</v>
      </c>
      <c r="P11" s="33">
        <v>1.022169553754884E-3</v>
      </c>
      <c r="Q11" s="34">
        <v>5.7317140237424548E-2</v>
      </c>
      <c r="R11" s="32"/>
      <c r="S11" s="32"/>
      <c r="T11" s="18" t="s">
        <v>110</v>
      </c>
      <c r="U11" s="18" t="s">
        <v>174</v>
      </c>
      <c r="V11" s="18">
        <v>1.4736000000000001E-2</v>
      </c>
    </row>
    <row r="12" spans="1:23" x14ac:dyDescent="0.25">
      <c r="A12" s="31" t="s">
        <v>173</v>
      </c>
      <c r="B12" s="18" t="s">
        <v>0</v>
      </c>
      <c r="C12" s="18">
        <v>35</v>
      </c>
      <c r="D12" s="18" t="s">
        <v>62</v>
      </c>
      <c r="E12" s="18" t="s">
        <v>10</v>
      </c>
      <c r="F12" s="18" t="s">
        <v>94</v>
      </c>
      <c r="G12" s="18" t="s">
        <v>102</v>
      </c>
      <c r="H12" s="18"/>
      <c r="I12" s="18">
        <v>1434.5800000000002</v>
      </c>
      <c r="J12" s="18"/>
      <c r="K12" s="32">
        <v>0.11737</v>
      </c>
      <c r="L12" s="32">
        <v>1.0863510888154036E-2</v>
      </c>
      <c r="M12" s="33">
        <v>0.58735000000000004</v>
      </c>
      <c r="N12" s="33">
        <v>5.2433617106786769E-2</v>
      </c>
      <c r="O12" s="33">
        <v>3.6420000000000001E-2</v>
      </c>
      <c r="P12" s="33">
        <v>1.5596182556289688E-3</v>
      </c>
      <c r="Q12" s="34">
        <v>2.9744624568864599E-2</v>
      </c>
      <c r="R12" s="32"/>
      <c r="S12" s="32"/>
      <c r="T12" s="18" t="s">
        <v>110</v>
      </c>
      <c r="U12" s="18" t="s">
        <v>175</v>
      </c>
      <c r="V12" s="18">
        <v>4.4499999999999997E-4</v>
      </c>
    </row>
    <row r="13" spans="1:23" x14ac:dyDescent="0.25">
      <c r="A13" s="31" t="s">
        <v>173</v>
      </c>
      <c r="B13" s="18" t="s">
        <v>0</v>
      </c>
      <c r="C13" s="18">
        <v>35</v>
      </c>
      <c r="D13" s="18" t="s">
        <v>63</v>
      </c>
      <c r="E13" s="18" t="s">
        <v>10</v>
      </c>
      <c r="F13" s="18" t="s">
        <v>95</v>
      </c>
      <c r="G13" s="18" t="s">
        <v>102</v>
      </c>
      <c r="H13" s="18"/>
      <c r="I13" s="18">
        <v>2353.54</v>
      </c>
      <c r="J13" s="18"/>
      <c r="K13" s="32">
        <v>0.10728</v>
      </c>
      <c r="L13" s="32">
        <v>5.779950775914801E-3</v>
      </c>
      <c r="M13" s="33">
        <v>0.51514000000000004</v>
      </c>
      <c r="N13" s="33">
        <v>2.83871060965139E-2</v>
      </c>
      <c r="O13" s="33">
        <v>3.492E-2</v>
      </c>
      <c r="P13" s="33">
        <v>1.0161101454125472E-3</v>
      </c>
      <c r="Q13" s="34">
        <v>3.579477745839444E-2</v>
      </c>
      <c r="R13" s="32"/>
      <c r="S13" s="32"/>
      <c r="T13" s="18" t="s">
        <v>110</v>
      </c>
      <c r="U13" s="18" t="s">
        <v>175</v>
      </c>
      <c r="V13" s="18">
        <v>2.4499999999999999E-4</v>
      </c>
    </row>
    <row r="14" spans="1:23" x14ac:dyDescent="0.25">
      <c r="A14" s="31" t="s">
        <v>173</v>
      </c>
      <c r="B14" s="18" t="s">
        <v>0</v>
      </c>
      <c r="C14" s="18">
        <v>35</v>
      </c>
      <c r="D14" s="18" t="s">
        <v>64</v>
      </c>
      <c r="E14" s="18" t="s">
        <v>10</v>
      </c>
      <c r="F14" s="18" t="s">
        <v>95</v>
      </c>
      <c r="G14" s="18" t="s">
        <v>102</v>
      </c>
      <c r="H14" s="18"/>
      <c r="I14" s="18">
        <v>2719.76</v>
      </c>
      <c r="J14" s="18"/>
      <c r="K14" s="32">
        <v>0.13311999999999999</v>
      </c>
      <c r="L14" s="32">
        <v>6.7321634128335688E-3</v>
      </c>
      <c r="M14" s="33">
        <v>0.70209999999999995</v>
      </c>
      <c r="N14" s="33">
        <v>3.6426344847367842E-2</v>
      </c>
      <c r="O14" s="33">
        <v>3.8300000000000001E-2</v>
      </c>
      <c r="P14" s="33">
        <v>1.1125995552462825E-3</v>
      </c>
      <c r="Q14" s="34">
        <v>3.0543815469497446E-2</v>
      </c>
      <c r="R14" s="32"/>
      <c r="S14" s="32"/>
      <c r="T14" s="18" t="s">
        <v>109</v>
      </c>
      <c r="U14" s="18" t="s">
        <v>175</v>
      </c>
      <c r="V14" s="18">
        <v>5.7300000000000005E-4</v>
      </c>
    </row>
    <row r="15" spans="1:23" x14ac:dyDescent="0.25">
      <c r="A15" s="31" t="s">
        <v>173</v>
      </c>
      <c r="B15" s="18" t="s">
        <v>0</v>
      </c>
      <c r="C15" s="18">
        <v>35</v>
      </c>
      <c r="D15" s="18" t="s">
        <v>65</v>
      </c>
      <c r="E15" s="18" t="s">
        <v>10</v>
      </c>
      <c r="F15" s="18" t="s">
        <v>95</v>
      </c>
      <c r="G15" s="18" t="s">
        <v>102</v>
      </c>
      <c r="H15" s="18"/>
      <c r="I15" s="18">
        <v>2503.0499999999997</v>
      </c>
      <c r="J15" s="18"/>
      <c r="K15" s="32">
        <v>0.65903</v>
      </c>
      <c r="L15" s="32">
        <v>2.0836180365159166E-2</v>
      </c>
      <c r="M15" s="33">
        <v>11.998849999999999</v>
      </c>
      <c r="N15" s="33">
        <v>0.43972204117007008</v>
      </c>
      <c r="O15" s="33">
        <v>0.13217000000000001</v>
      </c>
      <c r="P15" s="33">
        <v>3.2708435223132754E-3</v>
      </c>
      <c r="Q15" s="34">
        <v>7.4384343200304126E-3</v>
      </c>
      <c r="R15" s="32"/>
      <c r="S15" s="32"/>
      <c r="T15" s="18" t="s">
        <v>110</v>
      </c>
      <c r="U15" s="18" t="s">
        <v>175</v>
      </c>
      <c r="V15" s="18">
        <v>1.2160000000000001E-3</v>
      </c>
    </row>
    <row r="16" spans="1:23" x14ac:dyDescent="0.25">
      <c r="A16" s="31" t="s">
        <v>173</v>
      </c>
      <c r="B16" s="18" t="s">
        <v>0</v>
      </c>
      <c r="C16" s="18">
        <v>35</v>
      </c>
      <c r="D16" s="18" t="s">
        <v>66</v>
      </c>
      <c r="E16" s="18" t="s">
        <v>10</v>
      </c>
      <c r="F16" s="18" t="s">
        <v>95</v>
      </c>
      <c r="G16" s="18" t="s">
        <v>102</v>
      </c>
      <c r="H16" s="18"/>
      <c r="I16" s="18">
        <v>2299.7199999999998</v>
      </c>
      <c r="J16" s="18"/>
      <c r="K16" s="32">
        <v>7.9960000000000003E-2</v>
      </c>
      <c r="L16" s="32">
        <v>3.8448937539069974E-3</v>
      </c>
      <c r="M16" s="33">
        <v>0.37695000000000001</v>
      </c>
      <c r="N16" s="33">
        <v>1.9050089731477659E-2</v>
      </c>
      <c r="O16" s="33">
        <v>3.424E-2</v>
      </c>
      <c r="P16" s="33">
        <v>9.0915056999588313E-4</v>
      </c>
      <c r="Q16" s="34">
        <v>4.7724214573836708E-2</v>
      </c>
      <c r="R16" s="32"/>
      <c r="S16" s="32"/>
      <c r="T16" s="18" t="s">
        <v>107</v>
      </c>
      <c r="U16" s="18" t="s">
        <v>175</v>
      </c>
      <c r="V16" s="18">
        <v>2.9810000000000001E-3</v>
      </c>
    </row>
    <row r="17" spans="1:24" x14ac:dyDescent="0.25">
      <c r="A17" s="31" t="s">
        <v>173</v>
      </c>
      <c r="B17" s="18" t="s">
        <v>0</v>
      </c>
      <c r="C17" s="18">
        <v>35</v>
      </c>
      <c r="D17" s="18" t="s">
        <v>75</v>
      </c>
      <c r="E17" s="18" t="s">
        <v>14</v>
      </c>
      <c r="F17" s="18" t="s">
        <v>94</v>
      </c>
      <c r="G17" s="18" t="s">
        <v>102</v>
      </c>
      <c r="H17" s="18"/>
      <c r="I17" s="18">
        <v>2511.15</v>
      </c>
      <c r="J17" s="18"/>
      <c r="K17" s="32">
        <v>0.10312</v>
      </c>
      <c r="L17" s="32">
        <v>5.5418870444740543E-3</v>
      </c>
      <c r="M17" s="33">
        <v>0.55206</v>
      </c>
      <c r="N17" s="33">
        <v>3.0403283598729267E-2</v>
      </c>
      <c r="O17" s="33">
        <v>3.8899999999999997E-2</v>
      </c>
      <c r="P17" s="33">
        <v>1.1229640591872707E-3</v>
      </c>
      <c r="Q17" s="34">
        <v>3.6935617678947215E-2</v>
      </c>
      <c r="R17" s="32"/>
      <c r="S17" s="32"/>
      <c r="T17" s="18" t="s">
        <v>110</v>
      </c>
      <c r="U17" s="18" t="s">
        <v>174</v>
      </c>
      <c r="V17" s="18">
        <v>2.52E-4</v>
      </c>
    </row>
    <row r="18" spans="1:24" x14ac:dyDescent="0.25">
      <c r="A18" s="31" t="s">
        <v>173</v>
      </c>
      <c r="B18" s="18" t="s">
        <v>0</v>
      </c>
      <c r="C18" s="18">
        <v>35</v>
      </c>
      <c r="D18" s="18" t="s">
        <v>76</v>
      </c>
      <c r="E18" s="18" t="s">
        <v>14</v>
      </c>
      <c r="F18" s="18" t="s">
        <v>95</v>
      </c>
      <c r="G18" s="18" t="s">
        <v>102</v>
      </c>
      <c r="H18" s="18"/>
      <c r="I18" s="18">
        <v>3840.43</v>
      </c>
      <c r="J18" s="18"/>
      <c r="K18" s="32">
        <v>8.1390000000000004E-2</v>
      </c>
      <c r="L18" s="32">
        <v>3.9410996924947178E-3</v>
      </c>
      <c r="M18" s="33">
        <v>0.46117000000000002</v>
      </c>
      <c r="N18" s="33">
        <v>2.3466335604888665E-2</v>
      </c>
      <c r="O18" s="33">
        <v>4.1119999999999997E-2</v>
      </c>
      <c r="P18" s="33">
        <v>1.1035899499478997E-3</v>
      </c>
      <c r="Q18" s="34">
        <v>4.7028644289822244E-2</v>
      </c>
      <c r="R18" s="32"/>
      <c r="S18" s="32"/>
      <c r="T18" s="18" t="s">
        <v>109</v>
      </c>
      <c r="U18" s="18" t="s">
        <v>174</v>
      </c>
      <c r="V18" s="18">
        <v>5.0799999999999999E-4</v>
      </c>
    </row>
    <row r="19" spans="1:24" x14ac:dyDescent="0.25">
      <c r="A19" s="31" t="s">
        <v>173</v>
      </c>
      <c r="B19" s="18" t="s">
        <v>0</v>
      </c>
      <c r="C19" s="18">
        <v>35</v>
      </c>
      <c r="D19" s="18" t="s">
        <v>77</v>
      </c>
      <c r="E19" s="18" t="s">
        <v>14</v>
      </c>
      <c r="F19" s="18" t="s">
        <v>95</v>
      </c>
      <c r="G19" s="18" t="s">
        <v>102</v>
      </c>
      <c r="H19" s="18"/>
      <c r="I19" s="18">
        <v>3419.48</v>
      </c>
      <c r="J19" s="18"/>
      <c r="K19" s="32">
        <v>0.11305999999999999</v>
      </c>
      <c r="L19" s="32">
        <v>5.0178308585704483E-3</v>
      </c>
      <c r="M19" s="33">
        <v>0.62255000000000005</v>
      </c>
      <c r="N19" s="33">
        <v>2.9280151579609792E-2</v>
      </c>
      <c r="O19" s="33">
        <v>0.04</v>
      </c>
      <c r="P19" s="33">
        <v>1.0661908679560287E-3</v>
      </c>
      <c r="Q19" s="34">
        <v>3.6413434030802841E-2</v>
      </c>
      <c r="R19" s="32"/>
      <c r="S19" s="32"/>
      <c r="T19" s="18" t="s">
        <v>110</v>
      </c>
      <c r="U19" s="18" t="s">
        <v>174</v>
      </c>
      <c r="V19" s="18">
        <v>4.1899999999999999E-4</v>
      </c>
    </row>
    <row r="20" spans="1:24" x14ac:dyDescent="0.25">
      <c r="A20" s="31" t="s">
        <v>173</v>
      </c>
      <c r="B20" s="18" t="s">
        <v>0</v>
      </c>
      <c r="C20" s="18">
        <v>35</v>
      </c>
      <c r="D20" s="18" t="s">
        <v>78</v>
      </c>
      <c r="E20" s="18" t="s">
        <v>14</v>
      </c>
      <c r="F20" s="18" t="s">
        <v>95</v>
      </c>
      <c r="G20" s="18" t="s">
        <v>102</v>
      </c>
      <c r="H20" s="18"/>
      <c r="I20" s="18">
        <v>2763.8199999999997</v>
      </c>
      <c r="J20" s="18"/>
      <c r="K20" s="32">
        <v>0.10310999999999999</v>
      </c>
      <c r="L20" s="32">
        <v>5.2676185712896006E-3</v>
      </c>
      <c r="M20" s="33">
        <v>0.55127999999999999</v>
      </c>
      <c r="N20" s="33">
        <v>2.914256665609416E-2</v>
      </c>
      <c r="O20" s="33">
        <v>3.8890000000000001E-2</v>
      </c>
      <c r="P20" s="33">
        <v>1.0979340379805957E-3</v>
      </c>
      <c r="Q20" s="34">
        <v>3.7674582713907966E-2</v>
      </c>
      <c r="R20" s="32"/>
      <c r="S20" s="32"/>
      <c r="T20" s="18" t="s">
        <v>109</v>
      </c>
      <c r="U20" s="18" t="s">
        <v>174</v>
      </c>
      <c r="V20" s="18">
        <v>1.2899999999999999E-4</v>
      </c>
    </row>
    <row r="21" spans="1:24" x14ac:dyDescent="0.25">
      <c r="A21" s="31" t="s">
        <v>173</v>
      </c>
      <c r="B21" s="18" t="s">
        <v>0</v>
      </c>
      <c r="C21" s="18">
        <v>35</v>
      </c>
      <c r="D21" s="18" t="s">
        <v>79</v>
      </c>
      <c r="E21" s="18" t="s">
        <v>14</v>
      </c>
      <c r="F21" s="18" t="s">
        <v>94</v>
      </c>
      <c r="G21" s="18" t="s">
        <v>102</v>
      </c>
      <c r="H21" s="18"/>
      <c r="I21" s="18">
        <v>1804.0800000000002</v>
      </c>
      <c r="J21" s="18"/>
      <c r="K21" s="32">
        <v>0.16289000000000001</v>
      </c>
      <c r="L21" s="32">
        <v>8.3033269198373432E-3</v>
      </c>
      <c r="M21" s="33">
        <v>0.86936000000000002</v>
      </c>
      <c r="N21" s="33">
        <v>4.5107479408005718E-2</v>
      </c>
      <c r="O21" s="33">
        <v>3.8789999999999998E-2</v>
      </c>
      <c r="P21" s="33">
        <v>1.1666505001721871E-3</v>
      </c>
      <c r="Q21" s="34">
        <v>2.5863792778568089E-2</v>
      </c>
      <c r="R21" s="32"/>
      <c r="S21" s="32"/>
      <c r="T21" s="18" t="s">
        <v>107</v>
      </c>
      <c r="U21" s="18" t="s">
        <v>174</v>
      </c>
      <c r="V21" s="18">
        <v>3.88E-4</v>
      </c>
    </row>
    <row r="22" spans="1:24" x14ac:dyDescent="0.25">
      <c r="A22" s="31" t="s">
        <v>173</v>
      </c>
      <c r="B22" s="18" t="s">
        <v>0</v>
      </c>
      <c r="C22" s="18">
        <v>35</v>
      </c>
      <c r="D22" s="18" t="s">
        <v>85</v>
      </c>
      <c r="E22" s="18" t="s">
        <v>17</v>
      </c>
      <c r="F22" s="18" t="s">
        <v>94</v>
      </c>
      <c r="G22" s="18" t="s">
        <v>102</v>
      </c>
      <c r="H22" s="18"/>
      <c r="I22" s="18">
        <v>1354.8600000000001</v>
      </c>
      <c r="J22" s="18"/>
      <c r="K22" s="32">
        <v>0.12216</v>
      </c>
      <c r="L22" s="32">
        <v>6.0503601256319296E-3</v>
      </c>
      <c r="M22" s="33">
        <v>0.52715000000000001</v>
      </c>
      <c r="N22" s="33">
        <v>2.6963865209901454E-2</v>
      </c>
      <c r="O22" s="33">
        <v>3.1320000000000001E-2</v>
      </c>
      <c r="P22" s="33">
        <v>8.8447370284345931E-4</v>
      </c>
      <c r="Q22" s="34">
        <v>3.2802185293474541E-2</v>
      </c>
      <c r="R22" s="32"/>
      <c r="S22" s="32"/>
      <c r="T22" s="18" t="s">
        <v>110</v>
      </c>
      <c r="U22" s="18" t="s">
        <v>176</v>
      </c>
      <c r="V22" s="18">
        <v>1.0269999999999999E-3</v>
      </c>
    </row>
    <row r="23" spans="1:24" x14ac:dyDescent="0.25">
      <c r="A23" s="31" t="s">
        <v>173</v>
      </c>
      <c r="B23" s="18" t="s">
        <v>0</v>
      </c>
      <c r="C23" s="18">
        <v>35</v>
      </c>
      <c r="D23" s="18" t="s">
        <v>86</v>
      </c>
      <c r="E23" s="18" t="s">
        <v>17</v>
      </c>
      <c r="F23" s="18" t="s">
        <v>95</v>
      </c>
      <c r="G23" s="18" t="s">
        <v>102</v>
      </c>
      <c r="H23" s="18"/>
      <c r="I23" s="18">
        <v>1328.53</v>
      </c>
      <c r="J23" s="18"/>
      <c r="K23" s="32">
        <v>0.14321999999999999</v>
      </c>
      <c r="L23" s="32">
        <v>9.0768385278951931E-3</v>
      </c>
      <c r="M23" s="33">
        <v>0.71958</v>
      </c>
      <c r="N23" s="33">
        <v>4.5047811690366306E-2</v>
      </c>
      <c r="O23" s="33">
        <v>3.644E-2</v>
      </c>
      <c r="P23" s="33">
        <v>1.2365832094377081E-3</v>
      </c>
      <c r="Q23" s="34">
        <v>2.7450461255194722E-2</v>
      </c>
      <c r="R23" s="32"/>
      <c r="S23" s="32"/>
      <c r="T23" s="18" t="s">
        <v>110</v>
      </c>
      <c r="U23" s="18" t="s">
        <v>176</v>
      </c>
      <c r="V23" s="18">
        <v>2.0799999999999999E-4</v>
      </c>
    </row>
    <row r="24" spans="1:24" x14ac:dyDescent="0.25">
      <c r="A24" s="31" t="s">
        <v>173</v>
      </c>
      <c r="B24" s="18" t="s">
        <v>0</v>
      </c>
      <c r="C24" s="18">
        <v>35</v>
      </c>
      <c r="D24" s="18" t="s">
        <v>87</v>
      </c>
      <c r="E24" s="18" t="s">
        <v>17</v>
      </c>
      <c r="F24" s="18" t="s">
        <v>95</v>
      </c>
      <c r="G24" s="18" t="s">
        <v>102</v>
      </c>
      <c r="H24" s="18"/>
      <c r="I24" s="18">
        <v>2307.89</v>
      </c>
      <c r="J24" s="18"/>
      <c r="K24" s="32">
        <v>7.7710000000000001E-2</v>
      </c>
      <c r="L24" s="32">
        <v>3.2805551325013221E-3</v>
      </c>
      <c r="M24" s="33">
        <v>0.38074999999999998</v>
      </c>
      <c r="N24" s="33">
        <v>1.7334325240035333E-2</v>
      </c>
      <c r="O24" s="33">
        <v>3.5560000000000001E-2</v>
      </c>
      <c r="P24" s="33">
        <v>8.9941295319420135E-4</v>
      </c>
      <c r="Q24" s="34">
        <v>5.1886239628002276E-2</v>
      </c>
      <c r="R24" s="32"/>
      <c r="S24" s="32"/>
      <c r="T24" s="18" t="s">
        <v>110</v>
      </c>
      <c r="U24" s="18" t="s">
        <v>176</v>
      </c>
      <c r="V24" s="18">
        <v>2.9129999999999998E-3</v>
      </c>
    </row>
    <row r="25" spans="1:24" x14ac:dyDescent="0.25">
      <c r="A25" s="31" t="s">
        <v>173</v>
      </c>
      <c r="B25" s="18" t="s">
        <v>0</v>
      </c>
      <c r="C25" s="18">
        <v>35</v>
      </c>
      <c r="D25" s="18" t="s">
        <v>88</v>
      </c>
      <c r="E25" s="18" t="s">
        <v>17</v>
      </c>
      <c r="F25" s="18" t="s">
        <v>95</v>
      </c>
      <c r="G25" s="18" t="s">
        <v>102</v>
      </c>
      <c r="H25" s="18"/>
      <c r="I25" s="18">
        <v>2340.5</v>
      </c>
      <c r="J25" s="18"/>
      <c r="K25" s="32">
        <v>7.5689999999999993E-2</v>
      </c>
      <c r="L25" s="32">
        <v>3.3241043508999472E-3</v>
      </c>
      <c r="M25" s="33">
        <v>0.36237999999999998</v>
      </c>
      <c r="N25" s="33">
        <v>1.703344308490963E-2</v>
      </c>
      <c r="O25" s="33">
        <v>3.4750000000000003E-2</v>
      </c>
      <c r="P25" s="33">
        <v>8.8823149615988137E-4</v>
      </c>
      <c r="Q25" s="34">
        <v>5.2146327183068976E-2</v>
      </c>
      <c r="R25" s="32"/>
      <c r="S25" s="32"/>
      <c r="T25" s="18" t="s">
        <v>110</v>
      </c>
      <c r="U25" s="18" t="s">
        <v>176</v>
      </c>
      <c r="V25" s="18">
        <v>1.1980000000000001E-3</v>
      </c>
    </row>
    <row r="26" spans="1:24" x14ac:dyDescent="0.25">
      <c r="A26" s="31" t="s">
        <v>173</v>
      </c>
      <c r="B26" s="18" t="s">
        <v>0</v>
      </c>
      <c r="C26" s="18">
        <v>35</v>
      </c>
      <c r="D26" s="18" t="s">
        <v>89</v>
      </c>
      <c r="E26" s="18" t="s">
        <v>17</v>
      </c>
      <c r="F26" s="18" t="s">
        <v>95</v>
      </c>
      <c r="G26" s="18" t="s">
        <v>102</v>
      </c>
      <c r="H26" s="18"/>
      <c r="I26" s="18">
        <v>1199.1399999999999</v>
      </c>
      <c r="J26" s="18"/>
      <c r="K26" s="32">
        <v>0.17902000000000001</v>
      </c>
      <c r="L26" s="32">
        <v>1.1343729314371907E-2</v>
      </c>
      <c r="M26" s="33">
        <v>0.94791999999999998</v>
      </c>
      <c r="N26" s="33">
        <v>5.8693656080531738E-2</v>
      </c>
      <c r="O26" s="33">
        <v>3.8399999999999997E-2</v>
      </c>
      <c r="P26" s="33">
        <v>1.3642633581192685E-3</v>
      </c>
      <c r="Q26" s="34">
        <v>2.3243795824329044E-2</v>
      </c>
      <c r="R26" s="32"/>
      <c r="S26" s="32"/>
      <c r="T26" s="18" t="s">
        <v>110</v>
      </c>
      <c r="U26" s="18" t="s">
        <v>176</v>
      </c>
      <c r="V26" s="18">
        <v>3.3700000000000001E-4</v>
      </c>
    </row>
    <row r="27" spans="1:24" x14ac:dyDescent="0.25">
      <c r="A27" s="31" t="s">
        <v>173</v>
      </c>
      <c r="B27" s="18" t="s">
        <v>0</v>
      </c>
      <c r="C27" s="18">
        <v>35</v>
      </c>
      <c r="D27" s="18" t="s">
        <v>90</v>
      </c>
      <c r="E27" s="18" t="s">
        <v>17</v>
      </c>
      <c r="F27" s="18" t="s">
        <v>95</v>
      </c>
      <c r="G27" s="18" t="s">
        <v>102</v>
      </c>
      <c r="H27" s="18"/>
      <c r="I27" s="18">
        <v>889.28000000000009</v>
      </c>
      <c r="J27" s="18"/>
      <c r="K27" s="32">
        <v>0.13877999999999999</v>
      </c>
      <c r="L27" s="32">
        <v>8.9082320352880107E-3</v>
      </c>
      <c r="M27" s="33">
        <v>0.66056000000000004</v>
      </c>
      <c r="N27" s="33">
        <v>4.1846081847187806E-2</v>
      </c>
      <c r="O27" s="33">
        <v>3.4599999999999999E-2</v>
      </c>
      <c r="P27" s="33">
        <v>1.171858174404374E-3</v>
      </c>
      <c r="Q27" s="34">
        <v>2.8004011909256606E-2</v>
      </c>
      <c r="R27" s="32"/>
      <c r="S27" s="32"/>
      <c r="T27" s="18" t="s">
        <v>110</v>
      </c>
      <c r="U27" s="18" t="s">
        <v>176</v>
      </c>
      <c r="V27" s="18">
        <v>3.467E-3</v>
      </c>
    </row>
    <row r="28" spans="1:24" x14ac:dyDescent="0.25">
      <c r="A28" s="31" t="s">
        <v>173</v>
      </c>
      <c r="B28" s="18" t="s">
        <v>0</v>
      </c>
      <c r="C28" s="18">
        <v>35</v>
      </c>
      <c r="D28" s="18" t="s">
        <v>91</v>
      </c>
      <c r="E28" s="18" t="s">
        <v>17</v>
      </c>
      <c r="F28" s="18" t="s">
        <v>94</v>
      </c>
      <c r="G28" s="18" t="s">
        <v>102</v>
      </c>
      <c r="H28" s="18"/>
      <c r="I28" s="18">
        <v>1761.9700000000003</v>
      </c>
      <c r="J28" s="18"/>
      <c r="K28" s="32">
        <v>9.2899999999999996E-2</v>
      </c>
      <c r="L28" s="32">
        <v>4.6384151578471901E-3</v>
      </c>
      <c r="M28" s="33">
        <v>0.41142000000000001</v>
      </c>
      <c r="N28" s="33">
        <v>2.136818890361402E-2</v>
      </c>
      <c r="O28" s="33">
        <v>3.2129999999999999E-2</v>
      </c>
      <c r="P28" s="33">
        <v>8.8119387202022453E-4</v>
      </c>
      <c r="Q28" s="34">
        <v>4.1238584888735587E-2</v>
      </c>
      <c r="R28" s="32"/>
      <c r="S28" s="32"/>
      <c r="T28" s="18" t="s">
        <v>110</v>
      </c>
      <c r="U28" s="18" t="s">
        <v>176</v>
      </c>
      <c r="V28" s="18">
        <v>8.5430000000000002E-3</v>
      </c>
    </row>
    <row r="29" spans="1:24" x14ac:dyDescent="0.25">
      <c r="A29" s="31" t="s">
        <v>173</v>
      </c>
      <c r="B29" s="18" t="s">
        <v>1</v>
      </c>
      <c r="C29" s="18">
        <v>25</v>
      </c>
      <c r="D29" s="18" t="s">
        <v>80</v>
      </c>
      <c r="E29" s="18" t="s">
        <v>177</v>
      </c>
      <c r="F29" s="18" t="s">
        <v>94</v>
      </c>
      <c r="G29" s="18" t="s">
        <v>102</v>
      </c>
      <c r="H29" s="18"/>
      <c r="I29" s="54">
        <v>2590.6799999999998</v>
      </c>
      <c r="J29" s="54"/>
      <c r="K29" s="32">
        <v>8.0049999999999996E-2</v>
      </c>
      <c r="L29" s="32">
        <v>5.086536944692902E-3</v>
      </c>
      <c r="M29" s="33">
        <v>0.41293999999999997</v>
      </c>
      <c r="N29" s="33">
        <v>2.5562346768929434E-2</v>
      </c>
      <c r="O29" s="33">
        <v>3.7420000000000002E-2</v>
      </c>
      <c r="P29" s="33">
        <v>8.4872658252977361E-4</v>
      </c>
      <c r="Q29" s="34">
        <v>3.3202216924832009E-2</v>
      </c>
      <c r="R29" s="32"/>
      <c r="S29" s="32"/>
      <c r="T29" s="18" t="s">
        <v>178</v>
      </c>
      <c r="U29" s="18"/>
      <c r="V29" s="18"/>
      <c r="X29" s="36"/>
    </row>
    <row r="30" spans="1:24" x14ac:dyDescent="0.25">
      <c r="A30" s="31" t="s">
        <v>173</v>
      </c>
      <c r="B30" s="18" t="s">
        <v>1</v>
      </c>
      <c r="C30" s="18">
        <v>25</v>
      </c>
      <c r="D30" s="18" t="s">
        <v>81</v>
      </c>
      <c r="E30" s="18" t="s">
        <v>177</v>
      </c>
      <c r="F30" s="18" t="s">
        <v>95</v>
      </c>
      <c r="G30" s="18" t="s">
        <v>102</v>
      </c>
      <c r="H30" s="18"/>
      <c r="I30" s="54">
        <v>2139.4</v>
      </c>
      <c r="J30" s="54"/>
      <c r="K30" s="32">
        <v>6.2719999999999998E-2</v>
      </c>
      <c r="L30" s="32">
        <v>3.9220083642788842E-3</v>
      </c>
      <c r="M30" s="33">
        <v>0.31128</v>
      </c>
      <c r="N30" s="33">
        <v>1.9142304209436353E-2</v>
      </c>
      <c r="O30" s="33">
        <v>3.5999999999999997E-2</v>
      </c>
      <c r="P30" s="33">
        <v>7.4472096183046048E-4</v>
      </c>
      <c r="Q30" s="34">
        <v>3.8904457565946751E-2</v>
      </c>
      <c r="R30" s="32"/>
      <c r="S30" s="32"/>
      <c r="T30" s="18" t="s">
        <v>178</v>
      </c>
      <c r="U30" s="18"/>
      <c r="V30" s="18"/>
      <c r="X30" s="36"/>
    </row>
    <row r="31" spans="1:24" x14ac:dyDescent="0.25">
      <c r="A31" s="31" t="s">
        <v>173</v>
      </c>
      <c r="B31" s="18" t="s">
        <v>1</v>
      </c>
      <c r="C31" s="18">
        <v>25</v>
      </c>
      <c r="D31" s="18" t="s">
        <v>82</v>
      </c>
      <c r="E31" s="18" t="s">
        <v>177</v>
      </c>
      <c r="F31" s="18" t="s">
        <v>94</v>
      </c>
      <c r="G31" s="18" t="s">
        <v>102</v>
      </c>
      <c r="H31" s="18"/>
      <c r="I31" s="54">
        <v>2074.09</v>
      </c>
      <c r="J31" s="54"/>
      <c r="K31" s="32">
        <v>8.9200000000000002E-2</v>
      </c>
      <c r="L31" s="32">
        <v>5.177355503949938E-3</v>
      </c>
      <c r="M31" s="33">
        <v>0.46753</v>
      </c>
      <c r="N31" s="33">
        <v>2.6496636574574503E-2</v>
      </c>
      <c r="O31" s="33">
        <v>3.8019999999999998E-2</v>
      </c>
      <c r="P31" s="33">
        <v>8.247732124059432E-4</v>
      </c>
      <c r="Q31" s="34">
        <v>3.1127468200902696E-2</v>
      </c>
      <c r="R31" s="32"/>
      <c r="S31" s="32"/>
      <c r="T31" s="18" t="s">
        <v>178</v>
      </c>
      <c r="U31" s="18"/>
      <c r="V31" s="18"/>
      <c r="X31" s="36"/>
    </row>
    <row r="32" spans="1:24" x14ac:dyDescent="0.25">
      <c r="A32" s="31" t="s">
        <v>173</v>
      </c>
      <c r="B32" s="18" t="s">
        <v>1</v>
      </c>
      <c r="C32" s="18">
        <v>25</v>
      </c>
      <c r="D32" s="18" t="s">
        <v>83</v>
      </c>
      <c r="E32" s="18" t="s">
        <v>179</v>
      </c>
      <c r="F32" s="18" t="s">
        <v>94</v>
      </c>
      <c r="G32" s="18" t="s">
        <v>102</v>
      </c>
      <c r="H32" s="18"/>
      <c r="I32" s="54">
        <v>2405.85</v>
      </c>
      <c r="J32" s="54"/>
      <c r="K32" s="32">
        <v>0.14563000000000001</v>
      </c>
      <c r="L32" s="32">
        <v>8.5034804546304538E-3</v>
      </c>
      <c r="M32" s="33">
        <v>0.75805</v>
      </c>
      <c r="N32" s="33">
        <v>4.2437634674919331E-2</v>
      </c>
      <c r="O32" s="33">
        <v>3.7760000000000002E-2</v>
      </c>
      <c r="P32" s="33">
        <v>9.4986442369691254E-4</v>
      </c>
      <c r="Q32" s="34">
        <v>2.2382595801416872E-2</v>
      </c>
      <c r="R32" s="32"/>
      <c r="S32" s="32"/>
      <c r="T32" s="18" t="s">
        <v>178</v>
      </c>
      <c r="U32" s="18"/>
      <c r="V32" s="18"/>
      <c r="X32" s="36"/>
    </row>
    <row r="33" spans="1:57" x14ac:dyDescent="0.3">
      <c r="A33" s="31" t="s">
        <v>173</v>
      </c>
      <c r="B33" s="18" t="s">
        <v>1</v>
      </c>
      <c r="C33" s="18">
        <v>25</v>
      </c>
      <c r="D33" s="18" t="s">
        <v>84</v>
      </c>
      <c r="E33" s="18" t="s">
        <v>179</v>
      </c>
      <c r="F33" s="18" t="s">
        <v>95</v>
      </c>
      <c r="G33" s="18" t="s">
        <v>102</v>
      </c>
      <c r="H33" s="18"/>
      <c r="I33" s="54">
        <v>2126.65</v>
      </c>
      <c r="J33" s="54"/>
      <c r="K33" s="32">
        <v>0.14093</v>
      </c>
      <c r="L33" s="32">
        <v>7.9416567755651798E-3</v>
      </c>
      <c r="M33" s="33">
        <v>0.76378000000000001</v>
      </c>
      <c r="N33" s="33">
        <v>4.1590815497556104E-2</v>
      </c>
      <c r="O33" s="33">
        <v>3.9289999999999999E-2</v>
      </c>
      <c r="P33" s="33">
        <v>9.47079365662345E-4</v>
      </c>
      <c r="Q33" s="34">
        <v>2.2771358395653384E-2</v>
      </c>
      <c r="R33" s="32"/>
      <c r="S33" s="32"/>
      <c r="T33" s="18" t="s">
        <v>178</v>
      </c>
      <c r="U33" s="18"/>
      <c r="V33" s="18"/>
      <c r="W33" s="21"/>
      <c r="X33" s="36"/>
    </row>
    <row r="34" spans="1:57" x14ac:dyDescent="0.25">
      <c r="A34" s="31" t="s">
        <v>173</v>
      </c>
      <c r="B34" s="18" t="s">
        <v>1</v>
      </c>
      <c r="C34" s="18">
        <v>25</v>
      </c>
      <c r="D34" s="18" t="s">
        <v>55</v>
      </c>
      <c r="E34" s="18" t="s">
        <v>179</v>
      </c>
      <c r="F34" s="18" t="s">
        <v>95</v>
      </c>
      <c r="G34" s="18" t="s">
        <v>102</v>
      </c>
      <c r="H34" s="18"/>
      <c r="I34" s="54">
        <v>1978.32</v>
      </c>
      <c r="J34" s="54"/>
      <c r="K34" s="32">
        <v>6.5460000000000004E-2</v>
      </c>
      <c r="L34" s="32">
        <v>4.3154990745225266E-3</v>
      </c>
      <c r="M34" s="33">
        <v>0.30747999999999998</v>
      </c>
      <c r="N34" s="33">
        <v>1.9888489130122543E-2</v>
      </c>
      <c r="O34" s="33">
        <v>3.4070000000000003E-2</v>
      </c>
      <c r="P34" s="33">
        <v>7.6205246487916071E-4</v>
      </c>
      <c r="Q34" s="34">
        <v>3.8316257202513068E-2</v>
      </c>
      <c r="R34" s="32"/>
      <c r="S34" s="32"/>
      <c r="T34" s="18" t="s">
        <v>178</v>
      </c>
      <c r="U34" s="18"/>
      <c r="V34" s="18"/>
      <c r="X34" s="36"/>
    </row>
    <row r="35" spans="1:57" x14ac:dyDescent="0.25">
      <c r="A35" s="31" t="s">
        <v>173</v>
      </c>
      <c r="B35" s="18" t="s">
        <v>1</v>
      </c>
      <c r="C35" s="18">
        <v>25</v>
      </c>
      <c r="D35" s="18" t="s">
        <v>56</v>
      </c>
      <c r="E35" s="18" t="s">
        <v>179</v>
      </c>
      <c r="F35" s="18" t="s">
        <v>94</v>
      </c>
      <c r="G35" s="18" t="s">
        <v>102</v>
      </c>
      <c r="H35" s="18"/>
      <c r="I35" s="54">
        <v>1788.8000000000002</v>
      </c>
      <c r="J35" s="54"/>
      <c r="K35" s="32">
        <v>0.12784000000000001</v>
      </c>
      <c r="L35" s="32">
        <v>7.6697759456618346E-3</v>
      </c>
      <c r="M35" s="33">
        <v>0.55730000000000002</v>
      </c>
      <c r="N35" s="33">
        <v>3.2174813707499264E-2</v>
      </c>
      <c r="O35" s="33">
        <v>3.1620000000000002E-2</v>
      </c>
      <c r="P35" s="33">
        <v>7.784717700438158E-4</v>
      </c>
      <c r="Q35" s="34">
        <v>2.4195066896762502E-2</v>
      </c>
      <c r="R35" s="32"/>
      <c r="S35" s="32"/>
      <c r="T35" s="18" t="s">
        <v>178</v>
      </c>
      <c r="U35" s="18"/>
      <c r="V35" s="18"/>
      <c r="X35" s="36"/>
    </row>
    <row r="36" spans="1:57" s="43" customFormat="1" x14ac:dyDescent="0.3">
      <c r="A36" s="31" t="s">
        <v>173</v>
      </c>
      <c r="B36" s="18" t="s">
        <v>1</v>
      </c>
      <c r="C36" s="18">
        <v>25</v>
      </c>
      <c r="D36" s="18" t="s">
        <v>57</v>
      </c>
      <c r="E36" s="18" t="s">
        <v>179</v>
      </c>
      <c r="F36" s="18" t="s">
        <v>94</v>
      </c>
      <c r="G36" s="18" t="s">
        <v>102</v>
      </c>
      <c r="H36" s="18"/>
      <c r="I36" s="54">
        <v>1374.85</v>
      </c>
      <c r="J36" s="54"/>
      <c r="K36" s="32">
        <v>0.16464000000000001</v>
      </c>
      <c r="L36" s="32">
        <v>1.1286963080930074E-2</v>
      </c>
      <c r="M36" s="33">
        <v>0.77932000000000001</v>
      </c>
      <c r="N36" s="33">
        <v>5.041827083876306E-2</v>
      </c>
      <c r="O36" s="33">
        <v>3.4340000000000002E-2</v>
      </c>
      <c r="P36" s="33">
        <v>1.058398220018221E-3</v>
      </c>
      <c r="Q36" s="34">
        <v>2.0992354604999524E-2</v>
      </c>
      <c r="R36" s="32"/>
      <c r="S36" s="32"/>
      <c r="T36" s="18" t="s">
        <v>178</v>
      </c>
      <c r="U36" s="18"/>
      <c r="V36" s="18"/>
      <c r="X36" s="36"/>
    </row>
    <row r="37" spans="1:57" x14ac:dyDescent="0.25">
      <c r="A37" s="31" t="s">
        <v>173</v>
      </c>
      <c r="B37" s="18" t="s">
        <v>1</v>
      </c>
      <c r="C37" s="18">
        <v>25</v>
      </c>
      <c r="D37" s="18" t="s">
        <v>58</v>
      </c>
      <c r="E37" s="18" t="s">
        <v>180</v>
      </c>
      <c r="F37" s="18" t="s">
        <v>95</v>
      </c>
      <c r="G37" s="18" t="s">
        <v>102</v>
      </c>
      <c r="H37" s="18"/>
      <c r="I37" s="54">
        <v>3153.15</v>
      </c>
      <c r="J37" s="54"/>
      <c r="K37" s="32">
        <v>0.51090000000000002</v>
      </c>
      <c r="L37" s="32">
        <v>4.8884285580141344E-2</v>
      </c>
      <c r="M37" s="33">
        <v>4.67814</v>
      </c>
      <c r="N37" s="33">
        <v>0.38142738590683484</v>
      </c>
      <c r="O37" s="33">
        <v>6.6379999999999995E-2</v>
      </c>
      <c r="P37" s="33">
        <v>4.3222750852143282E-3</v>
      </c>
      <c r="Q37" s="34">
        <v>1.1331842560119848E-2</v>
      </c>
      <c r="R37" s="32"/>
      <c r="S37" s="32"/>
      <c r="T37" s="18" t="s">
        <v>107</v>
      </c>
      <c r="U37" s="18" t="s">
        <v>174</v>
      </c>
      <c r="V37" s="18">
        <v>3.4629999999999999E-3</v>
      </c>
      <c r="X37" s="36"/>
    </row>
    <row r="38" spans="1:57" x14ac:dyDescent="0.25">
      <c r="A38" s="31" t="s">
        <v>173</v>
      </c>
      <c r="B38" s="18" t="s">
        <v>1</v>
      </c>
      <c r="C38" s="18">
        <v>25</v>
      </c>
      <c r="D38" s="18" t="s">
        <v>59</v>
      </c>
      <c r="E38" s="18" t="s">
        <v>180</v>
      </c>
      <c r="F38" s="18" t="s">
        <v>95</v>
      </c>
      <c r="G38" s="18" t="s">
        <v>102</v>
      </c>
      <c r="H38" s="18"/>
      <c r="I38" s="54">
        <v>4783.8500000000004</v>
      </c>
      <c r="J38" s="54"/>
      <c r="K38" s="32">
        <v>0.31353999999999999</v>
      </c>
      <c r="L38" s="32">
        <v>2.3703224474164765E-2</v>
      </c>
      <c r="M38" s="33">
        <v>2.06074</v>
      </c>
      <c r="N38" s="33">
        <v>0.14009787642256641</v>
      </c>
      <c r="O38" s="33">
        <v>4.768E-2</v>
      </c>
      <c r="P38" s="33">
        <v>2.0279644857879894E-3</v>
      </c>
      <c r="Q38" s="34">
        <v>1.4475340651639834E-2</v>
      </c>
      <c r="R38" s="32"/>
      <c r="S38" s="32"/>
      <c r="T38" s="18" t="s">
        <v>110</v>
      </c>
      <c r="U38" s="18" t="s">
        <v>174</v>
      </c>
      <c r="V38" s="18">
        <v>1.542E-3</v>
      </c>
      <c r="X38" s="36"/>
    </row>
    <row r="39" spans="1:57" s="43" customFormat="1" x14ac:dyDescent="0.3">
      <c r="A39" s="31" t="s">
        <v>173</v>
      </c>
      <c r="B39" s="18" t="s">
        <v>1</v>
      </c>
      <c r="C39" s="18">
        <v>25</v>
      </c>
      <c r="D39" s="18" t="s">
        <v>60</v>
      </c>
      <c r="E39" s="18" t="s">
        <v>180</v>
      </c>
      <c r="F39" s="18" t="s">
        <v>95</v>
      </c>
      <c r="G39" s="18" t="s">
        <v>102</v>
      </c>
      <c r="H39" s="18"/>
      <c r="I39" s="54">
        <v>3487.29</v>
      </c>
      <c r="J39" s="54"/>
      <c r="K39" s="32">
        <v>0.35077000000000003</v>
      </c>
      <c r="L39" s="32">
        <v>3.0758397598120799E-2</v>
      </c>
      <c r="M39" s="33">
        <v>2.7028799999999999</v>
      </c>
      <c r="N39" s="33">
        <v>0.20753586379673369</v>
      </c>
      <c r="O39" s="33">
        <v>5.595E-2</v>
      </c>
      <c r="P39" s="33">
        <v>2.9839573262951942E-3</v>
      </c>
      <c r="Q39" s="34">
        <v>1.4378032170949325E-2</v>
      </c>
      <c r="R39" s="32"/>
      <c r="S39" s="32"/>
      <c r="T39" s="18" t="s">
        <v>110</v>
      </c>
      <c r="U39" s="18" t="s">
        <v>174</v>
      </c>
      <c r="V39" s="18">
        <v>1.954E-3</v>
      </c>
      <c r="X39" s="36"/>
    </row>
    <row r="40" spans="1:57" x14ac:dyDescent="0.25">
      <c r="A40" s="31" t="s">
        <v>173</v>
      </c>
      <c r="B40" s="18" t="s">
        <v>1</v>
      </c>
      <c r="C40" s="18">
        <v>25</v>
      </c>
      <c r="D40" s="18" t="s">
        <v>61</v>
      </c>
      <c r="E40" s="18" t="s">
        <v>180</v>
      </c>
      <c r="F40" s="18" t="s">
        <v>95</v>
      </c>
      <c r="G40" s="18" t="s">
        <v>102</v>
      </c>
      <c r="H40" s="18"/>
      <c r="I40" s="54">
        <v>3261.63</v>
      </c>
      <c r="J40" s="54"/>
      <c r="K40" s="32">
        <v>0.36098999999999998</v>
      </c>
      <c r="L40" s="32">
        <v>2.9061025702241478E-2</v>
      </c>
      <c r="M40" s="33">
        <v>2.2514599999999998</v>
      </c>
      <c r="N40" s="33">
        <v>0.15935246773518941</v>
      </c>
      <c r="O40" s="33">
        <v>4.5229999999999999E-2</v>
      </c>
      <c r="P40" s="33">
        <v>2.1588506826825571E-3</v>
      </c>
      <c r="Q40" s="34">
        <v>1.3547645125082827E-2</v>
      </c>
      <c r="R40" s="32"/>
      <c r="S40" s="32"/>
      <c r="T40" s="18" t="s">
        <v>110</v>
      </c>
      <c r="U40" s="18" t="s">
        <v>174</v>
      </c>
      <c r="V40" s="18">
        <v>1.441E-3</v>
      </c>
      <c r="X40" s="36"/>
    </row>
    <row r="41" spans="1:57" x14ac:dyDescent="0.25">
      <c r="I41" s="36"/>
      <c r="J41" s="36"/>
      <c r="K41" s="37"/>
      <c r="L41" s="37"/>
      <c r="M41" s="38"/>
      <c r="N41" s="38"/>
      <c r="O41" s="38"/>
      <c r="P41" s="38"/>
      <c r="R41" s="37"/>
      <c r="S41" s="37"/>
      <c r="U41" s="40"/>
      <c r="V41" s="41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</row>
    <row r="42" spans="1:57" x14ac:dyDescent="0.25">
      <c r="I42" s="36"/>
      <c r="J42" s="36"/>
      <c r="K42" s="37"/>
      <c r="L42" s="37"/>
      <c r="M42" s="38"/>
      <c r="N42" s="38"/>
      <c r="O42" s="38"/>
      <c r="P42" s="38"/>
      <c r="R42" s="37"/>
      <c r="S42" s="37"/>
      <c r="U42" s="40"/>
      <c r="V42" s="41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</row>
    <row r="43" spans="1:57" x14ac:dyDescent="0.3">
      <c r="K43" s="37"/>
      <c r="L43" s="37"/>
      <c r="M43" s="38"/>
      <c r="N43" s="38"/>
      <c r="O43" s="38"/>
      <c r="P43" s="38"/>
      <c r="Q43" s="42"/>
      <c r="R43" s="37"/>
      <c r="S43" s="37"/>
      <c r="W43" s="21"/>
    </row>
    <row r="44" spans="1:57" x14ac:dyDescent="0.25">
      <c r="K44" s="37"/>
      <c r="L44" s="37"/>
      <c r="M44" s="38"/>
      <c r="N44" s="38"/>
      <c r="O44" s="38"/>
      <c r="P44" s="38"/>
      <c r="Q44" s="42"/>
      <c r="R44" s="37"/>
      <c r="S44" s="37"/>
    </row>
    <row r="45" spans="1:57" x14ac:dyDescent="0.25">
      <c r="K45" s="37"/>
      <c r="L45" s="37"/>
      <c r="M45" s="38"/>
      <c r="N45" s="38"/>
      <c r="O45" s="38"/>
      <c r="P45" s="38"/>
      <c r="Q45" s="42"/>
      <c r="R45" s="37"/>
      <c r="S45" s="37"/>
    </row>
    <row r="46" spans="1:57" x14ac:dyDescent="0.25">
      <c r="K46" s="37"/>
      <c r="L46" s="37"/>
      <c r="M46" s="38"/>
      <c r="N46" s="38"/>
      <c r="O46" s="38"/>
      <c r="P46" s="38"/>
      <c r="Q46" s="42"/>
      <c r="R46" s="37"/>
      <c r="S46" s="37"/>
    </row>
    <row r="47" spans="1:57" x14ac:dyDescent="0.25">
      <c r="K47" s="37"/>
      <c r="L47" s="37"/>
      <c r="M47" s="38"/>
      <c r="N47" s="38"/>
      <c r="O47" s="38"/>
      <c r="P47" s="38"/>
      <c r="Q47" s="42"/>
      <c r="R47" s="37"/>
      <c r="S47" s="37"/>
    </row>
    <row r="48" spans="1:57" x14ac:dyDescent="0.25">
      <c r="K48" s="37"/>
      <c r="L48" s="37"/>
      <c r="M48" s="38"/>
      <c r="N48" s="38"/>
      <c r="O48" s="38"/>
      <c r="P48" s="38"/>
      <c r="Q48" s="42"/>
      <c r="R48" s="37"/>
      <c r="S48" s="37"/>
    </row>
    <row r="49" spans="11:19" x14ac:dyDescent="0.25">
      <c r="K49" s="37"/>
      <c r="L49" s="37"/>
      <c r="M49" s="38"/>
      <c r="N49" s="38"/>
      <c r="O49" s="38"/>
      <c r="P49" s="38"/>
      <c r="Q49" s="42"/>
      <c r="R49" s="37"/>
      <c r="S49" s="37"/>
    </row>
    <row r="50" spans="11:19" x14ac:dyDescent="0.25">
      <c r="K50" s="37"/>
      <c r="L50" s="37"/>
      <c r="M50" s="38"/>
      <c r="N50" s="38"/>
      <c r="O50" s="38"/>
      <c r="P50" s="38"/>
      <c r="Q50" s="42"/>
      <c r="R50" s="37"/>
      <c r="S50" s="37"/>
    </row>
    <row r="51" spans="11:19" x14ac:dyDescent="0.25">
      <c r="K51" s="37"/>
      <c r="L51" s="37"/>
      <c r="M51" s="38"/>
      <c r="N51" s="38"/>
      <c r="O51" s="38"/>
      <c r="P51" s="38"/>
      <c r="Q51" s="42"/>
      <c r="R51" s="37"/>
      <c r="S51" s="37"/>
    </row>
    <row r="52" spans="11:19" x14ac:dyDescent="0.25">
      <c r="K52" s="37"/>
      <c r="L52" s="37"/>
      <c r="M52" s="38"/>
      <c r="N52" s="38"/>
      <c r="O52" s="38"/>
      <c r="P52" s="38"/>
      <c r="Q52" s="42"/>
      <c r="R52" s="37"/>
      <c r="S52" s="37"/>
    </row>
    <row r="53" spans="11:19" x14ac:dyDescent="0.25">
      <c r="K53" s="37"/>
      <c r="L53" s="37"/>
      <c r="M53" s="38"/>
      <c r="N53" s="38"/>
      <c r="O53" s="38"/>
      <c r="P53" s="38"/>
      <c r="Q53" s="42"/>
      <c r="R53" s="37"/>
      <c r="S53" s="37"/>
    </row>
    <row r="54" spans="11:19" x14ac:dyDescent="0.25">
      <c r="K54" s="37"/>
      <c r="L54" s="37"/>
      <c r="M54" s="38"/>
      <c r="N54" s="38"/>
      <c r="O54" s="38"/>
      <c r="P54" s="38"/>
      <c r="Q54" s="42"/>
      <c r="R54" s="37"/>
      <c r="S54" s="37"/>
    </row>
    <row r="55" spans="11:19" x14ac:dyDescent="0.25">
      <c r="K55" s="37"/>
      <c r="L55" s="37"/>
      <c r="M55" s="38"/>
      <c r="N55" s="38"/>
      <c r="O55" s="38"/>
      <c r="P55" s="38"/>
      <c r="Q55" s="42"/>
      <c r="R55" s="37"/>
      <c r="S55" s="37"/>
    </row>
    <row r="56" spans="11:19" x14ac:dyDescent="0.25">
      <c r="K56" s="37"/>
      <c r="L56" s="37"/>
      <c r="M56" s="38"/>
      <c r="N56" s="38"/>
      <c r="O56" s="38"/>
      <c r="P56" s="38"/>
      <c r="Q56" s="42"/>
      <c r="R56" s="37"/>
      <c r="S56" s="37"/>
    </row>
    <row r="57" spans="11:19" x14ac:dyDescent="0.25">
      <c r="K57" s="37"/>
      <c r="L57" s="37"/>
      <c r="M57" s="38"/>
      <c r="N57" s="38"/>
      <c r="O57" s="38"/>
      <c r="P57" s="38"/>
      <c r="Q57" s="42"/>
      <c r="R57" s="37"/>
      <c r="S57" s="37"/>
    </row>
    <row r="58" spans="11:19" x14ac:dyDescent="0.25">
      <c r="K58" s="37"/>
      <c r="L58" s="37"/>
      <c r="M58" s="38"/>
      <c r="N58" s="38"/>
      <c r="O58" s="38"/>
      <c r="P58" s="38"/>
      <c r="Q58" s="42"/>
      <c r="R58" s="37"/>
      <c r="S58" s="37"/>
    </row>
    <row r="59" spans="11:19" x14ac:dyDescent="0.25">
      <c r="K59" s="37"/>
      <c r="L59" s="37"/>
      <c r="M59" s="38"/>
      <c r="N59" s="38"/>
      <c r="O59" s="38"/>
      <c r="P59" s="38"/>
      <c r="Q59" s="42"/>
      <c r="R59" s="37"/>
      <c r="S59" s="37"/>
    </row>
    <row r="60" spans="11:19" x14ac:dyDescent="0.25">
      <c r="K60" s="37"/>
      <c r="L60" s="37"/>
      <c r="M60" s="38"/>
      <c r="N60" s="38"/>
      <c r="O60" s="38"/>
      <c r="P60" s="38"/>
      <c r="Q60" s="42"/>
      <c r="R60" s="37"/>
      <c r="S60" s="37"/>
    </row>
    <row r="61" spans="11:19" x14ac:dyDescent="0.25">
      <c r="K61" s="37"/>
      <c r="L61" s="37"/>
      <c r="M61" s="38"/>
      <c r="N61" s="38"/>
      <c r="O61" s="38"/>
      <c r="P61" s="38"/>
      <c r="Q61" s="42"/>
      <c r="R61" s="37"/>
      <c r="S61" s="37"/>
    </row>
    <row r="62" spans="11:19" x14ac:dyDescent="0.25">
      <c r="K62" s="37"/>
      <c r="L62" s="37"/>
      <c r="M62" s="38"/>
      <c r="N62" s="38"/>
      <c r="O62" s="38"/>
      <c r="P62" s="38"/>
      <c r="Q62" s="42"/>
      <c r="R62" s="37"/>
      <c r="S62" s="37"/>
    </row>
    <row r="63" spans="11:19" x14ac:dyDescent="0.25">
      <c r="K63" s="37"/>
      <c r="L63" s="37"/>
      <c r="M63" s="38"/>
      <c r="N63" s="38"/>
      <c r="O63" s="38"/>
      <c r="P63" s="38"/>
      <c r="Q63" s="42"/>
      <c r="R63" s="37"/>
      <c r="S63" s="37"/>
    </row>
    <row r="64" spans="11:19" x14ac:dyDescent="0.25">
      <c r="K64" s="37"/>
      <c r="L64" s="37"/>
      <c r="M64" s="38"/>
      <c r="N64" s="38"/>
      <c r="O64" s="38"/>
      <c r="P64" s="38"/>
      <c r="Q64" s="42"/>
      <c r="R64" s="37"/>
      <c r="S64" s="37"/>
    </row>
    <row r="65" spans="4:20" x14ac:dyDescent="0.25">
      <c r="K65" s="37"/>
      <c r="L65" s="37"/>
      <c r="M65" s="38"/>
      <c r="N65" s="38"/>
      <c r="O65" s="38"/>
      <c r="P65" s="38"/>
      <c r="Q65" s="42"/>
      <c r="R65" s="37"/>
      <c r="S65" s="37"/>
    </row>
    <row r="66" spans="4:20" x14ac:dyDescent="0.25">
      <c r="K66" s="37"/>
      <c r="L66" s="37"/>
      <c r="M66" s="38"/>
      <c r="N66" s="38"/>
      <c r="O66" s="38"/>
      <c r="P66" s="38"/>
      <c r="Q66" s="42"/>
      <c r="R66" s="37"/>
      <c r="S66" s="37"/>
    </row>
    <row r="67" spans="4:20" x14ac:dyDescent="0.25">
      <c r="K67" s="37"/>
      <c r="L67" s="37"/>
      <c r="M67" s="38"/>
      <c r="N67" s="38"/>
      <c r="O67" s="38"/>
      <c r="P67" s="38"/>
      <c r="Q67" s="42"/>
      <c r="R67" s="37"/>
      <c r="S67" s="37"/>
    </row>
    <row r="68" spans="4:20" x14ac:dyDescent="0.25">
      <c r="K68" s="37"/>
      <c r="L68" s="37"/>
      <c r="M68" s="38"/>
      <c r="N68" s="38"/>
      <c r="O68" s="38"/>
      <c r="P68" s="38"/>
      <c r="Q68" s="42"/>
      <c r="R68" s="37"/>
      <c r="S68" s="37"/>
    </row>
    <row r="69" spans="4:20" x14ac:dyDescent="0.25">
      <c r="K69" s="37"/>
      <c r="L69" s="37"/>
      <c r="M69" s="38"/>
      <c r="N69" s="38"/>
      <c r="O69" s="38"/>
      <c r="P69" s="38"/>
      <c r="Q69" s="42"/>
      <c r="R69" s="37"/>
      <c r="S69" s="37"/>
    </row>
    <row r="70" spans="4:20" x14ac:dyDescent="0.25">
      <c r="K70" s="37"/>
      <c r="L70" s="37"/>
      <c r="M70" s="38"/>
      <c r="N70" s="38"/>
      <c r="O70" s="38"/>
      <c r="P70" s="38"/>
      <c r="Q70" s="42"/>
      <c r="R70" s="37"/>
      <c r="S70" s="37"/>
    </row>
    <row r="71" spans="4:20" x14ac:dyDescent="0.25">
      <c r="K71" s="37"/>
      <c r="L71" s="37"/>
      <c r="M71" s="38"/>
      <c r="N71" s="38"/>
      <c r="O71" s="38"/>
      <c r="P71" s="38"/>
      <c r="Q71" s="42"/>
      <c r="R71" s="37"/>
      <c r="S71" s="37"/>
    </row>
    <row r="72" spans="4:20" x14ac:dyDescent="0.25">
      <c r="K72" s="37"/>
      <c r="L72" s="37"/>
      <c r="M72" s="38"/>
      <c r="N72" s="38"/>
      <c r="O72" s="38"/>
      <c r="P72" s="38"/>
      <c r="Q72" s="42"/>
      <c r="R72" s="37"/>
      <c r="S72" s="37"/>
    </row>
    <row r="73" spans="4:20" x14ac:dyDescent="0.25">
      <c r="E73" s="43"/>
      <c r="F73" s="43"/>
      <c r="K73" s="37"/>
      <c r="L73" s="37"/>
      <c r="M73" s="44"/>
      <c r="N73" s="44"/>
      <c r="O73" s="44"/>
      <c r="P73" s="44"/>
      <c r="Q73" s="45"/>
      <c r="R73" s="37"/>
      <c r="S73" s="37"/>
    </row>
    <row r="74" spans="4:20" x14ac:dyDescent="0.25">
      <c r="K74" s="37"/>
      <c r="L74" s="37"/>
      <c r="M74" s="38"/>
      <c r="N74" s="38"/>
      <c r="O74" s="38"/>
      <c r="P74" s="38"/>
      <c r="Q74" s="42"/>
      <c r="R74" s="37"/>
      <c r="S74" s="37"/>
    </row>
    <row r="75" spans="4:20" x14ac:dyDescent="0.25">
      <c r="K75" s="37"/>
      <c r="L75" s="37"/>
      <c r="M75" s="38"/>
      <c r="N75" s="38"/>
      <c r="O75" s="38"/>
      <c r="P75" s="38"/>
      <c r="Q75" s="42"/>
      <c r="R75" s="37"/>
      <c r="S75" s="37"/>
    </row>
    <row r="76" spans="4:20" x14ac:dyDescent="0.25">
      <c r="D76" s="43"/>
      <c r="E76" s="43"/>
      <c r="F76" s="43"/>
      <c r="G76" s="43"/>
      <c r="H76" s="43"/>
      <c r="K76" s="46"/>
      <c r="L76" s="46"/>
      <c r="M76" s="44"/>
      <c r="N76" s="44"/>
      <c r="O76" s="44"/>
      <c r="P76" s="44"/>
      <c r="Q76" s="45"/>
      <c r="R76" s="46"/>
      <c r="S76" s="46"/>
      <c r="T76" s="43"/>
    </row>
    <row r="77" spans="4:20" x14ac:dyDescent="0.25">
      <c r="K77" s="37"/>
      <c r="L77" s="37"/>
      <c r="M77" s="38"/>
      <c r="N77" s="38"/>
      <c r="O77" s="38"/>
      <c r="P77" s="38"/>
      <c r="Q77" s="42"/>
      <c r="R77" s="37"/>
      <c r="S77" s="37"/>
    </row>
    <row r="78" spans="4:20" x14ac:dyDescent="0.25">
      <c r="K78" s="37"/>
      <c r="L78" s="37"/>
      <c r="M78" s="38"/>
      <c r="N78" s="38"/>
      <c r="O78" s="38"/>
      <c r="P78" s="38"/>
      <c r="Q78" s="42"/>
      <c r="R78" s="37"/>
      <c r="S78" s="37"/>
    </row>
    <row r="79" spans="4:20" x14ac:dyDescent="0.25">
      <c r="D79" s="43"/>
      <c r="E79" s="43"/>
      <c r="F79" s="43"/>
      <c r="G79" s="43"/>
      <c r="H79" s="43"/>
      <c r="K79" s="46"/>
      <c r="L79" s="46"/>
      <c r="M79" s="44"/>
      <c r="N79" s="44"/>
      <c r="O79" s="44"/>
      <c r="P79" s="44"/>
      <c r="Q79" s="45"/>
      <c r="R79" s="46"/>
      <c r="S79" s="46"/>
      <c r="T79" s="43"/>
    </row>
    <row r="80" spans="4:20" x14ac:dyDescent="0.25">
      <c r="K80" s="37"/>
      <c r="L80" s="37"/>
      <c r="M80" s="38"/>
      <c r="N80" s="38"/>
      <c r="O80" s="38"/>
      <c r="P80" s="38"/>
      <c r="Q80" s="42"/>
      <c r="R80" s="37"/>
      <c r="S80" s="37"/>
    </row>
    <row r="81" spans="11:19" x14ac:dyDescent="0.25">
      <c r="K81" s="37"/>
      <c r="L81" s="37"/>
      <c r="M81" s="38"/>
      <c r="N81" s="38"/>
      <c r="O81" s="38"/>
      <c r="P81" s="38"/>
      <c r="Q81" s="42"/>
      <c r="R81" s="37"/>
      <c r="S81" s="37"/>
    </row>
    <row r="82" spans="11:19" x14ac:dyDescent="0.25">
      <c r="K82" s="37"/>
      <c r="L82" s="37"/>
      <c r="M82" s="38"/>
      <c r="N82" s="38"/>
      <c r="O82" s="38"/>
      <c r="P82" s="38"/>
      <c r="Q82" s="42"/>
      <c r="R82" s="37"/>
      <c r="S82" s="37"/>
    </row>
    <row r="83" spans="11:19" x14ac:dyDescent="0.25">
      <c r="K83" s="37"/>
      <c r="L83" s="37"/>
      <c r="M83" s="38"/>
      <c r="N83" s="38"/>
      <c r="O83" s="38"/>
      <c r="P83" s="38"/>
      <c r="Q83" s="42"/>
      <c r="R83" s="37"/>
      <c r="S83" s="37"/>
    </row>
    <row r="84" spans="11:19" x14ac:dyDescent="0.25">
      <c r="K84" s="37"/>
      <c r="L84" s="37"/>
      <c r="M84" s="38"/>
      <c r="N84" s="38"/>
      <c r="O84" s="38"/>
      <c r="P84" s="38"/>
      <c r="Q84" s="42"/>
      <c r="R84" s="37"/>
      <c r="S84" s="37"/>
    </row>
    <row r="85" spans="11:19" x14ac:dyDescent="0.25">
      <c r="K85" s="37"/>
      <c r="L85" s="37"/>
      <c r="M85" s="38"/>
      <c r="N85" s="38"/>
      <c r="O85" s="38"/>
      <c r="P85" s="38"/>
      <c r="Q85" s="42"/>
      <c r="R85" s="37"/>
      <c r="S85" s="37"/>
    </row>
    <row r="86" spans="11:19" x14ac:dyDescent="0.25">
      <c r="K86" s="37"/>
      <c r="L86" s="37"/>
      <c r="M86" s="38"/>
      <c r="N86" s="38"/>
      <c r="O86" s="38"/>
      <c r="P86" s="38"/>
      <c r="Q86" s="42"/>
      <c r="R86" s="37"/>
      <c r="S86" s="37"/>
    </row>
    <row r="87" spans="11:19" x14ac:dyDescent="0.25">
      <c r="K87" s="37"/>
      <c r="L87" s="37"/>
      <c r="M87" s="38"/>
      <c r="N87" s="38"/>
      <c r="O87" s="38"/>
      <c r="P87" s="38"/>
      <c r="Q87" s="42"/>
      <c r="R87" s="37"/>
      <c r="S87" s="37"/>
    </row>
    <row r="88" spans="11:19" x14ac:dyDescent="0.25">
      <c r="K88" s="37"/>
      <c r="L88" s="37"/>
      <c r="M88" s="38"/>
      <c r="N88" s="38"/>
      <c r="O88" s="38"/>
      <c r="P88" s="38"/>
      <c r="Q88" s="42"/>
      <c r="R88" s="37"/>
      <c r="S88" s="37"/>
    </row>
    <row r="89" spans="11:19" x14ac:dyDescent="0.25">
      <c r="K89" s="37"/>
      <c r="L89" s="37"/>
      <c r="M89" s="38"/>
      <c r="N89" s="38"/>
      <c r="O89" s="38"/>
      <c r="P89" s="38"/>
      <c r="Q89" s="42"/>
      <c r="R89" s="37"/>
      <c r="S89" s="37"/>
    </row>
    <row r="90" spans="11:19" x14ac:dyDescent="0.25">
      <c r="K90" s="37"/>
      <c r="L90" s="37"/>
      <c r="M90" s="38"/>
      <c r="N90" s="38"/>
      <c r="O90" s="38"/>
      <c r="P90" s="38"/>
      <c r="Q90" s="42"/>
      <c r="R90" s="37"/>
      <c r="S90" s="37"/>
    </row>
    <row r="91" spans="11:19" x14ac:dyDescent="0.25">
      <c r="K91" s="37"/>
      <c r="L91" s="37"/>
      <c r="M91" s="38"/>
      <c r="N91" s="38"/>
      <c r="O91" s="38"/>
      <c r="P91" s="38"/>
      <c r="Q91" s="42"/>
      <c r="R91" s="37"/>
      <c r="S91" s="37"/>
    </row>
    <row r="92" spans="11:19" x14ac:dyDescent="0.25">
      <c r="K92" s="37"/>
      <c r="L92" s="37"/>
      <c r="M92" s="38"/>
      <c r="N92" s="38"/>
      <c r="O92" s="38"/>
      <c r="P92" s="38"/>
      <c r="Q92" s="42"/>
      <c r="R92" s="37"/>
      <c r="S92" s="37"/>
    </row>
    <row r="93" spans="11:19" x14ac:dyDescent="0.25">
      <c r="K93" s="37"/>
      <c r="L93" s="37"/>
      <c r="M93" s="38"/>
      <c r="N93" s="38"/>
      <c r="O93" s="38"/>
      <c r="P93" s="38"/>
      <c r="Q93" s="42"/>
      <c r="R93" s="37"/>
      <c r="S93" s="37"/>
    </row>
    <row r="94" spans="11:19" x14ac:dyDescent="0.25">
      <c r="K94" s="37"/>
      <c r="L94" s="37"/>
      <c r="M94" s="38"/>
      <c r="N94" s="38"/>
      <c r="O94" s="38"/>
      <c r="P94" s="38"/>
      <c r="Q94" s="42"/>
      <c r="R94" s="37"/>
      <c r="S94" s="37"/>
    </row>
    <row r="95" spans="11:19" x14ac:dyDescent="0.25">
      <c r="K95" s="37"/>
      <c r="L95" s="37"/>
      <c r="M95" s="38"/>
      <c r="N95" s="38"/>
      <c r="O95" s="38"/>
      <c r="P95" s="38"/>
      <c r="Q95" s="42"/>
      <c r="R95" s="37"/>
      <c r="S95" s="37"/>
    </row>
    <row r="96" spans="11:19" x14ac:dyDescent="0.25">
      <c r="K96" s="37"/>
      <c r="L96" s="37"/>
      <c r="M96" s="38"/>
      <c r="N96" s="38"/>
      <c r="O96" s="38"/>
      <c r="P96" s="38"/>
      <c r="Q96" s="42"/>
      <c r="R96" s="37"/>
      <c r="S96" s="37"/>
    </row>
    <row r="97" spans="11:19" x14ac:dyDescent="0.25">
      <c r="K97" s="37"/>
      <c r="L97" s="37"/>
      <c r="M97" s="38"/>
      <c r="N97" s="38"/>
      <c r="O97" s="38"/>
      <c r="P97" s="38"/>
      <c r="Q97" s="42"/>
      <c r="R97" s="37"/>
      <c r="S97" s="37"/>
    </row>
    <row r="98" spans="11:19" x14ac:dyDescent="0.25">
      <c r="K98" s="37"/>
      <c r="L98" s="37"/>
      <c r="M98" s="38"/>
      <c r="N98" s="38"/>
      <c r="O98" s="38"/>
      <c r="P98" s="38"/>
      <c r="Q98" s="42"/>
      <c r="R98" s="37"/>
      <c r="S98" s="37"/>
    </row>
    <row r="99" spans="11:19" x14ac:dyDescent="0.25">
      <c r="K99" s="37"/>
      <c r="L99" s="37"/>
      <c r="M99" s="38"/>
      <c r="N99" s="38"/>
      <c r="O99" s="38"/>
      <c r="P99" s="38"/>
      <c r="Q99" s="42"/>
      <c r="R99" s="37"/>
      <c r="S99" s="37"/>
    </row>
    <row r="100" spans="11:19" x14ac:dyDescent="0.25">
      <c r="K100" s="37"/>
      <c r="L100" s="37"/>
      <c r="M100" s="38"/>
      <c r="N100" s="38"/>
      <c r="O100" s="38"/>
      <c r="P100" s="38"/>
      <c r="Q100" s="42"/>
      <c r="R100" s="37"/>
      <c r="S100" s="37"/>
    </row>
    <row r="101" spans="11:19" x14ac:dyDescent="0.25">
      <c r="K101" s="37"/>
      <c r="L101" s="37"/>
      <c r="M101" s="38"/>
      <c r="N101" s="38"/>
      <c r="O101" s="38"/>
      <c r="P101" s="38"/>
      <c r="Q101" s="42"/>
      <c r="R101" s="37"/>
      <c r="S101" s="37"/>
    </row>
    <row r="102" spans="11:19" x14ac:dyDescent="0.25">
      <c r="K102" s="37"/>
      <c r="L102" s="37"/>
      <c r="M102" s="38"/>
      <c r="N102" s="38"/>
      <c r="O102" s="38"/>
      <c r="P102" s="38"/>
      <c r="Q102" s="42"/>
      <c r="R102" s="37"/>
      <c r="S102" s="37"/>
    </row>
    <row r="103" spans="11:19" x14ac:dyDescent="0.25">
      <c r="K103" s="37"/>
      <c r="L103" s="37"/>
      <c r="M103" s="38"/>
      <c r="N103" s="38"/>
      <c r="O103" s="38"/>
      <c r="P103" s="38"/>
      <c r="Q103" s="42"/>
      <c r="R103" s="37"/>
      <c r="S103" s="37"/>
    </row>
    <row r="104" spans="11:19" x14ac:dyDescent="0.25">
      <c r="K104" s="37"/>
      <c r="L104" s="37"/>
      <c r="M104" s="38"/>
      <c r="N104" s="38"/>
      <c r="O104" s="38"/>
      <c r="P104" s="38"/>
      <c r="Q104" s="42"/>
      <c r="R104" s="37"/>
      <c r="S104" s="37"/>
    </row>
    <row r="105" spans="11:19" x14ac:dyDescent="0.25">
      <c r="K105" s="37"/>
      <c r="L105" s="37"/>
      <c r="M105" s="38"/>
      <c r="N105" s="38"/>
      <c r="O105" s="38"/>
      <c r="P105" s="38"/>
      <c r="Q105" s="42"/>
      <c r="R105" s="37"/>
      <c r="S105" s="37"/>
    </row>
    <row r="106" spans="11:19" x14ac:dyDescent="0.25">
      <c r="K106" s="37"/>
      <c r="L106" s="37"/>
      <c r="M106" s="38"/>
      <c r="N106" s="38"/>
      <c r="O106" s="38"/>
      <c r="P106" s="38"/>
      <c r="Q106" s="42"/>
      <c r="R106" s="37"/>
      <c r="S106" s="37"/>
    </row>
    <row r="107" spans="11:19" x14ac:dyDescent="0.25">
      <c r="K107" s="37"/>
      <c r="L107" s="37"/>
      <c r="M107" s="38"/>
      <c r="N107" s="38"/>
      <c r="O107" s="38"/>
      <c r="P107" s="38"/>
      <c r="Q107" s="42"/>
      <c r="R107" s="37"/>
      <c r="S107" s="37"/>
    </row>
    <row r="108" spans="11:19" x14ac:dyDescent="0.25">
      <c r="K108" s="37"/>
      <c r="L108" s="37"/>
      <c r="M108" s="38"/>
      <c r="N108" s="38"/>
      <c r="O108" s="38"/>
      <c r="P108" s="38"/>
      <c r="Q108" s="42"/>
      <c r="R108" s="37"/>
      <c r="S108" s="37"/>
    </row>
    <row r="109" spans="11:19" x14ac:dyDescent="0.25">
      <c r="K109" s="37"/>
      <c r="L109" s="37"/>
      <c r="M109" s="38"/>
      <c r="N109" s="38"/>
      <c r="O109" s="38"/>
      <c r="P109" s="38"/>
      <c r="Q109" s="42"/>
      <c r="R109" s="37"/>
      <c r="S109" s="37"/>
    </row>
    <row r="110" spans="11:19" x14ac:dyDescent="0.25">
      <c r="K110" s="37"/>
      <c r="L110" s="37"/>
      <c r="M110" s="38"/>
      <c r="N110" s="38"/>
      <c r="O110" s="38"/>
      <c r="P110" s="38"/>
      <c r="Q110" s="42"/>
      <c r="R110" s="37"/>
      <c r="S110" s="37"/>
    </row>
    <row r="111" spans="11:19" x14ac:dyDescent="0.25">
      <c r="K111" s="37"/>
      <c r="L111" s="37"/>
      <c r="M111" s="38"/>
      <c r="N111" s="38"/>
      <c r="O111" s="38"/>
      <c r="P111" s="38"/>
      <c r="Q111" s="42"/>
      <c r="R111" s="37"/>
      <c r="S111" s="37"/>
    </row>
    <row r="112" spans="11:19" x14ac:dyDescent="0.25">
      <c r="K112" s="37"/>
      <c r="L112" s="37"/>
      <c r="M112" s="38"/>
      <c r="N112" s="38"/>
      <c r="O112" s="38"/>
      <c r="P112" s="38"/>
      <c r="Q112" s="42"/>
      <c r="R112" s="37"/>
      <c r="S112" s="37"/>
    </row>
    <row r="113" spans="11:23" x14ac:dyDescent="0.25">
      <c r="K113" s="37"/>
      <c r="L113" s="37"/>
      <c r="M113" s="38"/>
      <c r="N113" s="38"/>
      <c r="O113" s="38"/>
      <c r="P113" s="38"/>
      <c r="Q113" s="42"/>
      <c r="R113" s="37"/>
      <c r="S113" s="37"/>
    </row>
    <row r="114" spans="11:23" x14ac:dyDescent="0.25">
      <c r="K114" s="37"/>
      <c r="L114" s="37"/>
      <c r="M114" s="38"/>
      <c r="N114" s="38"/>
      <c r="O114" s="38"/>
      <c r="P114" s="38"/>
      <c r="Q114" s="42"/>
      <c r="R114" s="37"/>
      <c r="S114" s="37"/>
    </row>
    <row r="115" spans="11:23" x14ac:dyDescent="0.25">
      <c r="K115" s="37"/>
      <c r="L115" s="37"/>
      <c r="M115" s="38"/>
      <c r="N115" s="38"/>
      <c r="O115" s="38"/>
      <c r="P115" s="38"/>
      <c r="Q115" s="42"/>
      <c r="R115" s="37"/>
      <c r="S115" s="37"/>
    </row>
    <row r="116" spans="11:23" x14ac:dyDescent="0.25">
      <c r="K116" s="37"/>
      <c r="L116" s="37"/>
      <c r="M116" s="38"/>
      <c r="N116" s="38"/>
      <c r="O116" s="38"/>
      <c r="P116" s="38"/>
      <c r="Q116" s="42"/>
      <c r="R116" s="37"/>
      <c r="S116" s="37"/>
    </row>
    <row r="117" spans="11:23" x14ac:dyDescent="0.25">
      <c r="K117" s="37"/>
      <c r="L117" s="37"/>
      <c r="M117" s="38"/>
      <c r="N117" s="38"/>
      <c r="O117" s="38"/>
      <c r="P117" s="38"/>
      <c r="Q117" s="42"/>
      <c r="R117" s="37"/>
      <c r="S117" s="37"/>
    </row>
    <row r="118" spans="11:23" x14ac:dyDescent="0.25">
      <c r="K118" s="37"/>
      <c r="L118" s="37"/>
      <c r="M118" s="38"/>
      <c r="N118" s="38"/>
      <c r="O118" s="38"/>
      <c r="P118" s="38"/>
      <c r="Q118" s="42"/>
      <c r="R118" s="37"/>
      <c r="S118" s="37"/>
    </row>
    <row r="119" spans="11:23" x14ac:dyDescent="0.25">
      <c r="Q119" s="42"/>
    </row>
    <row r="120" spans="11:23" x14ac:dyDescent="0.25">
      <c r="Q120" s="42"/>
    </row>
    <row r="121" spans="11:23" x14ac:dyDescent="0.25">
      <c r="Q121" s="42"/>
    </row>
    <row r="122" spans="11:23" x14ac:dyDescent="0.3">
      <c r="K122" s="37"/>
      <c r="L122" s="37"/>
      <c r="M122" s="38"/>
      <c r="N122" s="38"/>
      <c r="O122" s="38"/>
      <c r="P122" s="38"/>
      <c r="Q122" s="42"/>
      <c r="R122" s="37"/>
      <c r="S122" s="37"/>
      <c r="W122" s="21"/>
    </row>
    <row r="123" spans="11:23" x14ac:dyDescent="0.25">
      <c r="K123" s="37"/>
      <c r="L123" s="37"/>
      <c r="M123" s="38"/>
      <c r="N123" s="38"/>
      <c r="O123" s="38"/>
      <c r="P123" s="38"/>
      <c r="Q123" s="42"/>
      <c r="R123" s="37"/>
      <c r="S123" s="37"/>
    </row>
    <row r="124" spans="11:23" x14ac:dyDescent="0.25">
      <c r="K124" s="37"/>
      <c r="L124" s="37"/>
      <c r="M124" s="38"/>
      <c r="N124" s="38"/>
      <c r="O124" s="38"/>
      <c r="P124" s="38"/>
      <c r="Q124" s="42"/>
      <c r="R124" s="37"/>
      <c r="S124" s="37"/>
    </row>
    <row r="125" spans="11:23" x14ac:dyDescent="0.25">
      <c r="K125" s="37"/>
      <c r="L125" s="37"/>
      <c r="M125" s="38"/>
      <c r="N125" s="38"/>
      <c r="O125" s="38"/>
      <c r="P125" s="38"/>
      <c r="Q125" s="42"/>
      <c r="R125" s="37"/>
      <c r="S125" s="37"/>
    </row>
    <row r="126" spans="11:23" x14ac:dyDescent="0.25">
      <c r="K126" s="37"/>
      <c r="L126" s="37"/>
      <c r="M126" s="38"/>
      <c r="N126" s="38"/>
      <c r="O126" s="38"/>
      <c r="P126" s="38"/>
      <c r="Q126" s="42"/>
      <c r="R126" s="37"/>
      <c r="S126" s="37"/>
    </row>
    <row r="127" spans="11:23" x14ac:dyDescent="0.25">
      <c r="K127" s="37"/>
      <c r="L127" s="37"/>
      <c r="M127" s="38"/>
      <c r="N127" s="38"/>
      <c r="O127" s="38"/>
      <c r="P127" s="38"/>
      <c r="Q127" s="42"/>
      <c r="R127" s="37"/>
      <c r="S127" s="37"/>
    </row>
    <row r="128" spans="11:23" x14ac:dyDescent="0.25">
      <c r="K128" s="37"/>
      <c r="L128" s="37"/>
      <c r="M128" s="38"/>
      <c r="N128" s="38"/>
      <c r="O128" s="38"/>
      <c r="P128" s="38"/>
      <c r="Q128" s="42"/>
      <c r="R128" s="37"/>
      <c r="S128" s="37"/>
    </row>
    <row r="129" spans="5:19" x14ac:dyDescent="0.25">
      <c r="K129" s="37"/>
      <c r="L129" s="37"/>
      <c r="M129" s="38"/>
      <c r="N129" s="38"/>
      <c r="O129" s="38"/>
      <c r="P129" s="38"/>
      <c r="Q129" s="42"/>
      <c r="R129" s="37"/>
      <c r="S129" s="37"/>
    </row>
    <row r="130" spans="5:19" x14ac:dyDescent="0.25">
      <c r="K130" s="37"/>
      <c r="L130" s="37"/>
      <c r="M130" s="38"/>
      <c r="N130" s="38"/>
      <c r="O130" s="38"/>
      <c r="P130" s="38"/>
      <c r="Q130" s="42"/>
      <c r="R130" s="37"/>
      <c r="S130" s="37"/>
    </row>
    <row r="131" spans="5:19" x14ac:dyDescent="0.25">
      <c r="K131" s="37"/>
      <c r="L131" s="37"/>
      <c r="M131" s="38"/>
      <c r="N131" s="38"/>
      <c r="O131" s="38"/>
      <c r="P131" s="38"/>
      <c r="Q131" s="42"/>
      <c r="R131" s="37"/>
      <c r="S131" s="37"/>
    </row>
    <row r="132" spans="5:19" x14ac:dyDescent="0.25">
      <c r="K132" s="37"/>
      <c r="L132" s="37"/>
      <c r="M132" s="38"/>
      <c r="N132" s="38"/>
      <c r="O132" s="38"/>
      <c r="P132" s="38"/>
      <c r="Q132" s="42"/>
      <c r="R132" s="37"/>
      <c r="S132" s="37"/>
    </row>
    <row r="133" spans="5:19" x14ac:dyDescent="0.25">
      <c r="K133" s="37"/>
      <c r="L133" s="37"/>
      <c r="M133" s="38"/>
      <c r="N133" s="38"/>
      <c r="O133" s="38"/>
      <c r="P133" s="38"/>
      <c r="Q133" s="42"/>
      <c r="R133" s="37"/>
      <c r="S133" s="37"/>
    </row>
    <row r="134" spans="5:19" x14ac:dyDescent="0.25">
      <c r="K134" s="37"/>
      <c r="L134" s="37"/>
      <c r="M134" s="38"/>
      <c r="N134" s="38"/>
      <c r="O134" s="38"/>
      <c r="P134" s="38"/>
      <c r="Q134" s="42"/>
      <c r="R134" s="37"/>
      <c r="S134" s="37"/>
    </row>
    <row r="135" spans="5:19" x14ac:dyDescent="0.25">
      <c r="K135" s="37"/>
      <c r="L135" s="37"/>
      <c r="M135" s="38"/>
      <c r="N135" s="38"/>
      <c r="O135" s="38"/>
      <c r="P135" s="38"/>
      <c r="Q135" s="42"/>
      <c r="R135" s="37"/>
      <c r="S135" s="37"/>
    </row>
    <row r="136" spans="5:19" x14ac:dyDescent="0.25">
      <c r="K136" s="37"/>
      <c r="L136" s="37"/>
      <c r="M136" s="38"/>
      <c r="N136" s="38"/>
      <c r="O136" s="38"/>
      <c r="P136" s="38"/>
      <c r="Q136" s="42"/>
      <c r="R136" s="37"/>
      <c r="S136" s="37"/>
    </row>
    <row r="137" spans="5:19" x14ac:dyDescent="0.25">
      <c r="K137" s="37"/>
      <c r="L137" s="37"/>
      <c r="M137" s="38"/>
      <c r="N137" s="38"/>
      <c r="O137" s="38"/>
      <c r="P137" s="38"/>
      <c r="Q137" s="42"/>
      <c r="R137" s="37"/>
      <c r="S137" s="37"/>
    </row>
    <row r="138" spans="5:19" x14ac:dyDescent="0.25">
      <c r="K138" s="37"/>
      <c r="L138" s="37"/>
      <c r="M138" s="38"/>
      <c r="N138" s="38"/>
      <c r="O138" s="38"/>
      <c r="P138" s="38"/>
      <c r="Q138" s="42"/>
      <c r="R138" s="37"/>
      <c r="S138" s="37"/>
    </row>
    <row r="139" spans="5:19" x14ac:dyDescent="0.25">
      <c r="K139" s="37"/>
      <c r="L139" s="37"/>
      <c r="M139" s="38"/>
      <c r="N139" s="38"/>
      <c r="O139" s="38"/>
      <c r="P139" s="38"/>
      <c r="Q139" s="42"/>
      <c r="R139" s="37"/>
      <c r="S139" s="37"/>
    </row>
    <row r="140" spans="5:19" x14ac:dyDescent="0.25">
      <c r="K140" s="37"/>
      <c r="L140" s="37"/>
      <c r="M140" s="38"/>
      <c r="N140" s="38"/>
      <c r="O140" s="38"/>
      <c r="P140" s="38"/>
      <c r="Q140" s="42"/>
      <c r="R140" s="37"/>
      <c r="S140" s="37"/>
    </row>
    <row r="141" spans="5:19" x14ac:dyDescent="0.25">
      <c r="E141" s="43"/>
      <c r="F141" s="43"/>
      <c r="K141" s="37"/>
      <c r="L141" s="37"/>
      <c r="M141" s="44"/>
      <c r="N141" s="44"/>
      <c r="O141" s="44"/>
      <c r="P141" s="44"/>
      <c r="Q141" s="45"/>
      <c r="R141" s="37"/>
      <c r="S141" s="37"/>
    </row>
    <row r="142" spans="5:19" x14ac:dyDescent="0.25">
      <c r="K142" s="37"/>
      <c r="L142" s="37"/>
      <c r="M142" s="38"/>
      <c r="N142" s="38"/>
      <c r="O142" s="38"/>
      <c r="P142" s="38"/>
      <c r="Q142" s="42"/>
      <c r="R142" s="37"/>
      <c r="S142" s="37"/>
    </row>
    <row r="143" spans="5:19" x14ac:dyDescent="0.25">
      <c r="K143" s="37"/>
      <c r="L143" s="37"/>
      <c r="M143" s="38"/>
      <c r="N143" s="38"/>
      <c r="O143" s="38"/>
      <c r="P143" s="38"/>
      <c r="Q143" s="42"/>
      <c r="R143" s="37"/>
      <c r="S143" s="37"/>
    </row>
    <row r="144" spans="5:19" x14ac:dyDescent="0.25">
      <c r="K144" s="37"/>
      <c r="L144" s="37"/>
      <c r="M144" s="38"/>
      <c r="N144" s="38"/>
      <c r="O144" s="38"/>
      <c r="P144" s="38"/>
      <c r="Q144" s="42"/>
      <c r="R144" s="37"/>
      <c r="S144" s="37"/>
    </row>
    <row r="145" spans="4:20" x14ac:dyDescent="0.25">
      <c r="D145" s="43"/>
      <c r="E145" s="43"/>
      <c r="F145" s="43"/>
      <c r="G145" s="43"/>
      <c r="H145" s="43"/>
      <c r="K145" s="46"/>
      <c r="L145" s="46"/>
      <c r="M145" s="44"/>
      <c r="N145" s="44"/>
      <c r="O145" s="44"/>
      <c r="P145" s="44"/>
      <c r="Q145" s="45"/>
      <c r="R145" s="46"/>
      <c r="S145" s="46"/>
      <c r="T145" s="43"/>
    </row>
    <row r="146" spans="4:20" x14ac:dyDescent="0.25">
      <c r="K146" s="37"/>
      <c r="L146" s="37"/>
      <c r="M146" s="38"/>
      <c r="N146" s="38"/>
      <c r="O146" s="38"/>
      <c r="P146" s="38"/>
      <c r="Q146" s="42"/>
      <c r="R146" s="37"/>
      <c r="S146" s="37"/>
    </row>
    <row r="147" spans="4:20" x14ac:dyDescent="0.25">
      <c r="K147" s="37"/>
      <c r="L147" s="37"/>
      <c r="M147" s="38"/>
      <c r="N147" s="38"/>
      <c r="O147" s="38"/>
      <c r="P147" s="38"/>
      <c r="Q147" s="42"/>
      <c r="R147" s="37"/>
      <c r="S147" s="37"/>
    </row>
    <row r="148" spans="4:20" x14ac:dyDescent="0.25">
      <c r="K148" s="37"/>
      <c r="L148" s="37"/>
      <c r="M148" s="38"/>
      <c r="N148" s="38"/>
      <c r="O148" s="38"/>
      <c r="P148" s="38"/>
      <c r="Q148" s="42"/>
      <c r="R148" s="37"/>
      <c r="S148" s="37"/>
    </row>
    <row r="149" spans="4:20" x14ac:dyDescent="0.25">
      <c r="K149" s="37"/>
      <c r="L149" s="37"/>
      <c r="M149" s="38"/>
      <c r="N149" s="38"/>
      <c r="O149" s="38"/>
      <c r="P149" s="38"/>
      <c r="Q149" s="42"/>
      <c r="R149" s="37"/>
      <c r="S149" s="37"/>
    </row>
    <row r="150" spans="4:20" x14ac:dyDescent="0.25">
      <c r="K150" s="37"/>
      <c r="L150" s="37"/>
      <c r="M150" s="38"/>
      <c r="N150" s="38"/>
      <c r="O150" s="38"/>
      <c r="P150" s="38"/>
      <c r="Q150" s="42"/>
      <c r="R150" s="37"/>
      <c r="S150" s="37"/>
    </row>
    <row r="151" spans="4:20" x14ac:dyDescent="0.25">
      <c r="K151" s="37"/>
      <c r="L151" s="37"/>
      <c r="M151" s="38"/>
      <c r="N151" s="38"/>
      <c r="O151" s="38"/>
      <c r="P151" s="38"/>
      <c r="Q151" s="42"/>
      <c r="R151" s="37"/>
      <c r="S151" s="37"/>
    </row>
    <row r="152" spans="4:20" x14ac:dyDescent="0.25">
      <c r="K152" s="37"/>
      <c r="L152" s="37"/>
      <c r="M152" s="38"/>
      <c r="N152" s="38"/>
      <c r="O152" s="38"/>
      <c r="P152" s="38"/>
      <c r="Q152" s="42"/>
      <c r="R152" s="37"/>
      <c r="S152" s="37"/>
    </row>
    <row r="153" spans="4:20" x14ac:dyDescent="0.25">
      <c r="K153" s="37"/>
      <c r="L153" s="37"/>
      <c r="M153" s="38"/>
      <c r="N153" s="38"/>
      <c r="O153" s="38"/>
      <c r="P153" s="38"/>
      <c r="Q153" s="42"/>
      <c r="R153" s="37"/>
      <c r="S153" s="37"/>
    </row>
    <row r="154" spans="4:20" x14ac:dyDescent="0.25">
      <c r="K154" s="37"/>
      <c r="L154" s="37"/>
      <c r="M154" s="38"/>
      <c r="N154" s="38"/>
      <c r="O154" s="38"/>
      <c r="P154" s="38"/>
      <c r="Q154" s="42"/>
      <c r="R154" s="37"/>
      <c r="S154" s="37"/>
    </row>
    <row r="155" spans="4:20" x14ac:dyDescent="0.25">
      <c r="K155" s="37"/>
      <c r="L155" s="37"/>
      <c r="M155" s="38"/>
      <c r="N155" s="38"/>
      <c r="O155" s="38"/>
      <c r="P155" s="38"/>
      <c r="Q155" s="42"/>
      <c r="R155" s="37"/>
      <c r="S155" s="37"/>
    </row>
    <row r="156" spans="4:20" x14ac:dyDescent="0.25">
      <c r="K156" s="37"/>
      <c r="L156" s="37"/>
      <c r="M156" s="38"/>
      <c r="N156" s="38"/>
      <c r="O156" s="38"/>
      <c r="P156" s="38"/>
      <c r="Q156" s="42"/>
      <c r="R156" s="37"/>
      <c r="S156" s="37"/>
    </row>
    <row r="157" spans="4:20" x14ac:dyDescent="0.25">
      <c r="K157" s="37"/>
      <c r="L157" s="37"/>
      <c r="M157" s="38"/>
      <c r="N157" s="38"/>
      <c r="O157" s="38"/>
      <c r="P157" s="38"/>
      <c r="Q157" s="42"/>
      <c r="R157" s="37"/>
      <c r="S157" s="37"/>
    </row>
    <row r="158" spans="4:20" x14ac:dyDescent="0.25">
      <c r="K158" s="37"/>
      <c r="L158" s="37"/>
      <c r="M158" s="38"/>
      <c r="N158" s="38"/>
      <c r="O158" s="38"/>
      <c r="P158" s="38"/>
      <c r="Q158" s="42"/>
      <c r="R158" s="37"/>
      <c r="S158" s="37"/>
    </row>
    <row r="159" spans="4:20" x14ac:dyDescent="0.25">
      <c r="K159" s="37"/>
      <c r="L159" s="37"/>
      <c r="M159" s="38"/>
      <c r="N159" s="38"/>
      <c r="O159" s="38"/>
      <c r="P159" s="38"/>
      <c r="Q159" s="42"/>
      <c r="R159" s="37"/>
      <c r="S159" s="37"/>
    </row>
    <row r="160" spans="4:20" x14ac:dyDescent="0.25">
      <c r="K160" s="37"/>
      <c r="L160" s="37"/>
      <c r="M160" s="38"/>
      <c r="N160" s="38"/>
      <c r="O160" s="38"/>
      <c r="P160" s="38"/>
      <c r="Q160" s="42"/>
      <c r="R160" s="37"/>
      <c r="S160" s="37"/>
    </row>
    <row r="161" spans="11:19" x14ac:dyDescent="0.25">
      <c r="K161" s="37"/>
      <c r="L161" s="37"/>
      <c r="M161" s="38"/>
      <c r="N161" s="38"/>
      <c r="O161" s="38"/>
      <c r="P161" s="38"/>
      <c r="Q161" s="42"/>
      <c r="R161" s="37"/>
      <c r="S161" s="37"/>
    </row>
    <row r="162" spans="11:19" x14ac:dyDescent="0.25">
      <c r="K162" s="37"/>
      <c r="L162" s="37"/>
      <c r="M162" s="38"/>
      <c r="N162" s="38"/>
      <c r="O162" s="38"/>
      <c r="P162" s="38"/>
      <c r="Q162" s="42"/>
      <c r="R162" s="37"/>
      <c r="S162" s="37"/>
    </row>
    <row r="163" spans="11:19" x14ac:dyDescent="0.25">
      <c r="K163" s="37"/>
      <c r="L163" s="37"/>
      <c r="M163" s="38"/>
      <c r="N163" s="38"/>
      <c r="O163" s="38"/>
      <c r="P163" s="38"/>
      <c r="Q163" s="42"/>
      <c r="R163" s="37"/>
      <c r="S163" s="37"/>
    </row>
    <row r="164" spans="11:19" x14ac:dyDescent="0.25">
      <c r="K164" s="37"/>
      <c r="L164" s="37"/>
      <c r="M164" s="38"/>
      <c r="N164" s="38"/>
      <c r="O164" s="38"/>
      <c r="P164" s="38"/>
      <c r="Q164" s="42"/>
      <c r="R164" s="37"/>
      <c r="S164" s="37"/>
    </row>
    <row r="165" spans="11:19" x14ac:dyDescent="0.25">
      <c r="K165" s="37"/>
      <c r="L165" s="37"/>
      <c r="M165" s="38"/>
      <c r="N165" s="38"/>
      <c r="O165" s="38"/>
      <c r="P165" s="38"/>
      <c r="Q165" s="42"/>
      <c r="R165" s="37"/>
      <c r="S165" s="37"/>
    </row>
    <row r="166" spans="11:19" x14ac:dyDescent="0.25">
      <c r="K166" s="37"/>
      <c r="L166" s="37"/>
      <c r="M166" s="38"/>
      <c r="N166" s="38"/>
      <c r="O166" s="38"/>
      <c r="P166" s="38"/>
      <c r="Q166" s="42"/>
      <c r="R166" s="37"/>
      <c r="S166" s="37"/>
    </row>
    <row r="167" spans="11:19" x14ac:dyDescent="0.25">
      <c r="K167" s="37"/>
      <c r="L167" s="37"/>
      <c r="M167" s="38"/>
      <c r="N167" s="38"/>
      <c r="O167" s="38"/>
      <c r="P167" s="38"/>
      <c r="Q167" s="42"/>
      <c r="R167" s="37"/>
      <c r="S167" s="37"/>
    </row>
    <row r="168" spans="11:19" x14ac:dyDescent="0.25">
      <c r="K168" s="37"/>
      <c r="L168" s="37"/>
      <c r="M168" s="38"/>
      <c r="N168" s="38"/>
      <c r="O168" s="38"/>
      <c r="P168" s="38"/>
      <c r="Q168" s="42"/>
      <c r="R168" s="37"/>
      <c r="S168" s="37"/>
    </row>
    <row r="169" spans="11:19" x14ac:dyDescent="0.25">
      <c r="K169" s="37"/>
      <c r="L169" s="37"/>
      <c r="M169" s="38"/>
      <c r="N169" s="38"/>
      <c r="O169" s="38"/>
      <c r="P169" s="38"/>
      <c r="Q169" s="42"/>
      <c r="R169" s="37"/>
      <c r="S169" s="37"/>
    </row>
    <row r="170" spans="11:19" x14ac:dyDescent="0.25">
      <c r="K170" s="37"/>
      <c r="L170" s="37"/>
      <c r="M170" s="38"/>
      <c r="N170" s="38"/>
      <c r="O170" s="38"/>
      <c r="P170" s="38"/>
      <c r="Q170" s="42"/>
      <c r="R170" s="37"/>
      <c r="S170" s="37"/>
    </row>
    <row r="171" spans="11:19" x14ac:dyDescent="0.25">
      <c r="K171" s="37"/>
      <c r="L171" s="37"/>
      <c r="M171" s="38"/>
      <c r="N171" s="38"/>
      <c r="O171" s="38"/>
      <c r="P171" s="38"/>
      <c r="Q171" s="42"/>
      <c r="R171" s="37"/>
      <c r="S171" s="37"/>
    </row>
    <row r="172" spans="11:19" x14ac:dyDescent="0.25">
      <c r="K172" s="37"/>
      <c r="L172" s="37"/>
      <c r="M172" s="38"/>
      <c r="N172" s="38"/>
      <c r="O172" s="38"/>
      <c r="P172" s="38"/>
      <c r="Q172" s="42"/>
      <c r="R172" s="37"/>
      <c r="S172" s="37"/>
    </row>
    <row r="173" spans="11:19" x14ac:dyDescent="0.25">
      <c r="K173" s="37"/>
      <c r="L173" s="37"/>
      <c r="M173" s="38"/>
      <c r="N173" s="38"/>
      <c r="O173" s="38"/>
      <c r="P173" s="38"/>
      <c r="Q173" s="42"/>
      <c r="R173" s="37"/>
      <c r="S173" s="37"/>
    </row>
    <row r="174" spans="11:19" x14ac:dyDescent="0.25">
      <c r="K174" s="37"/>
      <c r="L174" s="37"/>
      <c r="M174" s="38"/>
      <c r="N174" s="38"/>
      <c r="O174" s="38"/>
      <c r="P174" s="38"/>
      <c r="Q174" s="42"/>
      <c r="R174" s="37"/>
      <c r="S174" s="37"/>
    </row>
    <row r="175" spans="11:19" x14ac:dyDescent="0.25">
      <c r="K175" s="37"/>
      <c r="L175" s="37"/>
      <c r="M175" s="38"/>
      <c r="N175" s="38"/>
      <c r="O175" s="38"/>
      <c r="P175" s="38"/>
      <c r="Q175" s="42"/>
      <c r="R175" s="37"/>
      <c r="S175" s="37"/>
    </row>
    <row r="176" spans="11:19" x14ac:dyDescent="0.25">
      <c r="K176" s="37"/>
      <c r="L176" s="37"/>
      <c r="M176" s="38"/>
      <c r="N176" s="38"/>
      <c r="O176" s="38"/>
      <c r="P176" s="38"/>
      <c r="Q176" s="42"/>
      <c r="R176" s="37"/>
      <c r="S176" s="37"/>
    </row>
    <row r="177" spans="4:20" x14ac:dyDescent="0.25">
      <c r="K177" s="37"/>
      <c r="L177" s="37"/>
      <c r="M177" s="38"/>
      <c r="N177" s="38"/>
      <c r="O177" s="38"/>
      <c r="P177" s="38"/>
      <c r="Q177" s="42"/>
      <c r="R177" s="37"/>
      <c r="S177" s="37"/>
    </row>
    <row r="178" spans="4:20" x14ac:dyDescent="0.25">
      <c r="K178" s="37"/>
      <c r="L178" s="37"/>
      <c r="M178" s="38"/>
      <c r="N178" s="38"/>
      <c r="O178" s="38"/>
      <c r="P178" s="38"/>
      <c r="Q178" s="42"/>
      <c r="R178" s="37"/>
      <c r="S178" s="37"/>
    </row>
    <row r="179" spans="4:20" x14ac:dyDescent="0.25">
      <c r="K179" s="37"/>
      <c r="L179" s="37"/>
      <c r="M179" s="38"/>
      <c r="N179" s="38"/>
      <c r="O179" s="38"/>
      <c r="P179" s="38"/>
      <c r="Q179" s="42"/>
      <c r="R179" s="37"/>
      <c r="S179" s="37"/>
    </row>
    <row r="180" spans="4:20" x14ac:dyDescent="0.25">
      <c r="K180" s="37"/>
      <c r="L180" s="37"/>
      <c r="M180" s="44"/>
      <c r="N180" s="44"/>
      <c r="O180" s="44"/>
      <c r="P180" s="44"/>
      <c r="Q180" s="45"/>
      <c r="R180" s="37"/>
      <c r="S180" s="37"/>
    </row>
    <row r="181" spans="4:20" x14ac:dyDescent="0.25">
      <c r="K181" s="37"/>
      <c r="L181" s="37"/>
      <c r="M181" s="44"/>
      <c r="N181" s="44"/>
      <c r="O181" s="44"/>
      <c r="P181" s="44"/>
      <c r="Q181" s="45"/>
      <c r="R181" s="37"/>
      <c r="S181" s="37"/>
    </row>
    <row r="182" spans="4:20" x14ac:dyDescent="0.25">
      <c r="D182" s="43"/>
      <c r="E182" s="43"/>
      <c r="F182" s="43"/>
      <c r="G182" s="43"/>
      <c r="H182" s="43"/>
      <c r="K182" s="46"/>
      <c r="L182" s="46"/>
      <c r="M182" s="44"/>
      <c r="N182" s="44"/>
      <c r="O182" s="44"/>
      <c r="P182" s="44"/>
      <c r="Q182" s="45"/>
      <c r="R182" s="46"/>
      <c r="S182" s="46"/>
      <c r="T182" s="43"/>
    </row>
    <row r="183" spans="4:20" x14ac:dyDescent="0.25">
      <c r="K183" s="37"/>
      <c r="L183" s="37"/>
      <c r="M183" s="44"/>
      <c r="N183" s="44"/>
      <c r="O183" s="44"/>
      <c r="P183" s="44"/>
      <c r="Q183" s="45"/>
      <c r="R183" s="37"/>
      <c r="S183" s="37"/>
    </row>
    <row r="184" spans="4:20" x14ac:dyDescent="0.25">
      <c r="K184" s="37"/>
      <c r="L184" s="37"/>
      <c r="M184" s="38"/>
      <c r="N184" s="38"/>
      <c r="O184" s="38"/>
      <c r="P184" s="38"/>
      <c r="Q184" s="42"/>
      <c r="R184" s="37"/>
      <c r="S184" s="37"/>
    </row>
    <row r="185" spans="4:20" x14ac:dyDescent="0.25">
      <c r="K185" s="37"/>
      <c r="L185" s="37"/>
      <c r="M185" s="38"/>
      <c r="N185" s="38"/>
      <c r="O185" s="38"/>
      <c r="P185" s="38"/>
      <c r="Q185" s="42"/>
      <c r="R185" s="37"/>
      <c r="S185" s="37"/>
    </row>
    <row r="186" spans="4:20" x14ac:dyDescent="0.25">
      <c r="K186" s="37"/>
      <c r="L186" s="37"/>
      <c r="M186" s="38"/>
      <c r="N186" s="38"/>
      <c r="O186" s="38"/>
      <c r="P186" s="38"/>
      <c r="Q186" s="42"/>
      <c r="R186" s="37"/>
      <c r="S186" s="37"/>
    </row>
    <row r="187" spans="4:20" x14ac:dyDescent="0.25">
      <c r="K187" s="37"/>
      <c r="L187" s="37"/>
      <c r="M187" s="38"/>
      <c r="N187" s="38"/>
      <c r="O187" s="38"/>
      <c r="P187" s="38"/>
      <c r="Q187" s="42"/>
      <c r="R187" s="37"/>
      <c r="S187" s="37"/>
    </row>
    <row r="188" spans="4:20" x14ac:dyDescent="0.25">
      <c r="K188" s="37"/>
      <c r="L188" s="37"/>
      <c r="M188" s="38"/>
      <c r="N188" s="38"/>
      <c r="O188" s="38"/>
      <c r="P188" s="38"/>
      <c r="Q188" s="42"/>
      <c r="R188" s="37"/>
      <c r="S188" s="37"/>
    </row>
    <row r="189" spans="4:20" x14ac:dyDescent="0.25">
      <c r="K189" s="37"/>
      <c r="L189" s="37"/>
      <c r="M189" s="38"/>
      <c r="N189" s="38"/>
      <c r="O189" s="38"/>
      <c r="P189" s="38"/>
      <c r="Q189" s="42"/>
      <c r="R189" s="37"/>
      <c r="S189" s="37"/>
    </row>
    <row r="190" spans="4:20" x14ac:dyDescent="0.25">
      <c r="K190" s="37"/>
      <c r="L190" s="37"/>
      <c r="M190" s="38"/>
      <c r="N190" s="38"/>
      <c r="O190" s="38"/>
      <c r="P190" s="38"/>
      <c r="Q190" s="42"/>
      <c r="R190" s="37"/>
      <c r="S190" s="37"/>
    </row>
    <row r="191" spans="4:20" x14ac:dyDescent="0.25">
      <c r="K191" s="37"/>
      <c r="L191" s="37"/>
      <c r="M191" s="44"/>
      <c r="N191" s="44"/>
      <c r="O191" s="44"/>
      <c r="P191" s="44"/>
      <c r="Q191" s="45"/>
      <c r="R191" s="37"/>
      <c r="S191" s="37"/>
    </row>
    <row r="192" spans="4:20" x14ac:dyDescent="0.25">
      <c r="K192" s="37"/>
      <c r="L192" s="37"/>
      <c r="M192" s="44"/>
      <c r="N192" s="44"/>
      <c r="O192" s="44"/>
      <c r="P192" s="44"/>
      <c r="Q192" s="45"/>
      <c r="R192" s="37"/>
      <c r="S192" s="37"/>
    </row>
    <row r="193" spans="11:19" x14ac:dyDescent="0.25">
      <c r="K193" s="37"/>
      <c r="L193" s="37"/>
      <c r="M193" s="38"/>
      <c r="N193" s="38"/>
      <c r="O193" s="38"/>
      <c r="P193" s="38"/>
      <c r="Q193" s="42"/>
      <c r="R193" s="37"/>
      <c r="S193" s="37"/>
    </row>
    <row r="194" spans="11:19" x14ac:dyDescent="0.25">
      <c r="K194" s="37"/>
      <c r="L194" s="37"/>
      <c r="M194" s="38"/>
      <c r="N194" s="38"/>
      <c r="O194" s="38"/>
      <c r="P194" s="38"/>
      <c r="Q194" s="42"/>
      <c r="R194" s="37"/>
      <c r="S194" s="37"/>
    </row>
    <row r="195" spans="11:19" x14ac:dyDescent="0.25">
      <c r="K195" s="37"/>
      <c r="L195" s="37"/>
      <c r="M195" s="38"/>
      <c r="N195" s="38"/>
      <c r="O195" s="38"/>
      <c r="P195" s="38"/>
      <c r="Q195" s="42"/>
      <c r="R195" s="37"/>
      <c r="S195" s="37"/>
    </row>
    <row r="196" spans="11:19" x14ac:dyDescent="0.25">
      <c r="K196" s="37"/>
      <c r="L196" s="37"/>
      <c r="M196" s="38"/>
      <c r="N196" s="38"/>
      <c r="O196" s="38"/>
      <c r="P196" s="38"/>
      <c r="Q196" s="42"/>
      <c r="R196" s="37"/>
      <c r="S196" s="37"/>
    </row>
    <row r="197" spans="11:19" x14ac:dyDescent="0.25">
      <c r="K197" s="37"/>
      <c r="L197" s="37"/>
      <c r="M197" s="38"/>
      <c r="N197" s="38"/>
      <c r="O197" s="38"/>
      <c r="P197" s="38"/>
      <c r="Q197" s="42"/>
      <c r="R197" s="37"/>
      <c r="S197" s="37"/>
    </row>
    <row r="198" spans="11:19" x14ac:dyDescent="0.25">
      <c r="K198" s="37"/>
      <c r="L198" s="37"/>
      <c r="M198" s="38"/>
      <c r="N198" s="38"/>
      <c r="O198" s="38"/>
      <c r="P198" s="38"/>
      <c r="Q198" s="42"/>
      <c r="R198" s="37"/>
      <c r="S198" s="37"/>
    </row>
    <row r="199" spans="11:19" x14ac:dyDescent="0.25">
      <c r="Q199" s="42"/>
    </row>
    <row r="200" spans="11:19" x14ac:dyDescent="0.25">
      <c r="Q200" s="42"/>
    </row>
    <row r="201" spans="11:19" x14ac:dyDescent="0.25">
      <c r="Q201" s="42"/>
    </row>
    <row r="202" spans="11:19" x14ac:dyDescent="0.25">
      <c r="Q202" s="42"/>
    </row>
    <row r="203" spans="11:19" x14ac:dyDescent="0.25">
      <c r="K203" s="37"/>
      <c r="L203" s="37"/>
      <c r="M203" s="38"/>
      <c r="N203" s="38"/>
      <c r="O203" s="38"/>
      <c r="P203" s="38"/>
      <c r="Q203" s="42"/>
      <c r="R203" s="37"/>
      <c r="S203" s="37"/>
    </row>
    <row r="204" spans="11:19" x14ac:dyDescent="0.25">
      <c r="K204" s="37"/>
      <c r="L204" s="37"/>
      <c r="M204" s="38"/>
      <c r="N204" s="38"/>
      <c r="O204" s="38"/>
      <c r="P204" s="38"/>
      <c r="Q204" s="42"/>
      <c r="R204" s="37"/>
      <c r="S204" s="37"/>
    </row>
    <row r="205" spans="11:19" x14ac:dyDescent="0.25">
      <c r="K205" s="37"/>
      <c r="L205" s="37"/>
      <c r="M205" s="38"/>
      <c r="N205" s="38"/>
      <c r="O205" s="38"/>
      <c r="P205" s="38"/>
      <c r="Q205" s="42"/>
      <c r="R205" s="37"/>
      <c r="S205" s="37"/>
    </row>
    <row r="206" spans="11:19" x14ac:dyDescent="0.25">
      <c r="K206" s="37"/>
      <c r="L206" s="37"/>
      <c r="M206" s="38"/>
      <c r="N206" s="38"/>
      <c r="O206" s="38"/>
      <c r="P206" s="38"/>
      <c r="Q206" s="42"/>
      <c r="R206" s="37"/>
      <c r="S206" s="37"/>
    </row>
    <row r="207" spans="11:19" x14ac:dyDescent="0.25">
      <c r="K207" s="37"/>
      <c r="L207" s="37"/>
      <c r="M207" s="38"/>
      <c r="N207" s="38"/>
      <c r="O207" s="38"/>
      <c r="P207" s="38"/>
      <c r="Q207" s="42"/>
      <c r="R207" s="37"/>
      <c r="S207" s="37"/>
    </row>
    <row r="208" spans="11:19" x14ac:dyDescent="0.25">
      <c r="K208" s="37"/>
      <c r="L208" s="37"/>
      <c r="M208" s="38"/>
      <c r="N208" s="38"/>
      <c r="O208" s="38"/>
      <c r="P208" s="38"/>
      <c r="Q208" s="42"/>
      <c r="R208" s="37"/>
      <c r="S208" s="37"/>
    </row>
    <row r="209" spans="4:20" x14ac:dyDescent="0.25">
      <c r="K209" s="37"/>
      <c r="L209" s="37"/>
      <c r="M209" s="38"/>
      <c r="N209" s="38"/>
      <c r="O209" s="38"/>
      <c r="P209" s="38"/>
      <c r="Q209" s="42"/>
      <c r="R209" s="37"/>
      <c r="S209" s="37"/>
    </row>
    <row r="210" spans="4:20" x14ac:dyDescent="0.25">
      <c r="K210" s="37"/>
      <c r="L210" s="37"/>
      <c r="M210" s="38"/>
      <c r="N210" s="38"/>
      <c r="O210" s="38"/>
      <c r="P210" s="38"/>
      <c r="Q210" s="42"/>
      <c r="R210" s="37"/>
      <c r="S210" s="37"/>
    </row>
    <row r="211" spans="4:20" x14ac:dyDescent="0.25">
      <c r="K211" s="37"/>
      <c r="L211" s="37"/>
      <c r="M211" s="38"/>
      <c r="N211" s="38"/>
      <c r="O211" s="38"/>
      <c r="P211" s="38"/>
      <c r="Q211" s="42"/>
      <c r="R211" s="37"/>
      <c r="S211" s="37"/>
    </row>
    <row r="212" spans="4:20" x14ac:dyDescent="0.25">
      <c r="K212" s="37"/>
      <c r="L212" s="37"/>
      <c r="M212" s="38"/>
      <c r="N212" s="38"/>
      <c r="O212" s="38"/>
      <c r="P212" s="38"/>
      <c r="Q212" s="42"/>
      <c r="R212" s="37"/>
      <c r="S212" s="37"/>
    </row>
    <row r="213" spans="4:20" x14ac:dyDescent="0.25">
      <c r="K213" s="37"/>
      <c r="L213" s="37"/>
      <c r="M213" s="38"/>
      <c r="N213" s="38"/>
      <c r="O213" s="38"/>
      <c r="P213" s="38"/>
      <c r="Q213" s="42"/>
      <c r="R213" s="37"/>
      <c r="S213" s="37"/>
    </row>
    <row r="214" spans="4:20" x14ac:dyDescent="0.25">
      <c r="K214" s="37"/>
      <c r="L214" s="37"/>
      <c r="M214" s="38"/>
      <c r="N214" s="38"/>
      <c r="O214" s="38"/>
      <c r="P214" s="38"/>
      <c r="Q214" s="42"/>
      <c r="R214" s="37"/>
      <c r="S214" s="37"/>
    </row>
    <row r="215" spans="4:20" x14ac:dyDescent="0.25">
      <c r="K215" s="37"/>
      <c r="L215" s="37"/>
      <c r="M215" s="38"/>
      <c r="N215" s="38"/>
      <c r="O215" s="38"/>
      <c r="P215" s="38"/>
      <c r="Q215" s="42"/>
      <c r="R215" s="37"/>
      <c r="S215" s="37"/>
    </row>
    <row r="216" spans="4:20" x14ac:dyDescent="0.25">
      <c r="K216" s="37"/>
      <c r="L216" s="37"/>
      <c r="M216" s="38"/>
      <c r="N216" s="38"/>
      <c r="O216" s="38"/>
      <c r="P216" s="38"/>
      <c r="Q216" s="42"/>
      <c r="R216" s="37"/>
      <c r="S216" s="37"/>
    </row>
    <row r="217" spans="4:20" x14ac:dyDescent="0.25">
      <c r="K217" s="37"/>
      <c r="L217" s="37"/>
      <c r="M217" s="38"/>
      <c r="N217" s="38"/>
      <c r="O217" s="38"/>
      <c r="P217" s="38"/>
      <c r="Q217" s="42"/>
      <c r="R217" s="37"/>
      <c r="S217" s="37"/>
    </row>
    <row r="218" spans="4:20" x14ac:dyDescent="0.25">
      <c r="K218" s="37"/>
      <c r="L218" s="37"/>
      <c r="M218" s="38"/>
      <c r="N218" s="38"/>
      <c r="O218" s="38"/>
      <c r="P218" s="38"/>
      <c r="Q218" s="42"/>
      <c r="R218" s="37"/>
      <c r="S218" s="37"/>
    </row>
    <row r="219" spans="4:20" x14ac:dyDescent="0.25">
      <c r="K219" s="37"/>
      <c r="L219" s="37"/>
      <c r="M219" s="38"/>
      <c r="N219" s="38"/>
      <c r="O219" s="38"/>
      <c r="P219" s="38"/>
      <c r="Q219" s="42"/>
      <c r="R219" s="37"/>
      <c r="S219" s="37"/>
    </row>
    <row r="220" spans="4:20" x14ac:dyDescent="0.25">
      <c r="K220" s="37"/>
      <c r="L220" s="37"/>
      <c r="M220" s="38"/>
      <c r="N220" s="38"/>
      <c r="O220" s="38"/>
      <c r="P220" s="38"/>
      <c r="Q220" s="42"/>
      <c r="R220" s="37"/>
      <c r="S220" s="37"/>
    </row>
    <row r="221" spans="4:20" x14ac:dyDescent="0.25">
      <c r="K221" s="37"/>
      <c r="L221" s="37"/>
      <c r="M221" s="38"/>
      <c r="N221" s="38"/>
      <c r="O221" s="38"/>
      <c r="P221" s="38"/>
      <c r="Q221" s="42"/>
      <c r="R221" s="37"/>
      <c r="S221" s="37"/>
    </row>
    <row r="222" spans="4:20" x14ac:dyDescent="0.25">
      <c r="D222" s="43"/>
      <c r="E222" s="43"/>
      <c r="F222" s="43"/>
      <c r="G222" s="43"/>
      <c r="H222" s="43"/>
      <c r="K222" s="46"/>
      <c r="L222" s="46"/>
      <c r="M222" s="44"/>
      <c r="N222" s="44"/>
      <c r="O222" s="44"/>
      <c r="P222" s="44"/>
      <c r="Q222" s="45"/>
      <c r="R222" s="46"/>
      <c r="S222" s="46"/>
      <c r="T222" s="43"/>
    </row>
    <row r="223" spans="4:20" x14ac:dyDescent="0.25">
      <c r="K223" s="37"/>
      <c r="L223" s="37"/>
      <c r="M223" s="38"/>
      <c r="N223" s="38"/>
      <c r="O223" s="38"/>
      <c r="P223" s="38"/>
      <c r="Q223" s="42"/>
      <c r="R223" s="37"/>
      <c r="S223" s="37"/>
    </row>
    <row r="224" spans="4:20" x14ac:dyDescent="0.25">
      <c r="K224" s="37"/>
      <c r="L224" s="37"/>
      <c r="M224" s="38"/>
      <c r="N224" s="38"/>
      <c r="O224" s="38"/>
      <c r="P224" s="38"/>
      <c r="Q224" s="42"/>
      <c r="R224" s="37"/>
      <c r="S224" s="37"/>
    </row>
    <row r="225" spans="11:19" x14ac:dyDescent="0.25">
      <c r="K225" s="37"/>
      <c r="L225" s="37"/>
      <c r="M225" s="38"/>
      <c r="N225" s="38"/>
      <c r="O225" s="38"/>
      <c r="P225" s="38"/>
      <c r="Q225" s="42"/>
      <c r="R225" s="37"/>
      <c r="S225" s="37"/>
    </row>
    <row r="226" spans="11:19" x14ac:dyDescent="0.25">
      <c r="K226" s="37"/>
      <c r="L226" s="37"/>
      <c r="M226" s="38"/>
      <c r="N226" s="38"/>
      <c r="O226" s="38"/>
      <c r="P226" s="38"/>
      <c r="Q226" s="42"/>
      <c r="R226" s="37"/>
      <c r="S226" s="37"/>
    </row>
    <row r="227" spans="11:19" x14ac:dyDescent="0.25">
      <c r="K227" s="37"/>
      <c r="L227" s="37"/>
      <c r="M227" s="38"/>
      <c r="N227" s="38"/>
      <c r="O227" s="38"/>
      <c r="P227" s="38"/>
      <c r="Q227" s="42"/>
      <c r="R227" s="37"/>
      <c r="S227" s="37"/>
    </row>
    <row r="228" spans="11:19" x14ac:dyDescent="0.25">
      <c r="K228" s="37"/>
      <c r="L228" s="37"/>
      <c r="M228" s="38"/>
      <c r="N228" s="38"/>
      <c r="O228" s="38"/>
      <c r="P228" s="38"/>
      <c r="Q228" s="42"/>
      <c r="R228" s="37"/>
      <c r="S228" s="37"/>
    </row>
    <row r="229" spans="11:19" x14ac:dyDescent="0.25">
      <c r="K229" s="37"/>
      <c r="L229" s="37"/>
      <c r="M229" s="38"/>
      <c r="N229" s="38"/>
      <c r="O229" s="38"/>
      <c r="P229" s="38"/>
      <c r="Q229" s="42"/>
      <c r="R229" s="37"/>
      <c r="S229" s="37"/>
    </row>
    <row r="230" spans="11:19" x14ac:dyDescent="0.25">
      <c r="K230" s="37"/>
      <c r="L230" s="37"/>
      <c r="M230" s="38"/>
      <c r="N230" s="38"/>
      <c r="O230" s="38"/>
      <c r="P230" s="38"/>
      <c r="Q230" s="42"/>
      <c r="R230" s="37"/>
      <c r="S230" s="37"/>
    </row>
    <row r="231" spans="11:19" x14ac:dyDescent="0.25">
      <c r="K231" s="37"/>
      <c r="L231" s="37"/>
      <c r="M231" s="38"/>
      <c r="N231" s="38"/>
      <c r="O231" s="38"/>
      <c r="P231" s="38"/>
      <c r="Q231" s="42"/>
      <c r="R231" s="37"/>
      <c r="S231" s="37"/>
    </row>
    <row r="232" spans="11:19" x14ac:dyDescent="0.25">
      <c r="K232" s="37"/>
      <c r="L232" s="37"/>
      <c r="M232" s="38"/>
      <c r="N232" s="38"/>
      <c r="O232" s="38"/>
      <c r="P232" s="38"/>
      <c r="Q232" s="42"/>
      <c r="R232" s="37"/>
      <c r="S232" s="37"/>
    </row>
    <row r="233" spans="11:19" x14ac:dyDescent="0.25">
      <c r="K233" s="37"/>
      <c r="L233" s="37"/>
      <c r="M233" s="38"/>
      <c r="N233" s="38"/>
      <c r="O233" s="38"/>
      <c r="P233" s="38"/>
      <c r="Q233" s="42"/>
      <c r="R233" s="37"/>
      <c r="S233" s="37"/>
    </row>
    <row r="234" spans="11:19" x14ac:dyDescent="0.25">
      <c r="K234" s="37"/>
      <c r="L234" s="37"/>
      <c r="M234" s="38"/>
      <c r="N234" s="38"/>
      <c r="O234" s="38"/>
      <c r="P234" s="38"/>
      <c r="Q234" s="42"/>
      <c r="R234" s="37"/>
      <c r="S234" s="37"/>
    </row>
    <row r="235" spans="11:19" x14ac:dyDescent="0.25">
      <c r="K235" s="37"/>
      <c r="L235" s="37"/>
      <c r="M235" s="38"/>
      <c r="N235" s="38"/>
      <c r="O235" s="38"/>
      <c r="P235" s="38"/>
      <c r="Q235" s="42"/>
      <c r="R235" s="37"/>
      <c r="S235" s="37"/>
    </row>
    <row r="236" spans="11:19" x14ac:dyDescent="0.25">
      <c r="K236" s="37"/>
      <c r="L236" s="37"/>
      <c r="M236" s="38"/>
      <c r="N236" s="38"/>
      <c r="O236" s="38"/>
      <c r="P236" s="38"/>
      <c r="Q236" s="42"/>
      <c r="R236" s="37"/>
      <c r="S236" s="37"/>
    </row>
    <row r="237" spans="11:19" x14ac:dyDescent="0.25">
      <c r="K237" s="37"/>
      <c r="L237" s="37"/>
      <c r="M237" s="38"/>
      <c r="N237" s="38"/>
      <c r="O237" s="38"/>
      <c r="P237" s="38"/>
      <c r="Q237" s="42"/>
      <c r="R237" s="37"/>
      <c r="S237" s="37"/>
    </row>
    <row r="238" spans="11:19" x14ac:dyDescent="0.25">
      <c r="K238" s="37"/>
      <c r="L238" s="37"/>
      <c r="M238" s="38"/>
      <c r="N238" s="38"/>
      <c r="O238" s="38"/>
      <c r="P238" s="38"/>
      <c r="Q238" s="42"/>
      <c r="R238" s="37"/>
      <c r="S238" s="37"/>
    </row>
    <row r="239" spans="11:19" x14ac:dyDescent="0.25">
      <c r="K239" s="37"/>
      <c r="L239" s="37"/>
      <c r="M239" s="38"/>
      <c r="N239" s="38"/>
      <c r="O239" s="38"/>
      <c r="P239" s="38"/>
      <c r="Q239" s="42"/>
      <c r="R239" s="37"/>
      <c r="S239" s="37"/>
    </row>
    <row r="240" spans="11:19" x14ac:dyDescent="0.25">
      <c r="K240" s="37"/>
      <c r="L240" s="37"/>
      <c r="M240" s="38"/>
      <c r="N240" s="38"/>
      <c r="O240" s="38"/>
      <c r="P240" s="38"/>
      <c r="Q240" s="42"/>
      <c r="R240" s="37"/>
      <c r="S240" s="37"/>
    </row>
    <row r="241" spans="4:20" x14ac:dyDescent="0.25">
      <c r="D241" s="43"/>
      <c r="E241" s="43"/>
      <c r="F241" s="43"/>
      <c r="G241" s="43"/>
      <c r="H241" s="43"/>
      <c r="K241" s="46"/>
      <c r="L241" s="46"/>
      <c r="M241" s="44"/>
      <c r="N241" s="44"/>
      <c r="O241" s="44"/>
      <c r="P241" s="44"/>
      <c r="Q241" s="45"/>
      <c r="R241" s="46"/>
      <c r="S241" s="46"/>
      <c r="T241" s="43"/>
    </row>
    <row r="242" spans="4:20" x14ac:dyDescent="0.25">
      <c r="K242" s="37"/>
      <c r="L242" s="37"/>
      <c r="M242" s="38"/>
      <c r="N242" s="38"/>
      <c r="O242" s="38"/>
      <c r="P242" s="38"/>
      <c r="Q242" s="42"/>
      <c r="R242" s="37"/>
      <c r="S242" s="37"/>
    </row>
    <row r="243" spans="4:20" x14ac:dyDescent="0.25">
      <c r="K243" s="37"/>
      <c r="L243" s="37"/>
      <c r="M243" s="38"/>
      <c r="N243" s="38"/>
      <c r="O243" s="38"/>
      <c r="P243" s="38"/>
      <c r="Q243" s="42"/>
      <c r="R243" s="37"/>
      <c r="S243" s="37"/>
    </row>
    <row r="244" spans="4:20" x14ac:dyDescent="0.25">
      <c r="K244" s="37"/>
      <c r="L244" s="37"/>
      <c r="M244" s="38"/>
      <c r="N244" s="38"/>
      <c r="O244" s="38"/>
      <c r="P244" s="38"/>
      <c r="Q244" s="42"/>
      <c r="R244" s="37"/>
      <c r="S244" s="37"/>
    </row>
    <row r="245" spans="4:20" x14ac:dyDescent="0.25">
      <c r="K245" s="37"/>
      <c r="L245" s="37"/>
      <c r="M245" s="38"/>
      <c r="N245" s="38"/>
      <c r="O245" s="38"/>
      <c r="P245" s="38"/>
      <c r="Q245" s="42"/>
      <c r="R245" s="37"/>
      <c r="S245" s="37"/>
    </row>
    <row r="246" spans="4:20" x14ac:dyDescent="0.25">
      <c r="K246" s="37"/>
      <c r="L246" s="37"/>
      <c r="M246" s="38"/>
      <c r="N246" s="38"/>
      <c r="O246" s="38"/>
      <c r="P246" s="38"/>
      <c r="Q246" s="42"/>
      <c r="R246" s="37"/>
      <c r="S246" s="37"/>
    </row>
    <row r="247" spans="4:20" x14ac:dyDescent="0.25">
      <c r="K247" s="37"/>
      <c r="L247" s="37"/>
      <c r="M247" s="38"/>
      <c r="N247" s="38"/>
      <c r="O247" s="38"/>
      <c r="P247" s="38"/>
      <c r="Q247" s="42"/>
      <c r="R247" s="37"/>
      <c r="S247" s="37"/>
    </row>
    <row r="248" spans="4:20" x14ac:dyDescent="0.25">
      <c r="K248" s="37"/>
      <c r="L248" s="37"/>
      <c r="M248" s="38"/>
      <c r="N248" s="38"/>
      <c r="O248" s="38"/>
      <c r="P248" s="38"/>
      <c r="Q248" s="42"/>
      <c r="R248" s="37"/>
      <c r="S248" s="37"/>
    </row>
    <row r="249" spans="4:20" x14ac:dyDescent="0.25">
      <c r="K249" s="37"/>
      <c r="L249" s="37"/>
      <c r="M249" s="38"/>
      <c r="N249" s="38"/>
      <c r="O249" s="38"/>
      <c r="P249" s="38"/>
      <c r="Q249" s="42"/>
      <c r="R249" s="37"/>
      <c r="S249" s="37"/>
    </row>
    <row r="250" spans="4:20" x14ac:dyDescent="0.25">
      <c r="K250" s="37"/>
      <c r="L250" s="37"/>
      <c r="M250" s="38"/>
      <c r="N250" s="38"/>
      <c r="O250" s="38"/>
      <c r="P250" s="38"/>
      <c r="Q250" s="42"/>
      <c r="R250" s="37"/>
      <c r="S250" s="37"/>
    </row>
    <row r="251" spans="4:20" x14ac:dyDescent="0.25">
      <c r="K251" s="37"/>
      <c r="L251" s="37"/>
      <c r="M251" s="38"/>
      <c r="N251" s="38"/>
      <c r="O251" s="38"/>
      <c r="P251" s="38"/>
      <c r="Q251" s="42"/>
      <c r="R251" s="37"/>
      <c r="S251" s="37"/>
    </row>
    <row r="252" spans="4:20" x14ac:dyDescent="0.25">
      <c r="E252" s="43"/>
      <c r="F252" s="43"/>
      <c r="K252" s="37"/>
      <c r="L252" s="37"/>
      <c r="M252" s="44"/>
      <c r="N252" s="44"/>
      <c r="O252" s="44"/>
      <c r="P252" s="44"/>
      <c r="Q252" s="45"/>
      <c r="R252" s="37"/>
      <c r="S252" s="37"/>
    </row>
    <row r="253" spans="4:20" x14ac:dyDescent="0.25">
      <c r="K253" s="37"/>
      <c r="L253" s="37"/>
      <c r="M253" s="38"/>
      <c r="N253" s="38"/>
      <c r="O253" s="38"/>
      <c r="P253" s="38"/>
      <c r="Q253" s="42"/>
      <c r="R253" s="37"/>
      <c r="S253" s="37"/>
    </row>
    <row r="254" spans="4:20" x14ac:dyDescent="0.25">
      <c r="K254" s="37"/>
      <c r="L254" s="37"/>
      <c r="M254" s="38"/>
      <c r="N254" s="38"/>
      <c r="O254" s="38"/>
      <c r="P254" s="38"/>
      <c r="Q254" s="42"/>
      <c r="R254" s="37"/>
      <c r="S254" s="37"/>
    </row>
    <row r="255" spans="4:20" x14ac:dyDescent="0.25">
      <c r="K255" s="37"/>
      <c r="L255" s="37"/>
      <c r="M255" s="38"/>
      <c r="N255" s="38"/>
      <c r="O255" s="38"/>
      <c r="P255" s="38"/>
      <c r="Q255" s="42"/>
      <c r="R255" s="37"/>
      <c r="S255" s="37"/>
    </row>
    <row r="256" spans="4:20" x14ac:dyDescent="0.25">
      <c r="K256" s="37"/>
      <c r="L256" s="37"/>
      <c r="M256" s="38"/>
      <c r="N256" s="38"/>
      <c r="O256" s="38"/>
      <c r="P256" s="38"/>
      <c r="Q256" s="42"/>
      <c r="R256" s="37"/>
      <c r="S256" s="37"/>
    </row>
    <row r="257" spans="1:61" x14ac:dyDescent="0.25">
      <c r="K257" s="37"/>
      <c r="L257" s="37"/>
      <c r="M257" s="38"/>
      <c r="N257" s="38"/>
      <c r="O257" s="38"/>
      <c r="P257" s="38"/>
      <c r="Q257" s="42"/>
      <c r="R257" s="37"/>
      <c r="S257" s="37"/>
    </row>
    <row r="258" spans="1:61" x14ac:dyDescent="0.25">
      <c r="K258" s="37"/>
      <c r="L258" s="37"/>
      <c r="M258" s="38"/>
      <c r="N258" s="38"/>
      <c r="O258" s="38"/>
      <c r="P258" s="38"/>
      <c r="Q258" s="42"/>
      <c r="R258" s="37"/>
      <c r="S258" s="37"/>
    </row>
    <row r="259" spans="1:61" x14ac:dyDescent="0.25">
      <c r="K259" s="37"/>
      <c r="L259" s="37"/>
      <c r="M259" s="38"/>
      <c r="N259" s="38"/>
      <c r="O259" s="38"/>
      <c r="P259" s="38"/>
      <c r="Q259" s="42"/>
      <c r="R259" s="37"/>
      <c r="S259" s="37"/>
    </row>
    <row r="260" spans="1:61" x14ac:dyDescent="0.25">
      <c r="K260" s="37"/>
      <c r="L260" s="37"/>
      <c r="M260" s="38"/>
      <c r="N260" s="38"/>
      <c r="O260" s="38"/>
      <c r="P260" s="38"/>
      <c r="Q260" s="42"/>
      <c r="R260" s="37"/>
      <c r="S260" s="37"/>
    </row>
    <row r="261" spans="1:61" x14ac:dyDescent="0.25">
      <c r="K261" s="37"/>
      <c r="L261" s="37"/>
      <c r="M261" s="38"/>
      <c r="N261" s="38"/>
      <c r="O261" s="38"/>
      <c r="P261" s="38"/>
      <c r="Q261" s="42"/>
      <c r="R261" s="37"/>
      <c r="S261" s="37"/>
    </row>
    <row r="262" spans="1:61" x14ac:dyDescent="0.25">
      <c r="K262" s="37"/>
      <c r="L262" s="37"/>
      <c r="M262" s="38"/>
      <c r="N262" s="38"/>
      <c r="O262" s="38"/>
      <c r="P262" s="38"/>
      <c r="Q262" s="42"/>
      <c r="R262" s="37"/>
      <c r="S262" s="37"/>
    </row>
    <row r="263" spans="1:61" x14ac:dyDescent="0.25">
      <c r="K263" s="37"/>
      <c r="L263" s="37"/>
      <c r="M263" s="38"/>
      <c r="N263" s="38"/>
      <c r="O263" s="38"/>
      <c r="P263" s="38"/>
      <c r="Q263" s="42"/>
      <c r="R263" s="37"/>
      <c r="S263" s="37"/>
    </row>
    <row r="264" spans="1:61" x14ac:dyDescent="0.25">
      <c r="K264" s="37"/>
      <c r="L264" s="37"/>
      <c r="M264" s="38"/>
      <c r="N264" s="38"/>
      <c r="O264" s="38"/>
      <c r="P264" s="38"/>
      <c r="Q264" s="42"/>
      <c r="R264" s="37"/>
      <c r="S264" s="37"/>
    </row>
    <row r="265" spans="1:61" x14ac:dyDescent="0.25">
      <c r="K265" s="37"/>
      <c r="L265" s="37"/>
      <c r="M265" s="38"/>
      <c r="N265" s="38"/>
      <c r="O265" s="38"/>
      <c r="P265" s="38"/>
      <c r="Q265" s="42"/>
      <c r="R265" s="37"/>
      <c r="S265" s="37"/>
    </row>
    <row r="266" spans="1:61" x14ac:dyDescent="0.25">
      <c r="K266" s="37"/>
      <c r="L266" s="37"/>
      <c r="M266" s="38"/>
      <c r="N266" s="38"/>
      <c r="O266" s="38"/>
      <c r="P266" s="38"/>
      <c r="Q266" s="42"/>
      <c r="R266" s="37"/>
      <c r="S266" s="37"/>
    </row>
    <row r="267" spans="1:61" x14ac:dyDescent="0.25">
      <c r="K267" s="37"/>
      <c r="L267" s="37"/>
      <c r="M267" s="38"/>
      <c r="N267" s="38"/>
      <c r="O267" s="38"/>
      <c r="P267" s="38"/>
      <c r="Q267" s="42"/>
      <c r="R267" s="37"/>
      <c r="S267" s="37"/>
    </row>
    <row r="268" spans="1:61" x14ac:dyDescent="0.25">
      <c r="K268" s="37"/>
      <c r="L268" s="37"/>
      <c r="M268" s="38"/>
      <c r="N268" s="38"/>
      <c r="O268" s="38"/>
      <c r="P268" s="38"/>
      <c r="Q268" s="42"/>
      <c r="R268" s="37"/>
      <c r="S268" s="37"/>
    </row>
    <row r="269" spans="1:61" x14ac:dyDescent="0.25">
      <c r="K269" s="37"/>
      <c r="L269" s="37"/>
      <c r="M269" s="38"/>
      <c r="N269" s="38"/>
      <c r="O269" s="38"/>
      <c r="P269" s="38"/>
      <c r="Q269" s="42"/>
      <c r="R269" s="37"/>
      <c r="S269" s="37"/>
    </row>
    <row r="270" spans="1:61" s="47" customFormat="1" x14ac:dyDescent="0.25">
      <c r="A270" s="55"/>
      <c r="B270" s="21"/>
      <c r="C270" s="21"/>
      <c r="D270" s="21"/>
      <c r="E270" s="21"/>
      <c r="F270" s="21"/>
      <c r="G270" s="21"/>
      <c r="H270" s="21"/>
      <c r="I270" s="21"/>
      <c r="J270" s="21"/>
      <c r="K270" s="37"/>
      <c r="L270" s="37"/>
      <c r="M270" s="38"/>
      <c r="N270" s="38"/>
      <c r="O270" s="38"/>
      <c r="P270" s="38"/>
      <c r="Q270" s="42"/>
      <c r="R270" s="37"/>
      <c r="S270" s="37"/>
      <c r="T270" s="21"/>
      <c r="U270" s="21"/>
      <c r="V270" s="21"/>
      <c r="W270" s="20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1"/>
      <c r="BE270" s="21"/>
      <c r="BF270" s="21"/>
      <c r="BG270" s="21"/>
      <c r="BH270" s="21"/>
      <c r="BI270" s="21"/>
    </row>
    <row r="271" spans="1:61" s="47" customFormat="1" x14ac:dyDescent="0.25">
      <c r="A271" s="55"/>
      <c r="B271" s="21"/>
      <c r="C271" s="21"/>
      <c r="D271" s="21"/>
      <c r="E271" s="21"/>
      <c r="F271" s="21"/>
      <c r="G271" s="21"/>
      <c r="H271" s="21"/>
      <c r="I271" s="21"/>
      <c r="J271" s="21"/>
      <c r="K271" s="37"/>
      <c r="L271" s="37"/>
      <c r="M271" s="38"/>
      <c r="N271" s="38"/>
      <c r="O271" s="38"/>
      <c r="P271" s="38"/>
      <c r="Q271" s="42"/>
      <c r="R271" s="37"/>
      <c r="S271" s="37"/>
      <c r="T271" s="21"/>
      <c r="U271" s="21"/>
      <c r="V271" s="21"/>
      <c r="W271" s="20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1"/>
      <c r="BE271" s="21"/>
      <c r="BF271" s="21"/>
      <c r="BG271" s="21"/>
      <c r="BH271" s="21"/>
      <c r="BI271" s="21"/>
    </row>
    <row r="272" spans="1:61" s="47" customFormat="1" x14ac:dyDescent="0.25">
      <c r="A272" s="55"/>
      <c r="B272" s="21"/>
      <c r="C272" s="21"/>
      <c r="D272" s="21"/>
      <c r="E272" s="21"/>
      <c r="F272" s="21"/>
      <c r="G272" s="21"/>
      <c r="H272" s="21"/>
      <c r="I272" s="21"/>
      <c r="J272" s="21"/>
      <c r="K272" s="37"/>
      <c r="L272" s="37"/>
      <c r="M272" s="38"/>
      <c r="N272" s="38"/>
      <c r="O272" s="38"/>
      <c r="P272" s="38"/>
      <c r="Q272" s="42"/>
      <c r="R272" s="37"/>
      <c r="S272" s="37"/>
      <c r="T272" s="21"/>
      <c r="U272" s="21"/>
      <c r="V272" s="21"/>
      <c r="W272" s="20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1"/>
      <c r="BE272" s="21"/>
      <c r="BF272" s="21"/>
      <c r="BG272" s="21"/>
      <c r="BH272" s="21"/>
      <c r="BI272" s="21"/>
    </row>
    <row r="273" spans="1:61" s="47" customFormat="1" x14ac:dyDescent="0.25">
      <c r="A273" s="55"/>
      <c r="B273" s="21"/>
      <c r="C273" s="21"/>
      <c r="D273" s="21"/>
      <c r="E273" s="21"/>
      <c r="F273" s="21"/>
      <c r="G273" s="21"/>
      <c r="H273" s="21"/>
      <c r="I273" s="21"/>
      <c r="J273" s="21"/>
      <c r="K273" s="37"/>
      <c r="L273" s="37"/>
      <c r="M273" s="38"/>
      <c r="N273" s="38"/>
      <c r="O273" s="38"/>
      <c r="P273" s="38"/>
      <c r="Q273" s="42"/>
      <c r="R273" s="37"/>
      <c r="S273" s="37"/>
      <c r="T273" s="21"/>
      <c r="U273" s="21"/>
      <c r="V273" s="21"/>
      <c r="W273" s="20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1"/>
      <c r="BE273" s="21"/>
      <c r="BF273" s="21"/>
      <c r="BG273" s="21"/>
      <c r="BH273" s="21"/>
      <c r="BI273" s="21"/>
    </row>
    <row r="274" spans="1:61" s="47" customFormat="1" x14ac:dyDescent="0.25">
      <c r="A274" s="55"/>
      <c r="B274" s="21"/>
      <c r="C274" s="21"/>
      <c r="D274" s="21"/>
      <c r="E274" s="21"/>
      <c r="F274" s="21"/>
      <c r="G274" s="21"/>
      <c r="H274" s="21"/>
      <c r="I274" s="21"/>
      <c r="J274" s="21"/>
      <c r="K274" s="37"/>
      <c r="L274" s="37"/>
      <c r="M274" s="38"/>
      <c r="N274" s="38"/>
      <c r="O274" s="38"/>
      <c r="P274" s="38"/>
      <c r="Q274" s="42"/>
      <c r="R274" s="37"/>
      <c r="S274" s="37"/>
      <c r="T274" s="21"/>
      <c r="U274" s="21"/>
      <c r="V274" s="21"/>
      <c r="W274" s="20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1"/>
      <c r="BE274" s="21"/>
      <c r="BF274" s="21"/>
      <c r="BG274" s="21"/>
      <c r="BH274" s="21"/>
      <c r="BI274" s="21"/>
    </row>
    <row r="275" spans="1:61" s="47" customFormat="1" x14ac:dyDescent="0.25">
      <c r="A275" s="55"/>
      <c r="B275" s="21"/>
      <c r="C275" s="21"/>
      <c r="D275" s="21"/>
      <c r="E275" s="21"/>
      <c r="F275" s="21"/>
      <c r="G275" s="21"/>
      <c r="H275" s="21"/>
      <c r="I275" s="21"/>
      <c r="J275" s="21"/>
      <c r="K275" s="37"/>
      <c r="L275" s="37"/>
      <c r="M275" s="38"/>
      <c r="N275" s="38"/>
      <c r="O275" s="38"/>
      <c r="P275" s="38"/>
      <c r="Q275" s="42"/>
      <c r="R275" s="37"/>
      <c r="S275" s="37"/>
      <c r="T275" s="21"/>
      <c r="U275" s="21"/>
      <c r="V275" s="21"/>
      <c r="W275" s="20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1"/>
      <c r="BE275" s="21"/>
      <c r="BF275" s="21"/>
      <c r="BG275" s="21"/>
      <c r="BH275" s="21"/>
      <c r="BI275" s="21"/>
    </row>
    <row r="276" spans="1:61" s="47" customFormat="1" x14ac:dyDescent="0.25">
      <c r="A276" s="55"/>
      <c r="B276" s="21"/>
      <c r="C276" s="21"/>
      <c r="D276" s="21"/>
      <c r="E276" s="21"/>
      <c r="F276" s="21"/>
      <c r="G276" s="21"/>
      <c r="H276" s="21"/>
      <c r="I276" s="21"/>
      <c r="J276" s="21"/>
      <c r="K276" s="37"/>
      <c r="L276" s="37"/>
      <c r="M276" s="38"/>
      <c r="N276" s="38"/>
      <c r="O276" s="38"/>
      <c r="P276" s="38"/>
      <c r="Q276" s="42"/>
      <c r="R276" s="37"/>
      <c r="S276" s="37"/>
      <c r="T276" s="21"/>
      <c r="U276" s="21"/>
      <c r="V276" s="21"/>
      <c r="W276" s="20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1"/>
      <c r="BE276" s="21"/>
      <c r="BF276" s="21"/>
      <c r="BG276" s="21"/>
      <c r="BH276" s="21"/>
      <c r="BI276" s="21"/>
    </row>
    <row r="277" spans="1:61" s="47" customFormat="1" x14ac:dyDescent="0.25">
      <c r="A277" s="55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39"/>
      <c r="N277" s="39"/>
      <c r="O277" s="39"/>
      <c r="P277" s="39"/>
      <c r="Q277" s="42"/>
      <c r="R277" s="21"/>
      <c r="S277" s="21"/>
      <c r="T277" s="21"/>
      <c r="U277" s="21"/>
      <c r="V277" s="21"/>
      <c r="W277" s="20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1"/>
      <c r="BE277" s="21"/>
      <c r="BF277" s="21"/>
      <c r="BG277" s="21"/>
      <c r="BH277" s="21"/>
      <c r="BI277" s="21"/>
    </row>
    <row r="278" spans="1:61" s="47" customFormat="1" x14ac:dyDescent="0.25">
      <c r="A278" s="55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39"/>
      <c r="N278" s="39"/>
      <c r="O278" s="39"/>
      <c r="P278" s="39"/>
      <c r="Q278" s="42"/>
      <c r="R278" s="21"/>
      <c r="S278" s="21"/>
      <c r="T278" s="21"/>
      <c r="U278" s="21"/>
      <c r="V278" s="21"/>
      <c r="W278" s="20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1"/>
      <c r="BE278" s="21"/>
      <c r="BF278" s="21"/>
      <c r="BG278" s="21"/>
      <c r="BH278" s="21"/>
      <c r="BI278" s="21"/>
    </row>
    <row r="279" spans="1:61" s="47" customFormat="1" x14ac:dyDescent="0.25">
      <c r="A279" s="55"/>
      <c r="B279" s="21"/>
      <c r="C279" s="21"/>
      <c r="D279" s="21"/>
      <c r="E279" s="21"/>
      <c r="F279" s="21"/>
      <c r="G279" s="21"/>
      <c r="H279" s="21"/>
      <c r="I279" s="21"/>
      <c r="J279" s="21"/>
      <c r="K279" s="37"/>
      <c r="L279" s="37"/>
      <c r="M279" s="38"/>
      <c r="N279" s="38"/>
      <c r="O279" s="38"/>
      <c r="P279" s="38"/>
      <c r="Q279" s="42"/>
      <c r="R279" s="37"/>
      <c r="S279" s="37"/>
      <c r="T279" s="21"/>
      <c r="U279" s="21"/>
      <c r="V279" s="21"/>
      <c r="W279" s="20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1"/>
      <c r="BE279" s="21"/>
      <c r="BF279" s="21"/>
      <c r="BG279" s="21"/>
      <c r="BH279" s="21"/>
      <c r="BI279" s="21"/>
    </row>
    <row r="280" spans="1:61" s="47" customFormat="1" x14ac:dyDescent="0.25">
      <c r="A280" s="55"/>
      <c r="B280" s="21"/>
      <c r="C280" s="21"/>
      <c r="D280" s="21"/>
      <c r="E280" s="21"/>
      <c r="F280" s="21"/>
      <c r="G280" s="21"/>
      <c r="H280" s="21"/>
      <c r="I280" s="21"/>
      <c r="J280" s="21"/>
      <c r="K280" s="37"/>
      <c r="L280" s="37"/>
      <c r="M280" s="38"/>
      <c r="N280" s="38"/>
      <c r="O280" s="38"/>
      <c r="P280" s="38"/>
      <c r="Q280" s="42"/>
      <c r="R280" s="37"/>
      <c r="S280" s="37"/>
      <c r="T280" s="21"/>
      <c r="U280" s="21"/>
      <c r="V280" s="21"/>
      <c r="W280" s="20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1"/>
      <c r="BE280" s="21"/>
      <c r="BF280" s="21"/>
      <c r="BG280" s="21"/>
      <c r="BH280" s="21"/>
      <c r="BI280" s="21"/>
    </row>
    <row r="281" spans="1:61" s="47" customFormat="1" x14ac:dyDescent="0.25">
      <c r="A281" s="55"/>
      <c r="B281" s="21"/>
      <c r="C281" s="21"/>
      <c r="D281" s="21"/>
      <c r="E281" s="21"/>
      <c r="F281" s="21"/>
      <c r="G281" s="21"/>
      <c r="H281" s="21"/>
      <c r="I281" s="21"/>
      <c r="J281" s="21"/>
      <c r="K281" s="37"/>
      <c r="L281" s="37"/>
      <c r="M281" s="38"/>
      <c r="N281" s="38"/>
      <c r="O281" s="38"/>
      <c r="P281" s="38"/>
      <c r="Q281" s="42"/>
      <c r="R281" s="37"/>
      <c r="S281" s="37"/>
      <c r="T281" s="21"/>
      <c r="U281" s="21"/>
      <c r="V281" s="21"/>
      <c r="W281" s="20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1"/>
      <c r="BE281" s="21"/>
      <c r="BF281" s="21"/>
      <c r="BG281" s="21"/>
      <c r="BH281" s="21"/>
      <c r="BI281" s="21"/>
    </row>
    <row r="282" spans="1:61" s="47" customFormat="1" x14ac:dyDescent="0.25">
      <c r="A282" s="55"/>
      <c r="B282" s="21"/>
      <c r="C282" s="21"/>
      <c r="D282" s="21"/>
      <c r="E282" s="21"/>
      <c r="F282" s="21"/>
      <c r="G282" s="21"/>
      <c r="H282" s="21"/>
      <c r="I282" s="21"/>
      <c r="J282" s="21"/>
      <c r="K282" s="37"/>
      <c r="L282" s="37"/>
      <c r="M282" s="38"/>
      <c r="N282" s="38"/>
      <c r="O282" s="38"/>
      <c r="P282" s="38"/>
      <c r="Q282" s="42"/>
      <c r="R282" s="37"/>
      <c r="S282" s="37"/>
      <c r="T282" s="21"/>
      <c r="U282" s="21"/>
      <c r="V282" s="21"/>
      <c r="W282" s="20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1"/>
      <c r="BE282" s="21"/>
      <c r="BF282" s="21"/>
      <c r="BG282" s="21"/>
      <c r="BH282" s="21"/>
      <c r="BI282" s="21"/>
    </row>
    <row r="283" spans="1:61" s="47" customFormat="1" x14ac:dyDescent="0.25">
      <c r="A283" s="55"/>
      <c r="B283" s="21"/>
      <c r="C283" s="21"/>
      <c r="D283" s="21"/>
      <c r="E283" s="21"/>
      <c r="F283" s="21"/>
      <c r="G283" s="21"/>
      <c r="H283" s="21"/>
      <c r="I283" s="21"/>
      <c r="J283" s="21"/>
      <c r="K283" s="37"/>
      <c r="L283" s="37"/>
      <c r="M283" s="38"/>
      <c r="N283" s="38"/>
      <c r="O283" s="38"/>
      <c r="P283" s="38"/>
      <c r="Q283" s="42"/>
      <c r="R283" s="37"/>
      <c r="S283" s="37"/>
      <c r="T283" s="21"/>
      <c r="U283" s="21"/>
      <c r="V283" s="21"/>
      <c r="W283" s="20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1"/>
      <c r="BE283" s="21"/>
      <c r="BF283" s="21"/>
      <c r="BG283" s="21"/>
      <c r="BH283" s="21"/>
      <c r="BI283" s="21"/>
    </row>
    <row r="284" spans="1:61" s="47" customFormat="1" x14ac:dyDescent="0.25">
      <c r="A284" s="55"/>
      <c r="B284" s="21"/>
      <c r="C284" s="21"/>
      <c r="D284" s="21"/>
      <c r="E284" s="21"/>
      <c r="F284" s="21"/>
      <c r="G284" s="21"/>
      <c r="H284" s="21"/>
      <c r="I284" s="21"/>
      <c r="J284" s="21"/>
      <c r="K284" s="37"/>
      <c r="L284" s="37"/>
      <c r="M284" s="38"/>
      <c r="N284" s="38"/>
      <c r="O284" s="38"/>
      <c r="P284" s="38"/>
      <c r="Q284" s="42"/>
      <c r="R284" s="37"/>
      <c r="S284" s="37"/>
      <c r="T284" s="21"/>
      <c r="U284" s="21"/>
      <c r="V284" s="21"/>
      <c r="W284" s="20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1"/>
      <c r="BE284" s="21"/>
      <c r="BF284" s="21"/>
      <c r="BG284" s="21"/>
      <c r="BH284" s="21"/>
      <c r="BI284" s="21"/>
    </row>
    <row r="285" spans="1:61" s="47" customFormat="1" x14ac:dyDescent="0.25">
      <c r="A285" s="55"/>
      <c r="B285" s="21"/>
      <c r="C285" s="21"/>
      <c r="D285" s="21"/>
      <c r="E285" s="21"/>
      <c r="F285" s="21"/>
      <c r="G285" s="21"/>
      <c r="H285" s="21"/>
      <c r="I285" s="21"/>
      <c r="J285" s="21"/>
      <c r="K285" s="37"/>
      <c r="L285" s="37"/>
      <c r="M285" s="38"/>
      <c r="N285" s="38"/>
      <c r="O285" s="38"/>
      <c r="P285" s="38"/>
      <c r="Q285" s="42"/>
      <c r="R285" s="37"/>
      <c r="S285" s="37"/>
      <c r="T285" s="21"/>
      <c r="U285" s="21"/>
      <c r="V285" s="21"/>
      <c r="W285" s="20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1"/>
      <c r="BE285" s="21"/>
      <c r="BF285" s="21"/>
      <c r="BG285" s="21"/>
      <c r="BH285" s="21"/>
      <c r="BI285" s="21"/>
    </row>
    <row r="286" spans="1:61" s="47" customFormat="1" x14ac:dyDescent="0.25">
      <c r="A286" s="55"/>
      <c r="B286" s="21"/>
      <c r="C286" s="21"/>
      <c r="D286" s="21"/>
      <c r="E286" s="21"/>
      <c r="F286" s="21"/>
      <c r="G286" s="21"/>
      <c r="H286" s="21"/>
      <c r="I286" s="21"/>
      <c r="J286" s="21"/>
      <c r="K286" s="37"/>
      <c r="L286" s="37"/>
      <c r="M286" s="38"/>
      <c r="N286" s="38"/>
      <c r="O286" s="38"/>
      <c r="P286" s="38"/>
      <c r="Q286" s="42"/>
      <c r="R286" s="37"/>
      <c r="S286" s="37"/>
      <c r="T286" s="21"/>
      <c r="U286" s="21"/>
      <c r="V286" s="21"/>
      <c r="W286" s="20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1"/>
      <c r="BE286" s="21"/>
      <c r="BF286" s="21"/>
      <c r="BG286" s="21"/>
      <c r="BH286" s="21"/>
      <c r="BI286" s="21"/>
    </row>
    <row r="287" spans="1:61" s="47" customFormat="1" x14ac:dyDescent="0.25">
      <c r="A287" s="55"/>
      <c r="B287" s="21"/>
      <c r="C287" s="21"/>
      <c r="D287" s="21"/>
      <c r="E287" s="21"/>
      <c r="F287" s="21"/>
      <c r="G287" s="21"/>
      <c r="H287" s="21"/>
      <c r="I287" s="21"/>
      <c r="J287" s="21"/>
      <c r="K287" s="37"/>
      <c r="L287" s="37"/>
      <c r="M287" s="38"/>
      <c r="N287" s="38"/>
      <c r="O287" s="38"/>
      <c r="P287" s="38"/>
      <c r="Q287" s="42"/>
      <c r="R287" s="37"/>
      <c r="S287" s="37"/>
      <c r="T287" s="21"/>
      <c r="U287" s="21"/>
      <c r="V287" s="21"/>
      <c r="W287" s="20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1"/>
      <c r="BE287" s="21"/>
      <c r="BF287" s="21"/>
      <c r="BG287" s="21"/>
      <c r="BH287" s="21"/>
      <c r="BI287" s="21"/>
    </row>
    <row r="288" spans="1:61" s="47" customFormat="1" x14ac:dyDescent="0.25">
      <c r="A288" s="55"/>
      <c r="B288" s="21"/>
      <c r="C288" s="21"/>
      <c r="D288" s="21"/>
      <c r="E288" s="21"/>
      <c r="F288" s="21"/>
      <c r="G288" s="21"/>
      <c r="H288" s="21"/>
      <c r="I288" s="21"/>
      <c r="J288" s="21"/>
      <c r="K288" s="37"/>
      <c r="L288" s="37"/>
      <c r="M288" s="38"/>
      <c r="N288" s="38"/>
      <c r="O288" s="38"/>
      <c r="P288" s="38"/>
      <c r="Q288" s="42"/>
      <c r="R288" s="37"/>
      <c r="S288" s="37"/>
      <c r="T288" s="21"/>
      <c r="U288" s="21"/>
      <c r="V288" s="21"/>
      <c r="W288" s="20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1"/>
      <c r="BE288" s="21"/>
      <c r="BF288" s="21"/>
      <c r="BG288" s="21"/>
      <c r="BH288" s="21"/>
      <c r="BI288" s="21"/>
    </row>
    <row r="289" spans="1:61" s="47" customFormat="1" x14ac:dyDescent="0.25">
      <c r="A289" s="55"/>
      <c r="B289" s="21"/>
      <c r="C289" s="21"/>
      <c r="D289" s="21"/>
      <c r="E289" s="21"/>
      <c r="F289" s="21"/>
      <c r="G289" s="21"/>
      <c r="H289" s="21"/>
      <c r="I289" s="21"/>
      <c r="J289" s="21"/>
      <c r="K289" s="37"/>
      <c r="L289" s="37"/>
      <c r="M289" s="38"/>
      <c r="N289" s="38"/>
      <c r="O289" s="38"/>
      <c r="P289" s="38"/>
      <c r="Q289" s="42"/>
      <c r="R289" s="37"/>
      <c r="S289" s="37"/>
      <c r="T289" s="21"/>
      <c r="U289" s="21"/>
      <c r="V289" s="21"/>
      <c r="W289" s="20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1"/>
      <c r="BE289" s="21"/>
      <c r="BF289" s="21"/>
      <c r="BG289" s="21"/>
      <c r="BH289" s="21"/>
      <c r="BI289" s="21"/>
    </row>
    <row r="290" spans="1:61" s="47" customFormat="1" x14ac:dyDescent="0.25">
      <c r="A290" s="55"/>
      <c r="B290" s="21"/>
      <c r="C290" s="21"/>
      <c r="D290" s="21"/>
      <c r="E290" s="21"/>
      <c r="F290" s="21"/>
      <c r="G290" s="21"/>
      <c r="H290" s="21"/>
      <c r="I290" s="21"/>
      <c r="J290" s="21"/>
      <c r="K290" s="37"/>
      <c r="L290" s="37"/>
      <c r="M290" s="38"/>
      <c r="N290" s="38"/>
      <c r="O290" s="38"/>
      <c r="P290" s="38"/>
      <c r="Q290" s="42"/>
      <c r="R290" s="37"/>
      <c r="S290" s="37"/>
      <c r="T290" s="21"/>
      <c r="U290" s="21"/>
      <c r="V290" s="21"/>
      <c r="W290" s="20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1"/>
      <c r="BE290" s="21"/>
      <c r="BF290" s="21"/>
      <c r="BG290" s="21"/>
      <c r="BH290" s="21"/>
      <c r="BI290" s="21"/>
    </row>
    <row r="291" spans="1:61" s="47" customFormat="1" x14ac:dyDescent="0.25">
      <c r="A291" s="55"/>
      <c r="B291" s="21"/>
      <c r="C291" s="21"/>
      <c r="D291" s="21"/>
      <c r="E291" s="21"/>
      <c r="F291" s="21"/>
      <c r="G291" s="21"/>
      <c r="H291" s="21"/>
      <c r="I291" s="21"/>
      <c r="J291" s="21"/>
      <c r="K291" s="37"/>
      <c r="L291" s="37"/>
      <c r="M291" s="38"/>
      <c r="N291" s="38"/>
      <c r="O291" s="38"/>
      <c r="P291" s="38"/>
      <c r="Q291" s="42"/>
      <c r="R291" s="37"/>
      <c r="S291" s="37"/>
      <c r="T291" s="21"/>
      <c r="U291" s="21"/>
      <c r="V291" s="21"/>
      <c r="W291" s="20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1"/>
      <c r="BE291" s="21"/>
      <c r="BF291" s="21"/>
      <c r="BG291" s="21"/>
      <c r="BH291" s="21"/>
      <c r="BI291" s="21"/>
    </row>
    <row r="292" spans="1:61" s="47" customFormat="1" x14ac:dyDescent="0.25">
      <c r="A292" s="55"/>
      <c r="B292" s="21"/>
      <c r="C292" s="21"/>
      <c r="D292" s="21"/>
      <c r="E292" s="21"/>
      <c r="F292" s="21"/>
      <c r="G292" s="21"/>
      <c r="H292" s="21"/>
      <c r="I292" s="21"/>
      <c r="J292" s="21"/>
      <c r="K292" s="37"/>
      <c r="L292" s="37"/>
      <c r="M292" s="38"/>
      <c r="N292" s="38"/>
      <c r="O292" s="38"/>
      <c r="P292" s="38"/>
      <c r="Q292" s="42"/>
      <c r="R292" s="37"/>
      <c r="S292" s="37"/>
      <c r="T292" s="21"/>
      <c r="U292" s="21"/>
      <c r="V292" s="21"/>
      <c r="W292" s="20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1"/>
      <c r="BE292" s="21"/>
      <c r="BF292" s="21"/>
      <c r="BG292" s="21"/>
      <c r="BH292" s="21"/>
      <c r="BI292" s="21"/>
    </row>
    <row r="293" spans="1:61" s="47" customFormat="1" x14ac:dyDescent="0.25">
      <c r="A293" s="55"/>
      <c r="B293" s="21"/>
      <c r="C293" s="21"/>
      <c r="D293" s="21"/>
      <c r="E293" s="43"/>
      <c r="F293" s="43"/>
      <c r="G293" s="21"/>
      <c r="H293" s="21"/>
      <c r="I293" s="21"/>
      <c r="J293" s="21"/>
      <c r="K293" s="37"/>
      <c r="L293" s="37"/>
      <c r="M293" s="44"/>
      <c r="N293" s="44"/>
      <c r="O293" s="44"/>
      <c r="P293" s="44"/>
      <c r="Q293" s="45"/>
      <c r="R293" s="37"/>
      <c r="S293" s="37"/>
      <c r="T293" s="43"/>
      <c r="U293" s="21"/>
      <c r="V293" s="21"/>
      <c r="W293" s="20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1"/>
      <c r="BE293" s="21"/>
      <c r="BF293" s="21"/>
      <c r="BG293" s="21"/>
      <c r="BH293" s="21"/>
      <c r="BI293" s="21"/>
    </row>
    <row r="294" spans="1:61" s="47" customFormat="1" x14ac:dyDescent="0.25">
      <c r="A294" s="55"/>
      <c r="B294" s="21"/>
      <c r="C294" s="21"/>
      <c r="D294" s="21"/>
      <c r="E294" s="21"/>
      <c r="F294" s="21"/>
      <c r="G294" s="21"/>
      <c r="H294" s="21"/>
      <c r="I294" s="21"/>
      <c r="J294" s="21"/>
      <c r="K294" s="37"/>
      <c r="L294" s="37"/>
      <c r="M294" s="38"/>
      <c r="N294" s="38"/>
      <c r="O294" s="38"/>
      <c r="P294" s="38"/>
      <c r="Q294" s="42"/>
      <c r="R294" s="37"/>
      <c r="S294" s="37"/>
      <c r="T294" s="21"/>
      <c r="U294" s="21"/>
      <c r="V294" s="21"/>
      <c r="W294" s="20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1"/>
      <c r="BE294" s="21"/>
      <c r="BF294" s="21"/>
      <c r="BG294" s="21"/>
      <c r="BH294" s="21"/>
      <c r="BI294" s="21"/>
    </row>
    <row r="295" spans="1:61" s="47" customFormat="1" x14ac:dyDescent="0.25">
      <c r="A295" s="55"/>
      <c r="B295" s="21"/>
      <c r="C295" s="21"/>
      <c r="D295" s="21"/>
      <c r="E295" s="21"/>
      <c r="F295" s="21"/>
      <c r="G295" s="21"/>
      <c r="H295" s="21"/>
      <c r="I295" s="21"/>
      <c r="J295" s="21"/>
      <c r="K295" s="37"/>
      <c r="L295" s="37"/>
      <c r="M295" s="38"/>
      <c r="N295" s="38"/>
      <c r="O295" s="38"/>
      <c r="P295" s="38"/>
      <c r="Q295" s="42"/>
      <c r="R295" s="37"/>
      <c r="S295" s="37"/>
      <c r="T295" s="21"/>
      <c r="U295" s="21"/>
      <c r="V295" s="21"/>
      <c r="W295" s="20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1"/>
      <c r="BE295" s="21"/>
      <c r="BF295" s="21"/>
      <c r="BG295" s="21"/>
      <c r="BH295" s="21"/>
      <c r="BI295" s="21"/>
    </row>
    <row r="296" spans="1:61" s="47" customFormat="1" x14ac:dyDescent="0.25">
      <c r="A296" s="55"/>
      <c r="B296" s="21"/>
      <c r="C296" s="21"/>
      <c r="D296" s="21"/>
      <c r="E296" s="21"/>
      <c r="F296" s="21"/>
      <c r="G296" s="21"/>
      <c r="H296" s="21"/>
      <c r="I296" s="21"/>
      <c r="J296" s="21"/>
      <c r="K296" s="37"/>
      <c r="L296" s="37"/>
      <c r="M296" s="38"/>
      <c r="N296" s="38"/>
      <c r="O296" s="38"/>
      <c r="P296" s="38"/>
      <c r="Q296" s="42"/>
      <c r="R296" s="37"/>
      <c r="S296" s="37"/>
      <c r="T296" s="21"/>
      <c r="U296" s="21"/>
      <c r="V296" s="21"/>
      <c r="W296" s="20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1"/>
      <c r="BE296" s="21"/>
      <c r="BF296" s="21"/>
      <c r="BG296" s="21"/>
      <c r="BH296" s="21"/>
      <c r="BI296" s="21"/>
    </row>
    <row r="297" spans="1:61" s="47" customFormat="1" x14ac:dyDescent="0.25">
      <c r="A297" s="55"/>
      <c r="B297" s="21"/>
      <c r="C297" s="21"/>
      <c r="D297" s="21"/>
      <c r="E297" s="21"/>
      <c r="F297" s="21"/>
      <c r="G297" s="21"/>
      <c r="H297" s="21"/>
      <c r="I297" s="21"/>
      <c r="J297" s="21"/>
      <c r="K297" s="37"/>
      <c r="L297" s="37"/>
      <c r="M297" s="38"/>
      <c r="N297" s="38"/>
      <c r="O297" s="38"/>
      <c r="P297" s="38"/>
      <c r="Q297" s="42"/>
      <c r="R297" s="37"/>
      <c r="S297" s="37"/>
      <c r="T297" s="21"/>
      <c r="U297" s="21"/>
      <c r="V297" s="21"/>
      <c r="W297" s="20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1"/>
      <c r="BE297" s="21"/>
      <c r="BF297" s="21"/>
      <c r="BG297" s="21"/>
      <c r="BH297" s="21"/>
      <c r="BI297" s="21"/>
    </row>
    <row r="298" spans="1:61" s="47" customFormat="1" x14ac:dyDescent="0.25">
      <c r="A298" s="55"/>
      <c r="B298" s="21"/>
      <c r="C298" s="21"/>
      <c r="D298" s="21"/>
      <c r="E298" s="21"/>
      <c r="F298" s="21"/>
      <c r="G298" s="21"/>
      <c r="H298" s="21"/>
      <c r="I298" s="21"/>
      <c r="J298" s="21"/>
      <c r="K298" s="37"/>
      <c r="L298" s="37"/>
      <c r="M298" s="38"/>
      <c r="N298" s="38"/>
      <c r="O298" s="38"/>
      <c r="P298" s="38"/>
      <c r="Q298" s="42"/>
      <c r="R298" s="37"/>
      <c r="S298" s="37"/>
      <c r="T298" s="21"/>
      <c r="U298" s="21"/>
      <c r="V298" s="21"/>
      <c r="W298" s="20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1"/>
      <c r="BE298" s="21"/>
      <c r="BF298" s="21"/>
      <c r="BG298" s="21"/>
      <c r="BH298" s="21"/>
      <c r="BI298" s="21"/>
    </row>
    <row r="299" spans="1:61" s="47" customFormat="1" x14ac:dyDescent="0.25">
      <c r="A299" s="55"/>
      <c r="B299" s="21"/>
      <c r="C299" s="21"/>
      <c r="D299" s="21"/>
      <c r="E299" s="21"/>
      <c r="F299" s="21"/>
      <c r="G299" s="21"/>
      <c r="H299" s="21"/>
      <c r="I299" s="21"/>
      <c r="J299" s="21"/>
      <c r="K299" s="37"/>
      <c r="L299" s="37"/>
      <c r="M299" s="38"/>
      <c r="N299" s="38"/>
      <c r="O299" s="38"/>
      <c r="P299" s="38"/>
      <c r="Q299" s="42"/>
      <c r="R299" s="37"/>
      <c r="S299" s="37"/>
      <c r="T299" s="21"/>
      <c r="U299" s="21"/>
      <c r="V299" s="21"/>
      <c r="W299" s="20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1"/>
      <c r="BE299" s="21"/>
      <c r="BF299" s="21"/>
      <c r="BG299" s="21"/>
      <c r="BH299" s="21"/>
      <c r="BI299" s="21"/>
    </row>
    <row r="300" spans="1:61" s="47" customFormat="1" x14ac:dyDescent="0.25">
      <c r="A300" s="55"/>
      <c r="B300" s="21"/>
      <c r="C300" s="21"/>
      <c r="D300" s="21"/>
      <c r="E300" s="21"/>
      <c r="F300" s="21"/>
      <c r="G300" s="21"/>
      <c r="H300" s="21"/>
      <c r="I300" s="21"/>
      <c r="J300" s="21"/>
      <c r="K300" s="37"/>
      <c r="L300" s="37"/>
      <c r="M300" s="38"/>
      <c r="N300" s="38"/>
      <c r="O300" s="38"/>
      <c r="P300" s="38"/>
      <c r="Q300" s="42"/>
      <c r="R300" s="37"/>
      <c r="S300" s="37"/>
      <c r="T300" s="21"/>
      <c r="U300" s="21"/>
      <c r="V300" s="21"/>
      <c r="W300" s="20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1"/>
      <c r="BE300" s="21"/>
      <c r="BF300" s="21"/>
      <c r="BG300" s="21"/>
      <c r="BH300" s="21"/>
      <c r="BI300" s="21"/>
    </row>
    <row r="301" spans="1:61" s="47" customFormat="1" x14ac:dyDescent="0.25">
      <c r="A301" s="55"/>
      <c r="B301" s="21"/>
      <c r="C301" s="21"/>
      <c r="D301" s="21"/>
      <c r="E301" s="21"/>
      <c r="F301" s="21"/>
      <c r="G301" s="21"/>
      <c r="H301" s="21"/>
      <c r="I301" s="21"/>
      <c r="J301" s="21"/>
      <c r="K301" s="37"/>
      <c r="L301" s="37"/>
      <c r="M301" s="38"/>
      <c r="N301" s="38"/>
      <c r="O301" s="38"/>
      <c r="P301" s="38"/>
      <c r="Q301" s="42"/>
      <c r="R301" s="37"/>
      <c r="S301" s="37"/>
      <c r="T301" s="21"/>
      <c r="U301" s="21"/>
      <c r="V301" s="21"/>
      <c r="W301" s="20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1"/>
      <c r="BE301" s="21"/>
      <c r="BF301" s="21"/>
      <c r="BG301" s="21"/>
      <c r="BH301" s="21"/>
      <c r="BI301" s="21"/>
    </row>
    <row r="302" spans="1:61" s="47" customFormat="1" x14ac:dyDescent="0.25">
      <c r="A302" s="55"/>
      <c r="B302" s="21"/>
      <c r="C302" s="21"/>
      <c r="D302" s="21"/>
      <c r="E302" s="21"/>
      <c r="F302" s="21"/>
      <c r="G302" s="21"/>
      <c r="H302" s="21"/>
      <c r="I302" s="21"/>
      <c r="J302" s="21"/>
      <c r="K302" s="37"/>
      <c r="L302" s="37"/>
      <c r="M302" s="38"/>
      <c r="N302" s="38"/>
      <c r="O302" s="38"/>
      <c r="P302" s="38"/>
      <c r="Q302" s="42"/>
      <c r="R302" s="37"/>
      <c r="S302" s="37"/>
      <c r="T302" s="21"/>
      <c r="U302" s="21"/>
      <c r="V302" s="21"/>
      <c r="W302" s="20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1"/>
      <c r="BE302" s="21"/>
      <c r="BF302" s="21"/>
      <c r="BG302" s="21"/>
      <c r="BH302" s="21"/>
      <c r="BI302" s="21"/>
    </row>
    <row r="303" spans="1:61" s="47" customFormat="1" x14ac:dyDescent="0.25">
      <c r="A303" s="55"/>
      <c r="B303" s="21"/>
      <c r="C303" s="21"/>
      <c r="D303" s="21"/>
      <c r="E303" s="21"/>
      <c r="F303" s="21"/>
      <c r="G303" s="21"/>
      <c r="H303" s="21"/>
      <c r="I303" s="21"/>
      <c r="J303" s="21"/>
      <c r="K303" s="37"/>
      <c r="L303" s="37"/>
      <c r="M303" s="38"/>
      <c r="N303" s="38"/>
      <c r="O303" s="38"/>
      <c r="P303" s="38"/>
      <c r="Q303" s="42"/>
      <c r="R303" s="37"/>
      <c r="S303" s="37"/>
      <c r="T303" s="21"/>
      <c r="U303" s="21"/>
      <c r="V303" s="21"/>
      <c r="W303" s="20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1"/>
      <c r="BE303" s="21"/>
      <c r="BF303" s="21"/>
      <c r="BG303" s="21"/>
      <c r="BH303" s="21"/>
      <c r="BI303" s="21"/>
    </row>
    <row r="304" spans="1:61" s="47" customFormat="1" x14ac:dyDescent="0.25">
      <c r="A304" s="55"/>
      <c r="B304" s="21"/>
      <c r="C304" s="21"/>
      <c r="D304" s="21"/>
      <c r="E304" s="21"/>
      <c r="F304" s="21"/>
      <c r="G304" s="21"/>
      <c r="H304" s="21"/>
      <c r="I304" s="21"/>
      <c r="J304" s="21"/>
      <c r="K304" s="37"/>
      <c r="L304" s="37"/>
      <c r="M304" s="38"/>
      <c r="N304" s="38"/>
      <c r="O304" s="38"/>
      <c r="P304" s="38"/>
      <c r="Q304" s="42"/>
      <c r="R304" s="37"/>
      <c r="S304" s="37"/>
      <c r="T304" s="21"/>
      <c r="U304" s="21"/>
      <c r="V304" s="21"/>
      <c r="W304" s="20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1"/>
      <c r="BE304" s="21"/>
      <c r="BF304" s="21"/>
      <c r="BG304" s="21"/>
      <c r="BH304" s="21"/>
      <c r="BI304" s="21"/>
    </row>
    <row r="305" spans="1:61" s="47" customFormat="1" x14ac:dyDescent="0.25">
      <c r="A305" s="55"/>
      <c r="B305" s="21"/>
      <c r="C305" s="21"/>
      <c r="D305" s="21"/>
      <c r="E305" s="21"/>
      <c r="F305" s="21"/>
      <c r="G305" s="21"/>
      <c r="H305" s="21"/>
      <c r="I305" s="21"/>
      <c r="J305" s="21"/>
      <c r="K305" s="37"/>
      <c r="L305" s="37"/>
      <c r="M305" s="38"/>
      <c r="N305" s="38"/>
      <c r="O305" s="38"/>
      <c r="P305" s="38"/>
      <c r="Q305" s="42"/>
      <c r="R305" s="37"/>
      <c r="S305" s="37"/>
      <c r="T305" s="21"/>
      <c r="U305" s="21"/>
      <c r="V305" s="21"/>
      <c r="W305" s="20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1"/>
      <c r="BE305" s="21"/>
      <c r="BF305" s="21"/>
      <c r="BG305" s="21"/>
      <c r="BH305" s="21"/>
      <c r="BI305" s="21"/>
    </row>
    <row r="306" spans="1:61" s="47" customFormat="1" x14ac:dyDescent="0.25">
      <c r="A306" s="55"/>
      <c r="B306" s="21"/>
      <c r="C306" s="21"/>
      <c r="D306" s="21"/>
      <c r="E306" s="21"/>
      <c r="F306" s="21"/>
      <c r="G306" s="21"/>
      <c r="H306" s="21"/>
      <c r="I306" s="21"/>
      <c r="J306" s="21"/>
      <c r="K306" s="37"/>
      <c r="L306" s="37"/>
      <c r="M306" s="38"/>
      <c r="N306" s="38"/>
      <c r="O306" s="38"/>
      <c r="P306" s="38"/>
      <c r="Q306" s="42"/>
      <c r="R306" s="37"/>
      <c r="S306" s="37"/>
      <c r="T306" s="21"/>
      <c r="U306" s="21"/>
      <c r="V306" s="21"/>
      <c r="W306" s="20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1"/>
      <c r="BE306" s="21"/>
      <c r="BF306" s="21"/>
      <c r="BG306" s="21"/>
      <c r="BH306" s="21"/>
      <c r="BI306" s="21"/>
    </row>
    <row r="307" spans="1:61" s="47" customFormat="1" x14ac:dyDescent="0.25">
      <c r="A307" s="55"/>
      <c r="B307" s="21"/>
      <c r="C307" s="21"/>
      <c r="D307" s="21"/>
      <c r="E307" s="21"/>
      <c r="F307" s="21"/>
      <c r="G307" s="21"/>
      <c r="H307" s="21"/>
      <c r="I307" s="21"/>
      <c r="J307" s="21"/>
      <c r="K307" s="37"/>
      <c r="L307" s="37"/>
      <c r="M307" s="38"/>
      <c r="N307" s="38"/>
      <c r="O307" s="38"/>
      <c r="P307" s="38"/>
      <c r="Q307" s="42"/>
      <c r="R307" s="37"/>
      <c r="S307" s="37"/>
      <c r="T307" s="21"/>
      <c r="U307" s="21"/>
      <c r="V307" s="21"/>
      <c r="W307" s="20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1"/>
      <c r="BE307" s="21"/>
      <c r="BF307" s="21"/>
      <c r="BG307" s="21"/>
      <c r="BH307" s="21"/>
      <c r="BI307" s="21"/>
    </row>
    <row r="308" spans="1:61" s="47" customFormat="1" x14ac:dyDescent="0.25">
      <c r="A308" s="55"/>
      <c r="B308" s="21"/>
      <c r="C308" s="21"/>
      <c r="D308" s="21"/>
      <c r="E308" s="21"/>
      <c r="F308" s="21"/>
      <c r="G308" s="21"/>
      <c r="H308" s="21"/>
      <c r="I308" s="21"/>
      <c r="J308" s="21"/>
      <c r="K308" s="37"/>
      <c r="L308" s="37"/>
      <c r="M308" s="38"/>
      <c r="N308" s="38"/>
      <c r="O308" s="38"/>
      <c r="P308" s="38"/>
      <c r="Q308" s="42"/>
      <c r="R308" s="37"/>
      <c r="S308" s="37"/>
      <c r="T308" s="21"/>
      <c r="U308" s="21"/>
      <c r="V308" s="21"/>
      <c r="W308" s="20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1"/>
      <c r="BE308" s="21"/>
      <c r="BF308" s="21"/>
      <c r="BG308" s="21"/>
      <c r="BH308" s="21"/>
      <c r="BI308" s="21"/>
    </row>
    <row r="309" spans="1:61" s="47" customFormat="1" x14ac:dyDescent="0.25">
      <c r="A309" s="55"/>
      <c r="B309" s="21"/>
      <c r="C309" s="21"/>
      <c r="D309" s="21"/>
      <c r="E309" s="21"/>
      <c r="F309" s="21"/>
      <c r="G309" s="21"/>
      <c r="H309" s="21"/>
      <c r="I309" s="21"/>
      <c r="J309" s="21"/>
      <c r="K309" s="37"/>
      <c r="L309" s="37"/>
      <c r="M309" s="38"/>
      <c r="N309" s="38"/>
      <c r="O309" s="38"/>
      <c r="P309" s="38"/>
      <c r="Q309" s="42"/>
      <c r="R309" s="37"/>
      <c r="S309" s="37"/>
      <c r="T309" s="21"/>
      <c r="U309" s="21"/>
      <c r="V309" s="21"/>
      <c r="W309" s="20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1"/>
      <c r="BE309" s="21"/>
      <c r="BF309" s="21"/>
      <c r="BG309" s="21"/>
      <c r="BH309" s="21"/>
      <c r="BI309" s="21"/>
    </row>
    <row r="310" spans="1:61" s="47" customFormat="1" x14ac:dyDescent="0.25">
      <c r="A310" s="55"/>
      <c r="B310" s="21"/>
      <c r="C310" s="21"/>
      <c r="D310" s="21"/>
      <c r="E310" s="21"/>
      <c r="F310" s="21"/>
      <c r="G310" s="21"/>
      <c r="H310" s="21"/>
      <c r="I310" s="21"/>
      <c r="J310" s="21"/>
      <c r="K310" s="37"/>
      <c r="L310" s="37"/>
      <c r="M310" s="38"/>
      <c r="N310" s="38"/>
      <c r="O310" s="38"/>
      <c r="P310" s="38"/>
      <c r="Q310" s="42"/>
      <c r="R310" s="37"/>
      <c r="S310" s="37"/>
      <c r="T310" s="21"/>
      <c r="U310" s="21"/>
      <c r="V310" s="21"/>
      <c r="W310" s="20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1"/>
      <c r="BE310" s="21"/>
      <c r="BF310" s="21"/>
      <c r="BG310" s="21"/>
      <c r="BH310" s="21"/>
      <c r="BI310" s="21"/>
    </row>
    <row r="311" spans="1:61" s="47" customFormat="1" x14ac:dyDescent="0.25">
      <c r="A311" s="55"/>
      <c r="B311" s="21"/>
      <c r="C311" s="21"/>
      <c r="D311" s="43"/>
      <c r="E311" s="43"/>
      <c r="F311" s="43"/>
      <c r="G311" s="43"/>
      <c r="H311" s="43"/>
      <c r="I311" s="21"/>
      <c r="J311" s="21"/>
      <c r="K311" s="46"/>
      <c r="L311" s="46"/>
      <c r="M311" s="44"/>
      <c r="N311" s="44"/>
      <c r="O311" s="44"/>
      <c r="P311" s="44"/>
      <c r="Q311" s="45"/>
      <c r="R311" s="46"/>
      <c r="S311" s="46"/>
      <c r="T311" s="43"/>
      <c r="U311" s="43"/>
      <c r="V311" s="21"/>
      <c r="W311" s="20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1"/>
      <c r="BE311" s="21"/>
      <c r="BF311" s="21"/>
      <c r="BG311" s="21"/>
      <c r="BH311" s="21"/>
      <c r="BI311" s="21"/>
    </row>
    <row r="312" spans="1:61" s="47" customFormat="1" x14ac:dyDescent="0.25">
      <c r="A312" s="55"/>
      <c r="B312" s="21"/>
      <c r="C312" s="21"/>
      <c r="D312" s="21"/>
      <c r="E312" s="21"/>
      <c r="F312" s="21"/>
      <c r="G312" s="21"/>
      <c r="H312" s="21"/>
      <c r="I312" s="21"/>
      <c r="J312" s="21"/>
      <c r="K312" s="37"/>
      <c r="L312" s="37"/>
      <c r="M312" s="38"/>
      <c r="N312" s="38"/>
      <c r="O312" s="38"/>
      <c r="P312" s="38"/>
      <c r="Q312" s="42"/>
      <c r="R312" s="37"/>
      <c r="S312" s="37"/>
      <c r="T312" s="21"/>
      <c r="U312" s="21"/>
      <c r="V312" s="21"/>
      <c r="W312" s="20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1"/>
      <c r="BE312" s="21"/>
      <c r="BF312" s="21"/>
      <c r="BG312" s="21"/>
      <c r="BH312" s="21"/>
      <c r="BI312" s="21"/>
    </row>
    <row r="313" spans="1:61" s="47" customFormat="1" x14ac:dyDescent="0.25">
      <c r="A313" s="55"/>
      <c r="B313" s="21"/>
      <c r="C313" s="21"/>
      <c r="D313" s="43"/>
      <c r="E313" s="43"/>
      <c r="F313" s="43"/>
      <c r="G313" s="43"/>
      <c r="H313" s="43"/>
      <c r="I313" s="21"/>
      <c r="J313" s="21"/>
      <c r="K313" s="46"/>
      <c r="L313" s="46"/>
      <c r="M313" s="44"/>
      <c r="N313" s="44"/>
      <c r="O313" s="44"/>
      <c r="P313" s="44"/>
      <c r="Q313" s="45"/>
      <c r="R313" s="46"/>
      <c r="S313" s="46"/>
      <c r="T313" s="43"/>
      <c r="U313" s="43"/>
      <c r="V313" s="21"/>
      <c r="W313" s="20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1"/>
      <c r="BE313" s="21"/>
      <c r="BF313" s="21"/>
      <c r="BG313" s="21"/>
      <c r="BH313" s="21"/>
      <c r="BI313" s="21"/>
    </row>
    <row r="314" spans="1:61" s="47" customFormat="1" x14ac:dyDescent="0.25">
      <c r="A314" s="55"/>
      <c r="B314" s="21"/>
      <c r="C314" s="21"/>
      <c r="D314" s="21"/>
      <c r="E314" s="21"/>
      <c r="F314" s="21"/>
      <c r="G314" s="21"/>
      <c r="H314" s="21"/>
      <c r="I314" s="21"/>
      <c r="J314" s="21"/>
      <c r="K314" s="37"/>
      <c r="L314" s="37"/>
      <c r="M314" s="38"/>
      <c r="N314" s="38"/>
      <c r="O314" s="38"/>
      <c r="P314" s="38"/>
      <c r="Q314" s="42"/>
      <c r="R314" s="37"/>
      <c r="S314" s="37"/>
      <c r="T314" s="21"/>
      <c r="U314" s="21"/>
      <c r="V314" s="21"/>
      <c r="W314" s="20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1"/>
      <c r="BE314" s="21"/>
      <c r="BF314" s="21"/>
      <c r="BG314" s="21"/>
      <c r="BH314" s="21"/>
      <c r="BI314" s="21"/>
    </row>
    <row r="315" spans="1:61" s="47" customFormat="1" x14ac:dyDescent="0.25">
      <c r="A315" s="55"/>
      <c r="B315" s="21"/>
      <c r="C315" s="21"/>
      <c r="D315" s="21"/>
      <c r="E315" s="21"/>
      <c r="F315" s="21"/>
      <c r="G315" s="21"/>
      <c r="H315" s="21"/>
      <c r="I315" s="21"/>
      <c r="J315" s="21"/>
      <c r="K315" s="37"/>
      <c r="L315" s="37"/>
      <c r="M315" s="38"/>
      <c r="N315" s="38"/>
      <c r="O315" s="38"/>
      <c r="P315" s="38"/>
      <c r="Q315" s="42"/>
      <c r="R315" s="37"/>
      <c r="S315" s="37"/>
      <c r="T315" s="21"/>
      <c r="U315" s="21"/>
      <c r="V315" s="21"/>
      <c r="W315" s="20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1"/>
      <c r="BE315" s="21"/>
      <c r="BF315" s="21"/>
      <c r="BG315" s="21"/>
      <c r="BH315" s="21"/>
      <c r="BI315" s="21"/>
    </row>
    <row r="316" spans="1:61" s="47" customFormat="1" x14ac:dyDescent="0.25">
      <c r="A316" s="55"/>
      <c r="B316" s="21"/>
      <c r="C316" s="21"/>
      <c r="D316" s="21"/>
      <c r="E316" s="21"/>
      <c r="F316" s="21"/>
      <c r="G316" s="21"/>
      <c r="H316" s="21"/>
      <c r="I316" s="21"/>
      <c r="J316" s="21"/>
      <c r="K316" s="37"/>
      <c r="L316" s="37"/>
      <c r="M316" s="38"/>
      <c r="N316" s="38"/>
      <c r="O316" s="38"/>
      <c r="P316" s="38"/>
      <c r="Q316" s="42"/>
      <c r="R316" s="37"/>
      <c r="S316" s="37"/>
      <c r="T316" s="21"/>
      <c r="U316" s="21"/>
      <c r="V316" s="21"/>
      <c r="W316" s="20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1"/>
      <c r="BE316" s="21"/>
      <c r="BF316" s="21"/>
      <c r="BG316" s="21"/>
      <c r="BH316" s="21"/>
      <c r="BI316" s="21"/>
    </row>
    <row r="317" spans="1:61" s="47" customFormat="1" x14ac:dyDescent="0.25">
      <c r="A317" s="55"/>
      <c r="B317" s="21"/>
      <c r="C317" s="21"/>
      <c r="D317" s="21"/>
      <c r="E317" s="21"/>
      <c r="F317" s="21"/>
      <c r="G317" s="21"/>
      <c r="H317" s="21"/>
      <c r="I317" s="21"/>
      <c r="J317" s="21"/>
      <c r="K317" s="37"/>
      <c r="L317" s="37"/>
      <c r="M317" s="38"/>
      <c r="N317" s="38"/>
      <c r="O317" s="38"/>
      <c r="P317" s="38"/>
      <c r="Q317" s="42"/>
      <c r="R317" s="37"/>
      <c r="S317" s="37"/>
      <c r="T317" s="21"/>
      <c r="U317" s="21"/>
      <c r="V317" s="21"/>
      <c r="W317" s="20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1"/>
      <c r="BE317" s="21"/>
      <c r="BF317" s="21"/>
      <c r="BG317" s="21"/>
      <c r="BH317" s="21"/>
      <c r="BI317" s="21"/>
    </row>
    <row r="318" spans="1:61" s="47" customFormat="1" x14ac:dyDescent="0.25">
      <c r="A318" s="55"/>
      <c r="B318" s="21"/>
      <c r="C318" s="21"/>
      <c r="D318" s="21"/>
      <c r="E318" s="21"/>
      <c r="F318" s="21"/>
      <c r="G318" s="21"/>
      <c r="H318" s="21"/>
      <c r="I318" s="21"/>
      <c r="J318" s="21"/>
      <c r="K318" s="37"/>
      <c r="L318" s="37"/>
      <c r="M318" s="38"/>
      <c r="N318" s="38"/>
      <c r="O318" s="38"/>
      <c r="P318" s="38"/>
      <c r="Q318" s="42"/>
      <c r="R318" s="37"/>
      <c r="S318" s="37"/>
      <c r="T318" s="21"/>
      <c r="U318" s="21"/>
      <c r="V318" s="21"/>
      <c r="W318" s="20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1"/>
      <c r="BE318" s="21"/>
      <c r="BF318" s="21"/>
      <c r="BG318" s="21"/>
      <c r="BH318" s="21"/>
      <c r="BI318" s="21"/>
    </row>
    <row r="319" spans="1:61" s="47" customFormat="1" x14ac:dyDescent="0.25">
      <c r="A319" s="55"/>
      <c r="B319" s="21"/>
      <c r="C319" s="21"/>
      <c r="D319" s="21"/>
      <c r="E319" s="21"/>
      <c r="F319" s="21"/>
      <c r="G319" s="21"/>
      <c r="H319" s="21"/>
      <c r="I319" s="21"/>
      <c r="J319" s="21"/>
      <c r="K319" s="37"/>
      <c r="L319" s="37"/>
      <c r="M319" s="38"/>
      <c r="N319" s="38"/>
      <c r="O319" s="38"/>
      <c r="P319" s="38"/>
      <c r="Q319" s="42"/>
      <c r="R319" s="37"/>
      <c r="S319" s="37"/>
      <c r="T319" s="21"/>
      <c r="U319" s="21"/>
      <c r="V319" s="21"/>
      <c r="W319" s="20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1"/>
      <c r="BE319" s="21"/>
      <c r="BF319" s="21"/>
      <c r="BG319" s="21"/>
      <c r="BH319" s="21"/>
      <c r="BI319" s="21"/>
    </row>
    <row r="320" spans="1:61" s="47" customFormat="1" x14ac:dyDescent="0.25">
      <c r="A320" s="55"/>
      <c r="B320" s="21"/>
      <c r="C320" s="21"/>
      <c r="D320" s="21"/>
      <c r="E320" s="21"/>
      <c r="F320" s="21"/>
      <c r="G320" s="21"/>
      <c r="H320" s="21"/>
      <c r="I320" s="21"/>
      <c r="J320" s="21"/>
      <c r="K320" s="37"/>
      <c r="L320" s="37"/>
      <c r="M320" s="38"/>
      <c r="N320" s="38"/>
      <c r="O320" s="38"/>
      <c r="P320" s="38"/>
      <c r="Q320" s="42"/>
      <c r="R320" s="37"/>
      <c r="S320" s="37"/>
      <c r="T320" s="21"/>
      <c r="U320" s="21"/>
      <c r="V320" s="21"/>
      <c r="W320" s="20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1"/>
      <c r="BE320" s="21"/>
      <c r="BF320" s="21"/>
      <c r="BG320" s="21"/>
      <c r="BH320" s="21"/>
      <c r="BI320" s="21"/>
    </row>
    <row r="321" spans="1:61" s="47" customFormat="1" x14ac:dyDescent="0.25">
      <c r="A321" s="55"/>
      <c r="B321" s="21"/>
      <c r="C321" s="21"/>
      <c r="D321" s="21"/>
      <c r="E321" s="21"/>
      <c r="F321" s="21"/>
      <c r="G321" s="21"/>
      <c r="H321" s="21"/>
      <c r="I321" s="21"/>
      <c r="J321" s="21"/>
      <c r="K321" s="37"/>
      <c r="L321" s="37"/>
      <c r="M321" s="38"/>
      <c r="N321" s="38"/>
      <c r="O321" s="38"/>
      <c r="P321" s="38"/>
      <c r="Q321" s="42"/>
      <c r="R321" s="37"/>
      <c r="S321" s="37"/>
      <c r="T321" s="21"/>
      <c r="U321" s="21"/>
      <c r="V321" s="21"/>
      <c r="W321" s="20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1"/>
      <c r="BE321" s="21"/>
      <c r="BF321" s="21"/>
      <c r="BG321" s="21"/>
      <c r="BH321" s="21"/>
      <c r="BI321" s="21"/>
    </row>
    <row r="322" spans="1:61" s="47" customFormat="1" x14ac:dyDescent="0.25">
      <c r="A322" s="55"/>
      <c r="B322" s="21"/>
      <c r="C322" s="21"/>
      <c r="D322" s="21"/>
      <c r="E322" s="21"/>
      <c r="F322" s="21"/>
      <c r="G322" s="21"/>
      <c r="H322" s="21"/>
      <c r="I322" s="21"/>
      <c r="J322" s="21"/>
      <c r="K322" s="37"/>
      <c r="L322" s="37"/>
      <c r="M322" s="38"/>
      <c r="N322" s="38"/>
      <c r="O322" s="38"/>
      <c r="P322" s="38"/>
      <c r="Q322" s="42"/>
      <c r="R322" s="37"/>
      <c r="S322" s="37"/>
      <c r="T322" s="21"/>
      <c r="U322" s="21"/>
      <c r="V322" s="21"/>
      <c r="W322" s="20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1"/>
      <c r="BE322" s="21"/>
      <c r="BF322" s="21"/>
      <c r="BG322" s="21"/>
      <c r="BH322" s="21"/>
      <c r="BI322" s="21"/>
    </row>
    <row r="323" spans="1:61" s="47" customFormat="1" x14ac:dyDescent="0.25">
      <c r="A323" s="55"/>
      <c r="B323" s="21"/>
      <c r="C323" s="21"/>
      <c r="D323" s="21"/>
      <c r="E323" s="21"/>
      <c r="F323" s="21"/>
      <c r="G323" s="21"/>
      <c r="H323" s="21"/>
      <c r="I323" s="21"/>
      <c r="J323" s="21"/>
      <c r="K323" s="37"/>
      <c r="L323" s="37"/>
      <c r="M323" s="38"/>
      <c r="N323" s="38"/>
      <c r="O323" s="38"/>
      <c r="P323" s="38"/>
      <c r="Q323" s="42"/>
      <c r="R323" s="37"/>
      <c r="S323" s="37"/>
      <c r="T323" s="21"/>
      <c r="U323" s="21"/>
      <c r="V323" s="21"/>
      <c r="W323" s="20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1"/>
      <c r="BE323" s="21"/>
      <c r="BF323" s="21"/>
      <c r="BG323" s="21"/>
      <c r="BH323" s="21"/>
      <c r="BI323" s="21"/>
    </row>
    <row r="324" spans="1:61" s="47" customFormat="1" x14ac:dyDescent="0.25">
      <c r="A324" s="55"/>
      <c r="B324" s="21"/>
      <c r="C324" s="21"/>
      <c r="D324" s="21"/>
      <c r="E324" s="21"/>
      <c r="F324" s="21"/>
      <c r="G324" s="21"/>
      <c r="H324" s="21"/>
      <c r="I324" s="21"/>
      <c r="J324" s="21"/>
      <c r="K324" s="37"/>
      <c r="L324" s="37"/>
      <c r="M324" s="38"/>
      <c r="N324" s="38"/>
      <c r="O324" s="38"/>
      <c r="P324" s="38"/>
      <c r="Q324" s="42"/>
      <c r="R324" s="37"/>
      <c r="S324" s="37"/>
      <c r="T324" s="21"/>
      <c r="U324" s="21"/>
      <c r="V324" s="21"/>
      <c r="W324" s="20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1"/>
      <c r="BE324" s="21"/>
      <c r="BF324" s="21"/>
      <c r="BG324" s="21"/>
      <c r="BH324" s="21"/>
      <c r="BI324" s="21"/>
    </row>
    <row r="325" spans="1:61" s="47" customFormat="1" x14ac:dyDescent="0.25">
      <c r="A325" s="55"/>
      <c r="B325" s="21"/>
      <c r="C325" s="21"/>
      <c r="D325" s="21"/>
      <c r="E325" s="21"/>
      <c r="F325" s="21"/>
      <c r="G325" s="21"/>
      <c r="H325" s="21"/>
      <c r="I325" s="21"/>
      <c r="J325" s="21"/>
      <c r="K325" s="37"/>
      <c r="L325" s="37"/>
      <c r="M325" s="38"/>
      <c r="N325" s="38"/>
      <c r="O325" s="38"/>
      <c r="P325" s="38"/>
      <c r="Q325" s="42"/>
      <c r="R325" s="37"/>
      <c r="S325" s="37"/>
      <c r="T325" s="21"/>
      <c r="U325" s="21"/>
      <c r="V325" s="21"/>
      <c r="W325" s="20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1"/>
      <c r="BE325" s="21"/>
      <c r="BF325" s="21"/>
      <c r="BG325" s="21"/>
      <c r="BH325" s="21"/>
      <c r="BI325" s="21"/>
    </row>
    <row r="326" spans="1:61" s="47" customFormat="1" x14ac:dyDescent="0.25">
      <c r="A326" s="55"/>
      <c r="B326" s="21"/>
      <c r="C326" s="21"/>
      <c r="D326" s="21"/>
      <c r="E326" s="21"/>
      <c r="F326" s="21"/>
      <c r="G326" s="21"/>
      <c r="H326" s="21"/>
      <c r="I326" s="21"/>
      <c r="J326" s="21"/>
      <c r="K326" s="37"/>
      <c r="L326" s="37"/>
      <c r="M326" s="38"/>
      <c r="N326" s="38"/>
      <c r="O326" s="38"/>
      <c r="P326" s="38"/>
      <c r="Q326" s="42"/>
      <c r="R326" s="37"/>
      <c r="S326" s="37"/>
      <c r="T326" s="21"/>
      <c r="U326" s="21"/>
      <c r="V326" s="21"/>
      <c r="W326" s="20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1"/>
      <c r="BE326" s="21"/>
      <c r="BF326" s="21"/>
      <c r="BG326" s="21"/>
      <c r="BH326" s="21"/>
      <c r="BI326" s="21"/>
    </row>
    <row r="327" spans="1:61" s="47" customFormat="1" x14ac:dyDescent="0.25">
      <c r="A327" s="55"/>
      <c r="B327" s="21"/>
      <c r="C327" s="21"/>
      <c r="D327" s="21"/>
      <c r="E327" s="21"/>
      <c r="F327" s="21"/>
      <c r="G327" s="21"/>
      <c r="H327" s="21"/>
      <c r="I327" s="21"/>
      <c r="J327" s="21"/>
      <c r="K327" s="37"/>
      <c r="L327" s="37"/>
      <c r="M327" s="38"/>
      <c r="N327" s="38"/>
      <c r="O327" s="38"/>
      <c r="P327" s="38"/>
      <c r="Q327" s="42"/>
      <c r="R327" s="37"/>
      <c r="S327" s="37"/>
      <c r="T327" s="21"/>
      <c r="U327" s="21"/>
      <c r="V327" s="21"/>
      <c r="W327" s="20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1"/>
      <c r="BE327" s="21"/>
      <c r="BF327" s="21"/>
      <c r="BG327" s="21"/>
      <c r="BH327" s="21"/>
      <c r="BI327" s="21"/>
    </row>
    <row r="328" spans="1:61" s="47" customFormat="1" x14ac:dyDescent="0.25">
      <c r="A328" s="55"/>
      <c r="B328" s="21"/>
      <c r="C328" s="21"/>
      <c r="D328" s="21"/>
      <c r="E328" s="21"/>
      <c r="F328" s="21"/>
      <c r="G328" s="21"/>
      <c r="H328" s="21"/>
      <c r="I328" s="21"/>
      <c r="J328" s="21"/>
      <c r="K328" s="37"/>
      <c r="L328" s="37"/>
      <c r="M328" s="38"/>
      <c r="N328" s="38"/>
      <c r="O328" s="38"/>
      <c r="P328" s="38"/>
      <c r="Q328" s="42"/>
      <c r="R328" s="37"/>
      <c r="S328" s="37"/>
      <c r="T328" s="21"/>
      <c r="U328" s="21"/>
      <c r="V328" s="21"/>
      <c r="W328" s="20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1"/>
      <c r="BE328" s="21"/>
      <c r="BF328" s="21"/>
      <c r="BG328" s="21"/>
      <c r="BH328" s="21"/>
      <c r="BI328" s="21"/>
    </row>
    <row r="329" spans="1:61" s="47" customFormat="1" x14ac:dyDescent="0.25">
      <c r="A329" s="55"/>
      <c r="B329" s="21"/>
      <c r="C329" s="21"/>
      <c r="D329" s="21"/>
      <c r="E329" s="21"/>
      <c r="F329" s="21"/>
      <c r="G329" s="21"/>
      <c r="H329" s="21"/>
      <c r="I329" s="21"/>
      <c r="J329" s="21"/>
      <c r="K329" s="37"/>
      <c r="L329" s="37"/>
      <c r="M329" s="38"/>
      <c r="N329" s="38"/>
      <c r="O329" s="38"/>
      <c r="P329" s="38"/>
      <c r="Q329" s="42"/>
      <c r="R329" s="37"/>
      <c r="S329" s="37"/>
      <c r="T329" s="21"/>
      <c r="U329" s="21"/>
      <c r="V329" s="21"/>
      <c r="W329" s="20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1"/>
      <c r="BE329" s="21"/>
      <c r="BF329" s="21"/>
      <c r="BG329" s="21"/>
      <c r="BH329" s="21"/>
      <c r="BI329" s="21"/>
    </row>
    <row r="330" spans="1:61" s="47" customFormat="1" x14ac:dyDescent="0.25">
      <c r="A330" s="55"/>
      <c r="B330" s="21"/>
      <c r="C330" s="21"/>
      <c r="D330" s="21"/>
      <c r="E330" s="21"/>
      <c r="F330" s="21"/>
      <c r="G330" s="21"/>
      <c r="H330" s="21"/>
      <c r="I330" s="21"/>
      <c r="J330" s="21"/>
      <c r="K330" s="37"/>
      <c r="L330" s="37"/>
      <c r="M330" s="38"/>
      <c r="N330" s="38"/>
      <c r="O330" s="38"/>
      <c r="P330" s="38"/>
      <c r="Q330" s="42"/>
      <c r="R330" s="37"/>
      <c r="S330" s="37"/>
      <c r="T330" s="21"/>
      <c r="U330" s="21"/>
      <c r="V330" s="21"/>
      <c r="W330" s="20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1"/>
      <c r="BE330" s="21"/>
      <c r="BF330" s="21"/>
      <c r="BG330" s="21"/>
      <c r="BH330" s="21"/>
      <c r="BI330" s="21"/>
    </row>
    <row r="331" spans="1:61" s="47" customFormat="1" x14ac:dyDescent="0.25">
      <c r="A331" s="55"/>
      <c r="B331" s="21"/>
      <c r="C331" s="21"/>
      <c r="D331" s="21"/>
      <c r="E331" s="21"/>
      <c r="F331" s="21"/>
      <c r="G331" s="21"/>
      <c r="H331" s="21"/>
      <c r="I331" s="21"/>
      <c r="J331" s="21"/>
      <c r="K331" s="37"/>
      <c r="L331" s="37"/>
      <c r="M331" s="38"/>
      <c r="N331" s="38"/>
      <c r="O331" s="38"/>
      <c r="P331" s="38"/>
      <c r="Q331" s="42"/>
      <c r="R331" s="37"/>
      <c r="S331" s="37"/>
      <c r="T331" s="21"/>
      <c r="U331" s="21"/>
      <c r="V331" s="21"/>
      <c r="W331" s="20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1"/>
      <c r="BE331" s="21"/>
      <c r="BF331" s="21"/>
      <c r="BG331" s="21"/>
      <c r="BH331" s="21"/>
      <c r="BI331" s="21"/>
    </row>
    <row r="332" spans="1:61" s="47" customFormat="1" x14ac:dyDescent="0.25">
      <c r="A332" s="55"/>
      <c r="B332" s="21"/>
      <c r="C332" s="21"/>
      <c r="D332" s="21"/>
      <c r="E332" s="21"/>
      <c r="F332" s="21"/>
      <c r="G332" s="21"/>
      <c r="H332" s="21"/>
      <c r="I332" s="21"/>
      <c r="J332" s="21"/>
      <c r="K332" s="37"/>
      <c r="L332" s="37"/>
      <c r="M332" s="38"/>
      <c r="N332" s="38"/>
      <c r="O332" s="38"/>
      <c r="P332" s="38"/>
      <c r="Q332" s="42"/>
      <c r="R332" s="37"/>
      <c r="S332" s="37"/>
      <c r="T332" s="21"/>
      <c r="U332" s="21"/>
      <c r="V332" s="21"/>
      <c r="W332" s="20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1"/>
      <c r="BE332" s="21"/>
      <c r="BF332" s="21"/>
      <c r="BG332" s="21"/>
      <c r="BH332" s="21"/>
      <c r="BI332" s="21"/>
    </row>
    <row r="333" spans="1:61" s="47" customFormat="1" x14ac:dyDescent="0.25">
      <c r="A333" s="55"/>
      <c r="B333" s="21"/>
      <c r="C333" s="21"/>
      <c r="D333" s="21"/>
      <c r="E333" s="21"/>
      <c r="F333" s="21"/>
      <c r="G333" s="21"/>
      <c r="H333" s="21"/>
      <c r="I333" s="21"/>
      <c r="J333" s="21"/>
      <c r="K333" s="37"/>
      <c r="L333" s="37"/>
      <c r="M333" s="38"/>
      <c r="N333" s="38"/>
      <c r="O333" s="38"/>
      <c r="P333" s="38"/>
      <c r="Q333" s="42"/>
      <c r="R333" s="37"/>
      <c r="S333" s="37"/>
      <c r="T333" s="21"/>
      <c r="U333" s="21"/>
      <c r="V333" s="21"/>
      <c r="W333" s="20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1"/>
      <c r="BE333" s="21"/>
      <c r="BF333" s="21"/>
      <c r="BG333" s="21"/>
      <c r="BH333" s="21"/>
      <c r="BI333" s="21"/>
    </row>
    <row r="334" spans="1:61" s="47" customFormat="1" x14ac:dyDescent="0.25">
      <c r="A334" s="55"/>
      <c r="B334" s="21"/>
      <c r="C334" s="21"/>
      <c r="D334" s="21"/>
      <c r="E334" s="21"/>
      <c r="F334" s="21"/>
      <c r="G334" s="21"/>
      <c r="H334" s="21"/>
      <c r="I334" s="21"/>
      <c r="J334" s="21"/>
      <c r="K334" s="37"/>
      <c r="L334" s="37"/>
      <c r="M334" s="38"/>
      <c r="N334" s="38"/>
      <c r="O334" s="38"/>
      <c r="P334" s="38"/>
      <c r="Q334" s="42"/>
      <c r="R334" s="37"/>
      <c r="S334" s="37"/>
      <c r="T334" s="21"/>
      <c r="U334" s="21"/>
      <c r="V334" s="21"/>
      <c r="W334" s="20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1"/>
      <c r="BE334" s="21"/>
      <c r="BF334" s="21"/>
      <c r="BG334" s="21"/>
      <c r="BH334" s="21"/>
      <c r="BI334" s="21"/>
    </row>
    <row r="335" spans="1:61" s="47" customFormat="1" x14ac:dyDescent="0.25">
      <c r="A335" s="55"/>
      <c r="B335" s="21"/>
      <c r="C335" s="21"/>
      <c r="D335" s="21"/>
      <c r="E335" s="21"/>
      <c r="F335" s="21"/>
      <c r="G335" s="21"/>
      <c r="H335" s="21"/>
      <c r="I335" s="21"/>
      <c r="J335" s="21"/>
      <c r="K335" s="37"/>
      <c r="L335" s="37"/>
      <c r="M335" s="38"/>
      <c r="N335" s="38"/>
      <c r="O335" s="38"/>
      <c r="P335" s="38"/>
      <c r="Q335" s="42"/>
      <c r="R335" s="37"/>
      <c r="S335" s="37"/>
      <c r="T335" s="21"/>
      <c r="U335" s="21"/>
      <c r="V335" s="21"/>
      <c r="W335" s="20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1"/>
      <c r="BE335" s="21"/>
      <c r="BF335" s="21"/>
      <c r="BG335" s="21"/>
      <c r="BH335" s="21"/>
      <c r="BI335" s="21"/>
    </row>
    <row r="336" spans="1:61" s="47" customFormat="1" x14ac:dyDescent="0.25">
      <c r="A336" s="55"/>
      <c r="B336" s="21"/>
      <c r="C336" s="21"/>
      <c r="D336" s="21"/>
      <c r="E336" s="21"/>
      <c r="F336" s="21"/>
      <c r="G336" s="21"/>
      <c r="H336" s="21"/>
      <c r="I336" s="21"/>
      <c r="J336" s="21"/>
      <c r="K336" s="37"/>
      <c r="L336" s="37"/>
      <c r="M336" s="38"/>
      <c r="N336" s="38"/>
      <c r="O336" s="38"/>
      <c r="P336" s="38"/>
      <c r="Q336" s="42"/>
      <c r="R336" s="37"/>
      <c r="S336" s="37"/>
      <c r="T336" s="21"/>
      <c r="U336" s="21"/>
      <c r="V336" s="21"/>
      <c r="W336" s="20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1"/>
      <c r="BE336" s="21"/>
      <c r="BF336" s="21"/>
      <c r="BG336" s="21"/>
      <c r="BH336" s="21"/>
      <c r="BI336" s="21"/>
    </row>
    <row r="337" spans="1:61" s="47" customFormat="1" x14ac:dyDescent="0.25">
      <c r="A337" s="55"/>
      <c r="B337" s="21"/>
      <c r="C337" s="21"/>
      <c r="D337" s="21"/>
      <c r="E337" s="21"/>
      <c r="F337" s="21"/>
      <c r="G337" s="21"/>
      <c r="H337" s="21"/>
      <c r="I337" s="21"/>
      <c r="J337" s="21"/>
      <c r="K337" s="37"/>
      <c r="L337" s="37"/>
      <c r="M337" s="38"/>
      <c r="N337" s="38"/>
      <c r="O337" s="38"/>
      <c r="P337" s="38"/>
      <c r="Q337" s="42"/>
      <c r="R337" s="37"/>
      <c r="S337" s="37"/>
      <c r="T337" s="21"/>
      <c r="U337" s="21"/>
      <c r="V337" s="21"/>
      <c r="W337" s="20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1"/>
      <c r="BE337" s="21"/>
      <c r="BF337" s="21"/>
      <c r="BG337" s="21"/>
      <c r="BH337" s="21"/>
      <c r="BI337" s="21"/>
    </row>
    <row r="338" spans="1:61" s="47" customFormat="1" x14ac:dyDescent="0.25">
      <c r="A338" s="55"/>
      <c r="B338" s="21"/>
      <c r="C338" s="21"/>
      <c r="D338" s="21"/>
      <c r="E338" s="21"/>
      <c r="F338" s="21"/>
      <c r="G338" s="21"/>
      <c r="H338" s="21"/>
      <c r="I338" s="21"/>
      <c r="J338" s="21"/>
      <c r="K338" s="37"/>
      <c r="L338" s="37"/>
      <c r="M338" s="38"/>
      <c r="N338" s="38"/>
      <c r="O338" s="38"/>
      <c r="P338" s="38"/>
      <c r="Q338" s="42"/>
      <c r="R338" s="37"/>
      <c r="S338" s="37"/>
      <c r="T338" s="21"/>
      <c r="U338" s="21"/>
      <c r="V338" s="21"/>
      <c r="W338" s="20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1"/>
      <c r="BE338" s="21"/>
      <c r="BF338" s="21"/>
      <c r="BG338" s="21"/>
      <c r="BH338" s="21"/>
      <c r="BI338" s="21"/>
    </row>
    <row r="339" spans="1:61" s="47" customFormat="1" x14ac:dyDescent="0.25">
      <c r="A339" s="55"/>
      <c r="B339" s="21"/>
      <c r="C339" s="21"/>
      <c r="D339" s="21"/>
      <c r="E339" s="21"/>
      <c r="F339" s="21"/>
      <c r="G339" s="21"/>
      <c r="H339" s="21"/>
      <c r="I339" s="21"/>
      <c r="J339" s="21"/>
      <c r="K339" s="37"/>
      <c r="L339" s="37"/>
      <c r="M339" s="38"/>
      <c r="N339" s="38"/>
      <c r="O339" s="38"/>
      <c r="P339" s="38"/>
      <c r="Q339" s="42"/>
      <c r="R339" s="37"/>
      <c r="S339" s="37"/>
      <c r="T339" s="21"/>
      <c r="U339" s="21"/>
      <c r="V339" s="21"/>
      <c r="W339" s="20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1"/>
      <c r="BE339" s="21"/>
      <c r="BF339" s="21"/>
      <c r="BG339" s="21"/>
      <c r="BH339" s="21"/>
      <c r="BI339" s="21"/>
    </row>
    <row r="340" spans="1:61" s="47" customFormat="1" x14ac:dyDescent="0.25">
      <c r="A340" s="55"/>
      <c r="B340" s="21"/>
      <c r="C340" s="21"/>
      <c r="D340" s="21"/>
      <c r="E340" s="21"/>
      <c r="F340" s="21"/>
      <c r="G340" s="21"/>
      <c r="H340" s="21"/>
      <c r="I340" s="21"/>
      <c r="J340" s="21"/>
      <c r="K340" s="37"/>
      <c r="L340" s="37"/>
      <c r="M340" s="38"/>
      <c r="N340" s="38"/>
      <c r="O340" s="38"/>
      <c r="P340" s="38"/>
      <c r="Q340" s="42"/>
      <c r="R340" s="37"/>
      <c r="S340" s="37"/>
      <c r="T340" s="21"/>
      <c r="U340" s="21"/>
      <c r="V340" s="21"/>
      <c r="W340" s="20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1"/>
      <c r="BE340" s="21"/>
      <c r="BF340" s="21"/>
      <c r="BG340" s="21"/>
      <c r="BH340" s="21"/>
      <c r="BI340" s="21"/>
    </row>
    <row r="341" spans="1:61" s="47" customFormat="1" x14ac:dyDescent="0.25">
      <c r="A341" s="55"/>
      <c r="B341" s="21"/>
      <c r="C341" s="21"/>
      <c r="D341" s="21"/>
      <c r="E341" s="21"/>
      <c r="F341" s="21"/>
      <c r="G341" s="21"/>
      <c r="H341" s="21"/>
      <c r="I341" s="21"/>
      <c r="J341" s="21"/>
      <c r="K341" s="37"/>
      <c r="L341" s="37"/>
      <c r="M341" s="38"/>
      <c r="N341" s="38"/>
      <c r="O341" s="38"/>
      <c r="P341" s="38"/>
      <c r="Q341" s="42"/>
      <c r="R341" s="37"/>
      <c r="S341" s="37"/>
      <c r="T341" s="21"/>
      <c r="U341" s="21"/>
      <c r="V341" s="21"/>
      <c r="W341" s="20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1"/>
      <c r="BE341" s="21"/>
      <c r="BF341" s="21"/>
      <c r="BG341" s="21"/>
      <c r="BH341" s="21"/>
      <c r="BI341" s="21"/>
    </row>
    <row r="342" spans="1:61" s="47" customFormat="1" x14ac:dyDescent="0.25">
      <c r="A342" s="55"/>
      <c r="B342" s="21"/>
      <c r="C342" s="21"/>
      <c r="D342" s="21"/>
      <c r="E342" s="21"/>
      <c r="F342" s="21"/>
      <c r="G342" s="21"/>
      <c r="H342" s="21"/>
      <c r="I342" s="21"/>
      <c r="J342" s="21"/>
      <c r="K342" s="37"/>
      <c r="L342" s="37"/>
      <c r="M342" s="38"/>
      <c r="N342" s="38"/>
      <c r="O342" s="38"/>
      <c r="P342" s="38"/>
      <c r="Q342" s="42"/>
      <c r="R342" s="37"/>
      <c r="S342" s="37"/>
      <c r="T342" s="21"/>
      <c r="U342" s="21"/>
      <c r="V342" s="21"/>
      <c r="W342" s="20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1"/>
      <c r="BE342" s="21"/>
      <c r="BF342" s="21"/>
      <c r="BG342" s="21"/>
      <c r="BH342" s="21"/>
      <c r="BI342" s="21"/>
    </row>
    <row r="343" spans="1:61" s="47" customFormat="1" x14ac:dyDescent="0.25">
      <c r="A343" s="55"/>
      <c r="B343" s="21"/>
      <c r="C343" s="21"/>
      <c r="D343" s="21"/>
      <c r="E343" s="21"/>
      <c r="F343" s="21"/>
      <c r="G343" s="21"/>
      <c r="H343" s="21"/>
      <c r="I343" s="21"/>
      <c r="J343" s="21"/>
      <c r="K343" s="37"/>
      <c r="L343" s="37"/>
      <c r="M343" s="38"/>
      <c r="N343" s="38"/>
      <c r="O343" s="38"/>
      <c r="P343" s="38"/>
      <c r="Q343" s="42"/>
      <c r="R343" s="37"/>
      <c r="S343" s="37"/>
      <c r="T343" s="21"/>
      <c r="U343" s="21"/>
      <c r="V343" s="21"/>
      <c r="W343" s="20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1"/>
      <c r="BE343" s="21"/>
      <c r="BF343" s="21"/>
      <c r="BG343" s="21"/>
      <c r="BH343" s="21"/>
      <c r="BI343" s="21"/>
    </row>
    <row r="344" spans="1:61" s="47" customFormat="1" x14ac:dyDescent="0.25">
      <c r="A344" s="55"/>
      <c r="B344" s="21"/>
      <c r="C344" s="21"/>
      <c r="D344" s="21"/>
      <c r="E344" s="21"/>
      <c r="F344" s="21"/>
      <c r="G344" s="21"/>
      <c r="H344" s="21"/>
      <c r="I344" s="21"/>
      <c r="J344" s="21"/>
      <c r="K344" s="37"/>
      <c r="L344" s="37"/>
      <c r="M344" s="38"/>
      <c r="N344" s="38"/>
      <c r="O344" s="38"/>
      <c r="P344" s="38"/>
      <c r="Q344" s="42"/>
      <c r="R344" s="37"/>
      <c r="S344" s="37"/>
      <c r="T344" s="21"/>
      <c r="U344" s="21"/>
      <c r="V344" s="21"/>
      <c r="W344" s="20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1"/>
      <c r="BE344" s="21"/>
      <c r="BF344" s="21"/>
      <c r="BG344" s="21"/>
      <c r="BH344" s="21"/>
      <c r="BI344" s="21"/>
    </row>
    <row r="345" spans="1:61" s="47" customFormat="1" x14ac:dyDescent="0.25">
      <c r="A345" s="55"/>
      <c r="B345" s="21"/>
      <c r="C345" s="21"/>
      <c r="D345" s="21"/>
      <c r="E345" s="21"/>
      <c r="F345" s="21"/>
      <c r="G345" s="21"/>
      <c r="H345" s="21"/>
      <c r="I345" s="21"/>
      <c r="J345" s="21"/>
      <c r="K345" s="37"/>
      <c r="L345" s="37"/>
      <c r="M345" s="38"/>
      <c r="N345" s="38"/>
      <c r="O345" s="38"/>
      <c r="P345" s="38"/>
      <c r="Q345" s="42"/>
      <c r="R345" s="37"/>
      <c r="S345" s="37"/>
      <c r="T345" s="21"/>
      <c r="U345" s="21"/>
      <c r="V345" s="21"/>
      <c r="W345" s="20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1"/>
      <c r="BE345" s="21"/>
      <c r="BF345" s="21"/>
      <c r="BG345" s="21"/>
      <c r="BH345" s="21"/>
      <c r="BI345" s="21"/>
    </row>
    <row r="346" spans="1:61" s="47" customFormat="1" x14ac:dyDescent="0.25">
      <c r="A346" s="55"/>
      <c r="B346" s="21"/>
      <c r="C346" s="21"/>
      <c r="D346" s="21"/>
      <c r="E346" s="21"/>
      <c r="F346" s="21"/>
      <c r="G346" s="21"/>
      <c r="H346" s="21"/>
      <c r="I346" s="21"/>
      <c r="J346" s="21"/>
      <c r="K346" s="37"/>
      <c r="L346" s="37"/>
      <c r="M346" s="38"/>
      <c r="N346" s="38"/>
      <c r="O346" s="38"/>
      <c r="P346" s="38"/>
      <c r="Q346" s="42"/>
      <c r="R346" s="37"/>
      <c r="S346" s="37"/>
      <c r="T346" s="21"/>
      <c r="U346" s="21"/>
      <c r="V346" s="21"/>
      <c r="W346" s="20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1"/>
      <c r="BE346" s="21"/>
      <c r="BF346" s="21"/>
      <c r="BG346" s="21"/>
      <c r="BH346" s="21"/>
      <c r="BI346" s="21"/>
    </row>
    <row r="347" spans="1:61" s="47" customFormat="1" x14ac:dyDescent="0.25">
      <c r="A347" s="55"/>
      <c r="B347" s="21"/>
      <c r="C347" s="21"/>
      <c r="D347" s="21"/>
      <c r="E347" s="21"/>
      <c r="F347" s="21"/>
      <c r="G347" s="21"/>
      <c r="H347" s="21"/>
      <c r="I347" s="21"/>
      <c r="J347" s="21"/>
      <c r="K347" s="37"/>
      <c r="L347" s="37"/>
      <c r="M347" s="38"/>
      <c r="N347" s="38"/>
      <c r="O347" s="38"/>
      <c r="P347" s="38"/>
      <c r="Q347" s="42"/>
      <c r="R347" s="37"/>
      <c r="S347" s="37"/>
      <c r="T347" s="21"/>
      <c r="U347" s="21"/>
      <c r="V347" s="21"/>
      <c r="W347" s="20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1"/>
      <c r="BE347" s="21"/>
      <c r="BF347" s="21"/>
      <c r="BG347" s="21"/>
      <c r="BH347" s="21"/>
      <c r="BI347" s="21"/>
    </row>
    <row r="348" spans="1:61" s="47" customFormat="1" x14ac:dyDescent="0.25">
      <c r="A348" s="55"/>
      <c r="B348" s="21"/>
      <c r="C348" s="21"/>
      <c r="D348" s="21"/>
      <c r="E348" s="21"/>
      <c r="F348" s="21"/>
      <c r="G348" s="21"/>
      <c r="H348" s="21"/>
      <c r="I348" s="21"/>
      <c r="J348" s="21"/>
      <c r="K348" s="37"/>
      <c r="L348" s="37"/>
      <c r="M348" s="38"/>
      <c r="N348" s="38"/>
      <c r="O348" s="38"/>
      <c r="P348" s="38"/>
      <c r="Q348" s="42"/>
      <c r="R348" s="37"/>
      <c r="S348" s="37"/>
      <c r="T348" s="21"/>
      <c r="U348" s="21"/>
      <c r="V348" s="21"/>
      <c r="W348" s="20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1"/>
      <c r="BE348" s="21"/>
      <c r="BF348" s="21"/>
      <c r="BG348" s="21"/>
      <c r="BH348" s="21"/>
      <c r="BI348" s="21"/>
    </row>
    <row r="349" spans="1:61" s="47" customFormat="1" x14ac:dyDescent="0.25">
      <c r="A349" s="55"/>
      <c r="B349" s="21"/>
      <c r="C349" s="21"/>
      <c r="D349" s="21"/>
      <c r="E349" s="21"/>
      <c r="F349" s="21"/>
      <c r="G349" s="21"/>
      <c r="H349" s="21"/>
      <c r="I349" s="21"/>
      <c r="J349" s="21"/>
      <c r="K349" s="37"/>
      <c r="L349" s="37"/>
      <c r="M349" s="38"/>
      <c r="N349" s="38"/>
      <c r="O349" s="38"/>
      <c r="P349" s="38"/>
      <c r="Q349" s="42"/>
      <c r="R349" s="37"/>
      <c r="S349" s="37"/>
      <c r="T349" s="21"/>
      <c r="U349" s="21"/>
      <c r="V349" s="21"/>
      <c r="W349" s="20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1"/>
      <c r="BE349" s="21"/>
      <c r="BF349" s="21"/>
      <c r="BG349" s="21"/>
      <c r="BH349" s="21"/>
      <c r="BI349" s="21"/>
    </row>
    <row r="350" spans="1:61" x14ac:dyDescent="0.25">
      <c r="K350" s="37"/>
      <c r="L350" s="37"/>
      <c r="M350" s="38"/>
      <c r="N350" s="38"/>
      <c r="O350" s="38"/>
      <c r="P350" s="38"/>
      <c r="Q350" s="42"/>
      <c r="R350" s="37"/>
      <c r="S350" s="37"/>
    </row>
    <row r="351" spans="1:61" x14ac:dyDescent="0.25">
      <c r="K351" s="37"/>
      <c r="L351" s="37"/>
      <c r="M351" s="38"/>
      <c r="N351" s="38"/>
      <c r="O351" s="38"/>
      <c r="P351" s="38"/>
      <c r="Q351" s="42"/>
      <c r="R351" s="37"/>
      <c r="S351" s="37"/>
    </row>
    <row r="352" spans="1:61" x14ac:dyDescent="0.25">
      <c r="K352" s="37"/>
      <c r="L352" s="37"/>
      <c r="M352" s="38"/>
      <c r="N352" s="38"/>
      <c r="O352" s="38"/>
      <c r="P352" s="38"/>
      <c r="Q352" s="42"/>
      <c r="R352" s="37"/>
      <c r="S352" s="37"/>
    </row>
    <row r="353" spans="11:19" x14ac:dyDescent="0.25">
      <c r="K353" s="37"/>
      <c r="L353" s="37"/>
      <c r="M353" s="38"/>
      <c r="N353" s="38"/>
      <c r="O353" s="38"/>
      <c r="P353" s="38"/>
      <c r="Q353" s="42"/>
      <c r="R353" s="37"/>
      <c r="S353" s="37"/>
    </row>
  </sheetData>
  <mergeCells count="2">
    <mergeCell ref="T1:V1"/>
    <mergeCell ref="M1:Q1"/>
  </mergeCells>
  <conditionalFormatting sqref="T3">
    <cfRule type="cellIs" dxfId="0" priority="1" stopIfTrue="1" operator="lessThan">
      <formula>0.75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35801-4D8B-CB48-BA84-17B5F03C3944}">
  <dimension ref="A2:CN49"/>
  <sheetViews>
    <sheetView zoomScaleNormal="100" workbookViewId="0">
      <pane xSplit="1" ySplit="12" topLeftCell="B25" activePane="bottomRight" state="frozen"/>
      <selection pane="topRight" activeCell="B1" sqref="B1"/>
      <selection pane="bottomLeft" activeCell="A11" sqref="A11"/>
      <selection pane="bottomRight"/>
    </sheetView>
  </sheetViews>
  <sheetFormatPr defaultColWidth="8.77734375" defaultRowHeight="15.6" x14ac:dyDescent="0.3"/>
  <cols>
    <col min="1" max="1" width="21.33203125" style="7" customWidth="1"/>
    <col min="2" max="3" width="11.77734375" style="7" bestFit="1" customWidth="1"/>
    <col min="4" max="15" width="11.33203125" style="7" bestFit="1" customWidth="1"/>
    <col min="16" max="16" width="11.77734375" style="7" bestFit="1" customWidth="1"/>
    <col min="17" max="18" width="11.33203125" style="7" bestFit="1" customWidth="1"/>
    <col min="19" max="19" width="11.77734375" style="7" bestFit="1" customWidth="1"/>
    <col min="20" max="21" width="11.33203125" style="7" bestFit="1" customWidth="1"/>
    <col min="22" max="22" width="11.77734375" style="7" bestFit="1" customWidth="1"/>
    <col min="23" max="23" width="13.109375" style="7" bestFit="1" customWidth="1"/>
    <col min="24" max="24" width="11.33203125" style="7" bestFit="1" customWidth="1"/>
    <col min="25" max="25" width="11.77734375" style="7" bestFit="1" customWidth="1"/>
    <col min="26" max="29" width="11.33203125" style="7" bestFit="1" customWidth="1"/>
    <col min="30" max="30" width="11.77734375" style="7" bestFit="1" customWidth="1"/>
    <col min="31" max="38" width="11.33203125" style="7" bestFit="1" customWidth="1"/>
    <col min="39" max="39" width="10" style="7" bestFit="1" customWidth="1"/>
    <col min="40" max="40" width="9.33203125" style="7" bestFit="1" customWidth="1"/>
    <col min="41" max="41" width="8.77734375" style="7"/>
    <col min="42" max="42" width="11.33203125" style="7" bestFit="1" customWidth="1"/>
    <col min="43" max="43" width="10" style="7" bestFit="1" customWidth="1"/>
    <col min="44" max="44" width="9.33203125" style="7" bestFit="1" customWidth="1"/>
    <col min="45" max="45" width="8.77734375" style="7"/>
    <col min="46" max="47" width="9.109375" style="7" bestFit="1" customWidth="1"/>
    <col min="48" max="48" width="10" style="13" bestFit="1" customWidth="1"/>
    <col min="49" max="57" width="11.77734375" style="7" bestFit="1" customWidth="1"/>
    <col min="58" max="58" width="11.77734375" style="13" bestFit="1" customWidth="1"/>
    <col min="59" max="69" width="11.77734375" style="7" bestFit="1" customWidth="1"/>
    <col min="70" max="77" width="11.77734375" style="2" bestFit="1" customWidth="1"/>
    <col min="78" max="84" width="11.77734375" style="7" bestFit="1" customWidth="1"/>
    <col min="85" max="85" width="8.77734375" style="7"/>
    <col min="86" max="86" width="11.33203125" style="7" bestFit="1" customWidth="1"/>
    <col min="87" max="87" width="10" style="7" bestFit="1" customWidth="1"/>
    <col min="88" max="88" width="9.33203125" style="7" bestFit="1" customWidth="1"/>
    <col min="89" max="89" width="8.77734375" style="7"/>
    <col min="90" max="90" width="11.33203125" style="7" bestFit="1" customWidth="1"/>
    <col min="91" max="91" width="10" style="7" bestFit="1" customWidth="1"/>
    <col min="92" max="92" width="9.33203125" style="7" bestFit="1" customWidth="1"/>
    <col min="93" max="16384" width="8.77734375" style="7"/>
  </cols>
  <sheetData>
    <row r="2" spans="1:92" s="2" customFormat="1" x14ac:dyDescent="0.3">
      <c r="A2" s="1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1">
        <v>32</v>
      </c>
      <c r="AH2" s="1">
        <v>33</v>
      </c>
      <c r="AI2" s="1">
        <v>34</v>
      </c>
      <c r="AJ2" s="1">
        <v>35</v>
      </c>
      <c r="AK2" s="1">
        <v>36</v>
      </c>
      <c r="AL2" s="1"/>
      <c r="AM2" s="1"/>
      <c r="AN2" s="1"/>
      <c r="AO2" s="1"/>
      <c r="AP2" s="1"/>
      <c r="AQ2" s="1"/>
      <c r="AR2" s="1"/>
      <c r="AV2" s="10"/>
      <c r="BF2" s="10"/>
    </row>
    <row r="3" spans="1:92" s="2" customFormat="1" x14ac:dyDescent="0.3">
      <c r="A3" s="1"/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1</v>
      </c>
      <c r="L3" s="1" t="s">
        <v>1</v>
      </c>
      <c r="M3" s="1" t="s">
        <v>1</v>
      </c>
      <c r="N3" s="1" t="s">
        <v>1</v>
      </c>
      <c r="O3" s="1" t="s">
        <v>1</v>
      </c>
      <c r="P3" s="1" t="s">
        <v>1</v>
      </c>
      <c r="Q3" s="1" t="s">
        <v>1</v>
      </c>
      <c r="R3" s="1" t="s">
        <v>1</v>
      </c>
      <c r="S3" s="1" t="s">
        <v>1</v>
      </c>
      <c r="T3" s="1" t="s">
        <v>1</v>
      </c>
      <c r="U3" s="1" t="s">
        <v>1</v>
      </c>
      <c r="V3" s="1" t="s">
        <v>1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  <c r="AE3" s="1" t="s">
        <v>0</v>
      </c>
      <c r="AF3" s="1" t="s">
        <v>0</v>
      </c>
      <c r="AG3" s="1" t="s">
        <v>0</v>
      </c>
      <c r="AH3" s="1" t="s">
        <v>0</v>
      </c>
      <c r="AI3" s="1" t="s">
        <v>0</v>
      </c>
      <c r="AJ3" s="1" t="s">
        <v>0</v>
      </c>
      <c r="AK3" s="1" t="s">
        <v>0</v>
      </c>
      <c r="AL3" s="1"/>
      <c r="AM3" s="1"/>
      <c r="AN3" s="1"/>
      <c r="AO3" s="1"/>
      <c r="AP3" s="1"/>
      <c r="AQ3" s="1"/>
      <c r="AR3" s="1"/>
      <c r="AV3" s="10"/>
      <c r="BF3" s="10"/>
    </row>
    <row r="4" spans="1:92" s="2" customFormat="1" x14ac:dyDescent="0.3">
      <c r="A4" s="1"/>
      <c r="B4" s="1" t="s">
        <v>2</v>
      </c>
      <c r="C4" s="1" t="s">
        <v>2</v>
      </c>
      <c r="D4" s="1" t="s">
        <v>2</v>
      </c>
      <c r="E4" s="1" t="s">
        <v>2</v>
      </c>
      <c r="F4" s="1" t="s">
        <v>2</v>
      </c>
      <c r="G4" s="1" t="s">
        <v>2</v>
      </c>
      <c r="H4" s="1" t="s">
        <v>2</v>
      </c>
      <c r="I4" s="1" t="s">
        <v>2</v>
      </c>
      <c r="J4" s="1" t="s">
        <v>2</v>
      </c>
      <c r="K4" s="1" t="s">
        <v>3</v>
      </c>
      <c r="L4" s="1" t="s">
        <v>3</v>
      </c>
      <c r="M4" s="1" t="s">
        <v>3</v>
      </c>
      <c r="N4" s="1" t="s">
        <v>3</v>
      </c>
      <c r="O4" s="1" t="s">
        <v>3</v>
      </c>
      <c r="P4" s="1" t="s">
        <v>3</v>
      </c>
      <c r="Q4" s="1" t="s">
        <v>3</v>
      </c>
      <c r="R4" s="1" t="s">
        <v>3</v>
      </c>
      <c r="S4" s="1" t="s">
        <v>3</v>
      </c>
      <c r="T4" s="1" t="s">
        <v>3</v>
      </c>
      <c r="U4" s="1" t="s">
        <v>3</v>
      </c>
      <c r="V4" s="1" t="s">
        <v>3</v>
      </c>
      <c r="W4" s="1" t="s">
        <v>2</v>
      </c>
      <c r="X4" s="1" t="s">
        <v>2</v>
      </c>
      <c r="Y4" s="1" t="s">
        <v>2</v>
      </c>
      <c r="Z4" s="1" t="s">
        <v>2</v>
      </c>
      <c r="AA4" s="1" t="s">
        <v>2</v>
      </c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1"/>
      <c r="AM4" s="1"/>
      <c r="AN4" s="1"/>
      <c r="AO4" s="1"/>
      <c r="AP4" s="1"/>
      <c r="AQ4" s="1"/>
      <c r="AR4" s="1"/>
      <c r="AV4" s="10"/>
      <c r="BF4" s="10"/>
    </row>
    <row r="5" spans="1:92" s="2" customFormat="1" x14ac:dyDescent="0.3">
      <c r="A5" s="1"/>
      <c r="B5" s="1" t="s">
        <v>4</v>
      </c>
      <c r="C5" s="1" t="s">
        <v>4</v>
      </c>
      <c r="D5" s="1" t="s">
        <v>4</v>
      </c>
      <c r="E5" s="1" t="s">
        <v>4</v>
      </c>
      <c r="F5" s="1" t="s">
        <v>4</v>
      </c>
      <c r="G5" s="1" t="s">
        <v>4</v>
      </c>
      <c r="H5" s="1" t="s">
        <v>4</v>
      </c>
      <c r="I5" s="1" t="s">
        <v>4</v>
      </c>
      <c r="J5" s="1" t="s">
        <v>4</v>
      </c>
      <c r="K5" s="1" t="s">
        <v>5</v>
      </c>
      <c r="L5" s="1" t="s">
        <v>5</v>
      </c>
      <c r="M5" s="1" t="s">
        <v>5</v>
      </c>
      <c r="N5" s="1" t="s">
        <v>6</v>
      </c>
      <c r="O5" s="1" t="s">
        <v>6</v>
      </c>
      <c r="P5" s="1" t="s">
        <v>6</v>
      </c>
      <c r="Q5" s="1" t="s">
        <v>6</v>
      </c>
      <c r="R5" s="1" t="s">
        <v>6</v>
      </c>
      <c r="S5" s="1" t="s">
        <v>7</v>
      </c>
      <c r="T5" s="1" t="s">
        <v>7</v>
      </c>
      <c r="U5" s="1" t="s">
        <v>7</v>
      </c>
      <c r="V5" s="1" t="s">
        <v>7</v>
      </c>
      <c r="W5" s="1" t="s">
        <v>8</v>
      </c>
      <c r="X5" s="1" t="s">
        <v>8</v>
      </c>
      <c r="Y5" s="1" t="s">
        <v>8</v>
      </c>
      <c r="Z5" s="1" t="s">
        <v>8</v>
      </c>
      <c r="AA5" s="1" t="s">
        <v>8</v>
      </c>
      <c r="AB5" s="1" t="s">
        <v>8</v>
      </c>
      <c r="AC5" s="1" t="s">
        <v>8</v>
      </c>
      <c r="AD5" s="1" t="s">
        <v>8</v>
      </c>
      <c r="AE5" s="1" t="s">
        <v>9</v>
      </c>
      <c r="AF5" s="1" t="s">
        <v>9</v>
      </c>
      <c r="AG5" s="1" t="s">
        <v>9</v>
      </c>
      <c r="AH5" s="1" t="s">
        <v>9</v>
      </c>
      <c r="AI5" s="1" t="s">
        <v>9</v>
      </c>
      <c r="AJ5" s="1" t="s">
        <v>9</v>
      </c>
      <c r="AK5" s="1" t="s">
        <v>9</v>
      </c>
      <c r="AL5" s="1"/>
      <c r="AM5" s="1"/>
      <c r="AN5" s="1"/>
      <c r="AO5" s="1"/>
      <c r="AP5" s="1"/>
      <c r="AQ5" s="1"/>
      <c r="AR5" s="1"/>
      <c r="AV5" s="10"/>
      <c r="BF5" s="10"/>
    </row>
    <row r="6" spans="1:92" s="2" customFormat="1" x14ac:dyDescent="0.3">
      <c r="A6" s="1" t="s">
        <v>18</v>
      </c>
      <c r="B6" s="1" t="s">
        <v>19</v>
      </c>
      <c r="C6" s="1" t="s">
        <v>20</v>
      </c>
      <c r="D6" s="1" t="s">
        <v>21</v>
      </c>
      <c r="E6" s="1" t="s">
        <v>22</v>
      </c>
      <c r="F6" s="1" t="s">
        <v>23</v>
      </c>
      <c r="G6" s="1" t="s">
        <v>24</v>
      </c>
      <c r="H6" s="1" t="s">
        <v>25</v>
      </c>
      <c r="I6" s="1" t="s">
        <v>26</v>
      </c>
      <c r="J6" s="1" t="s">
        <v>27</v>
      </c>
      <c r="K6" s="1" t="s">
        <v>19</v>
      </c>
      <c r="L6" s="1" t="s">
        <v>20</v>
      </c>
      <c r="M6" s="1" t="s">
        <v>21</v>
      </c>
      <c r="N6" s="1" t="s">
        <v>28</v>
      </c>
      <c r="O6" s="1" t="s">
        <v>29</v>
      </c>
      <c r="P6" s="1" t="s">
        <v>30</v>
      </c>
      <c r="Q6" s="1" t="s">
        <v>31</v>
      </c>
      <c r="R6" s="1" t="s">
        <v>32</v>
      </c>
      <c r="S6" s="1" t="s">
        <v>33</v>
      </c>
      <c r="T6" s="1" t="s">
        <v>34</v>
      </c>
      <c r="U6" s="1" t="s">
        <v>35</v>
      </c>
      <c r="V6" s="1" t="s">
        <v>36</v>
      </c>
      <c r="W6" s="1" t="s">
        <v>19</v>
      </c>
      <c r="X6" s="1" t="s">
        <v>20</v>
      </c>
      <c r="Y6" s="1" t="s">
        <v>21</v>
      </c>
      <c r="Z6" s="1" t="s">
        <v>22</v>
      </c>
      <c r="AA6" s="1" t="s">
        <v>23</v>
      </c>
      <c r="AB6" s="1" t="s">
        <v>24</v>
      </c>
      <c r="AC6" s="1" t="s">
        <v>25</v>
      </c>
      <c r="AD6" s="1" t="s">
        <v>26</v>
      </c>
      <c r="AE6" s="1" t="s">
        <v>19</v>
      </c>
      <c r="AF6" s="1" t="s">
        <v>20</v>
      </c>
      <c r="AG6" s="1" t="s">
        <v>21</v>
      </c>
      <c r="AH6" s="1" t="s">
        <v>22</v>
      </c>
      <c r="AI6" s="1" t="s">
        <v>23</v>
      </c>
      <c r="AJ6" s="1" t="s">
        <v>24</v>
      </c>
      <c r="AK6" s="1" t="s">
        <v>25</v>
      </c>
      <c r="AL6" s="1"/>
      <c r="AM6" s="1"/>
      <c r="AN6" s="1"/>
      <c r="AO6" s="1"/>
      <c r="AP6" s="1"/>
      <c r="AQ6" s="1"/>
      <c r="AR6" s="1"/>
      <c r="AV6" s="10"/>
      <c r="BF6" s="10"/>
    </row>
    <row r="7" spans="1:92" s="2" customFormat="1" x14ac:dyDescent="0.3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38</v>
      </c>
      <c r="L7" s="1" t="s">
        <v>39</v>
      </c>
      <c r="M7" s="1" t="s">
        <v>40</v>
      </c>
      <c r="N7" s="1" t="s">
        <v>41</v>
      </c>
      <c r="O7" s="1" t="s">
        <v>42</v>
      </c>
      <c r="P7" s="1" t="s">
        <v>43</v>
      </c>
      <c r="Q7" s="1" t="s">
        <v>44</v>
      </c>
      <c r="R7" s="1" t="s">
        <v>45</v>
      </c>
      <c r="S7" s="1" t="s">
        <v>46</v>
      </c>
      <c r="T7" s="1" t="s">
        <v>47</v>
      </c>
      <c r="U7" s="1" t="s">
        <v>48</v>
      </c>
      <c r="V7" s="1" t="s">
        <v>49</v>
      </c>
      <c r="W7" s="1" t="s">
        <v>47</v>
      </c>
      <c r="X7" s="1" t="s">
        <v>48</v>
      </c>
      <c r="Y7" s="1" t="s">
        <v>49</v>
      </c>
      <c r="Z7" s="1" t="s">
        <v>50</v>
      </c>
      <c r="AA7" s="1" t="s">
        <v>51</v>
      </c>
      <c r="AB7" s="1" t="s">
        <v>52</v>
      </c>
      <c r="AC7" s="1" t="s">
        <v>53</v>
      </c>
      <c r="AD7" s="1" t="s">
        <v>54</v>
      </c>
      <c r="AE7" s="1" t="s">
        <v>55</v>
      </c>
      <c r="AF7" s="1" t="s">
        <v>56</v>
      </c>
      <c r="AG7" s="1" t="s">
        <v>57</v>
      </c>
      <c r="AH7" s="1" t="s">
        <v>58</v>
      </c>
      <c r="AI7" s="1" t="s">
        <v>59</v>
      </c>
      <c r="AJ7" s="1" t="s">
        <v>60</v>
      </c>
      <c r="AK7" s="1" t="s">
        <v>61</v>
      </c>
      <c r="AL7" s="1"/>
      <c r="AM7" s="1"/>
      <c r="AN7" s="1"/>
      <c r="AO7" s="1"/>
      <c r="AP7" s="1"/>
      <c r="AQ7" s="1"/>
      <c r="AR7" s="1"/>
      <c r="AV7" s="10"/>
      <c r="BF7" s="10"/>
    </row>
    <row r="8" spans="1:92" s="2" customFormat="1" x14ac:dyDescent="0.3">
      <c r="A8" s="1" t="s">
        <v>92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V8" s="10"/>
      <c r="BF8" s="10"/>
    </row>
    <row r="9" spans="1:92" s="2" customFormat="1" x14ac:dyDescent="0.3">
      <c r="A9" s="1" t="s">
        <v>93</v>
      </c>
      <c r="B9" s="1" t="s">
        <v>94</v>
      </c>
      <c r="C9" s="1" t="s">
        <v>94</v>
      </c>
      <c r="D9" s="1" t="s">
        <v>95</v>
      </c>
      <c r="E9" s="1" t="s">
        <v>95</v>
      </c>
      <c r="F9" s="1" t="s">
        <v>95</v>
      </c>
      <c r="G9" s="1" t="s">
        <v>95</v>
      </c>
      <c r="H9" s="1" t="s">
        <v>95</v>
      </c>
      <c r="I9" s="1" t="s">
        <v>95</v>
      </c>
      <c r="J9" s="1" t="s">
        <v>95</v>
      </c>
      <c r="K9" s="1" t="s">
        <v>95</v>
      </c>
      <c r="L9" s="1" t="s">
        <v>95</v>
      </c>
      <c r="M9" s="1" t="s">
        <v>94</v>
      </c>
      <c r="N9" s="1" t="s">
        <v>94</v>
      </c>
      <c r="O9" s="1" t="s">
        <v>95</v>
      </c>
      <c r="P9" s="1" t="s">
        <v>95</v>
      </c>
      <c r="Q9" s="1" t="s">
        <v>95</v>
      </c>
      <c r="R9" s="1" t="s">
        <v>95</v>
      </c>
      <c r="S9" s="1" t="s">
        <v>94</v>
      </c>
      <c r="T9" s="1" t="s">
        <v>95</v>
      </c>
      <c r="U9" s="1" t="s">
        <v>95</v>
      </c>
      <c r="V9" s="1" t="s">
        <v>94</v>
      </c>
      <c r="W9" s="1" t="s">
        <v>94</v>
      </c>
      <c r="X9" s="1" t="s">
        <v>96</v>
      </c>
      <c r="Y9" s="1" t="s">
        <v>94</v>
      </c>
      <c r="Z9" s="1" t="s">
        <v>95</v>
      </c>
      <c r="AA9" s="1" t="s">
        <v>95</v>
      </c>
      <c r="AB9" s="1" t="s">
        <v>95</v>
      </c>
      <c r="AC9" s="1" t="s">
        <v>95</v>
      </c>
      <c r="AD9" s="1" t="s">
        <v>94</v>
      </c>
      <c r="AE9" s="1" t="s">
        <v>94</v>
      </c>
      <c r="AF9" s="1" t="s">
        <v>95</v>
      </c>
      <c r="AG9" s="1" t="s">
        <v>95</v>
      </c>
      <c r="AH9" s="1" t="s">
        <v>95</v>
      </c>
      <c r="AI9" s="1" t="s">
        <v>95</v>
      </c>
      <c r="AJ9" s="1" t="s">
        <v>95</v>
      </c>
      <c r="AK9" s="1" t="s">
        <v>95</v>
      </c>
      <c r="AL9" s="1"/>
      <c r="AM9" s="1"/>
      <c r="AN9" s="1"/>
      <c r="AO9" s="1"/>
      <c r="AP9" s="1"/>
      <c r="AQ9" s="1"/>
      <c r="AR9" s="1"/>
      <c r="AV9" s="10"/>
      <c r="AY9" s="10"/>
      <c r="BF9" s="10"/>
    </row>
    <row r="10" spans="1:92" s="2" customFormat="1" x14ac:dyDescent="0.3">
      <c r="A10" s="1" t="s">
        <v>92</v>
      </c>
      <c r="B10" s="1" t="s">
        <v>97</v>
      </c>
      <c r="C10" s="1" t="s">
        <v>97</v>
      </c>
      <c r="D10" s="1" t="s">
        <v>98</v>
      </c>
      <c r="E10" s="1" t="s">
        <v>98</v>
      </c>
      <c r="F10" s="1" t="s">
        <v>98</v>
      </c>
      <c r="G10" s="1" t="s">
        <v>98</v>
      </c>
      <c r="H10" s="1" t="s">
        <v>98</v>
      </c>
      <c r="I10" s="1" t="s">
        <v>98</v>
      </c>
      <c r="J10" s="1" t="s">
        <v>99</v>
      </c>
      <c r="K10" s="1" t="s">
        <v>98</v>
      </c>
      <c r="L10" s="1" t="s">
        <v>98</v>
      </c>
      <c r="M10" s="1" t="s">
        <v>97</v>
      </c>
      <c r="N10" s="1" t="s">
        <v>97</v>
      </c>
      <c r="O10" s="1" t="s">
        <v>98</v>
      </c>
      <c r="P10" s="1" t="s">
        <v>98</v>
      </c>
      <c r="Q10" s="1" t="s">
        <v>98</v>
      </c>
      <c r="R10" s="1" t="s">
        <v>98</v>
      </c>
      <c r="S10" s="1" t="s">
        <v>97</v>
      </c>
      <c r="T10" s="1" t="s">
        <v>98</v>
      </c>
      <c r="U10" s="1" t="s">
        <v>98</v>
      </c>
      <c r="V10" s="1" t="s">
        <v>97</v>
      </c>
      <c r="W10" s="1" t="s">
        <v>97</v>
      </c>
      <c r="X10" s="1" t="s">
        <v>99</v>
      </c>
      <c r="Y10" s="1" t="s">
        <v>97</v>
      </c>
      <c r="Z10" s="1" t="s">
        <v>98</v>
      </c>
      <c r="AA10" s="1" t="s">
        <v>98</v>
      </c>
      <c r="AB10" s="1" t="s">
        <v>98</v>
      </c>
      <c r="AC10" s="1" t="s">
        <v>98</v>
      </c>
      <c r="AD10" s="1" t="s">
        <v>97</v>
      </c>
      <c r="AE10" s="1" t="s">
        <v>97</v>
      </c>
      <c r="AF10" s="1" t="s">
        <v>98</v>
      </c>
      <c r="AG10" s="1" t="s">
        <v>98</v>
      </c>
      <c r="AH10" s="1" t="s">
        <v>98</v>
      </c>
      <c r="AI10" s="1" t="s">
        <v>98</v>
      </c>
      <c r="AJ10" s="1" t="s">
        <v>98</v>
      </c>
      <c r="AK10" s="1" t="s">
        <v>98</v>
      </c>
      <c r="AL10" s="3" t="s">
        <v>100</v>
      </c>
      <c r="AM10" s="3"/>
      <c r="AN10" s="3"/>
      <c r="AO10" s="1"/>
      <c r="AP10" s="3" t="s">
        <v>101</v>
      </c>
      <c r="AQ10" s="3"/>
      <c r="AR10" s="3"/>
      <c r="AV10" s="10"/>
      <c r="AY10" s="10"/>
      <c r="CH10" s="11"/>
      <c r="CI10" s="11"/>
      <c r="CJ10" s="11"/>
      <c r="CL10" s="11"/>
      <c r="CM10" s="11"/>
      <c r="CN10" s="11"/>
    </row>
    <row r="11" spans="1:92" s="2" customFormat="1" x14ac:dyDescent="0.3">
      <c r="A11" s="1" t="s">
        <v>106</v>
      </c>
      <c r="B11" s="1" t="s">
        <v>107</v>
      </c>
      <c r="C11" s="1" t="s">
        <v>108</v>
      </c>
      <c r="D11" s="1" t="s">
        <v>108</v>
      </c>
      <c r="E11" s="1" t="s">
        <v>108</v>
      </c>
      <c r="F11" s="1" t="s">
        <v>108</v>
      </c>
      <c r="G11" s="1" t="s">
        <v>109</v>
      </c>
      <c r="H11" s="1" t="s">
        <v>108</v>
      </c>
      <c r="I11" s="1" t="s">
        <v>108</v>
      </c>
      <c r="J11" s="1" t="s">
        <v>110</v>
      </c>
      <c r="K11" s="1" t="s">
        <v>107</v>
      </c>
      <c r="L11" s="1" t="s">
        <v>110</v>
      </c>
      <c r="M11" s="1" t="s">
        <v>110</v>
      </c>
      <c r="N11" s="1" t="s">
        <v>109</v>
      </c>
      <c r="O11" s="1" t="s">
        <v>109</v>
      </c>
      <c r="P11" s="1" t="s">
        <v>109</v>
      </c>
      <c r="Q11" s="1" t="s">
        <v>109</v>
      </c>
      <c r="R11" s="1" t="s">
        <v>109</v>
      </c>
      <c r="S11" s="1" t="s">
        <v>109</v>
      </c>
      <c r="T11" s="1" t="s">
        <v>109</v>
      </c>
      <c r="U11" s="1" t="s">
        <v>109</v>
      </c>
      <c r="V11" s="1" t="s">
        <v>110</v>
      </c>
      <c r="W11" s="1" t="s">
        <v>107</v>
      </c>
      <c r="X11" s="1" t="s">
        <v>107</v>
      </c>
      <c r="Y11" s="1" t="s">
        <v>109</v>
      </c>
      <c r="Z11" s="1" t="s">
        <v>108</v>
      </c>
      <c r="AA11" s="1" t="s">
        <v>108</v>
      </c>
      <c r="AB11" s="1" t="s">
        <v>108</v>
      </c>
      <c r="AC11" s="1" t="s">
        <v>108</v>
      </c>
      <c r="AD11" s="1" t="s">
        <v>109</v>
      </c>
      <c r="AE11" s="1" t="s">
        <v>110</v>
      </c>
      <c r="AF11" s="1" t="s">
        <v>108</v>
      </c>
      <c r="AG11" s="1" t="s">
        <v>108</v>
      </c>
      <c r="AH11" s="1" t="s">
        <v>108</v>
      </c>
      <c r="AI11" s="1" t="s">
        <v>109</v>
      </c>
      <c r="AJ11" s="1" t="s">
        <v>109</v>
      </c>
      <c r="AK11" s="1" t="s">
        <v>107</v>
      </c>
      <c r="AL11" s="1"/>
      <c r="AM11" s="1"/>
      <c r="AN11" s="1"/>
      <c r="AO11" s="1"/>
      <c r="AP11" s="1"/>
      <c r="AQ11" s="1"/>
      <c r="AR11" s="1"/>
      <c r="AV11" s="10"/>
      <c r="AY11" s="10"/>
      <c r="BF11" s="10"/>
    </row>
    <row r="12" spans="1:92" s="2" customForma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 t="s">
        <v>112</v>
      </c>
      <c r="AM12" s="1" t="s">
        <v>113</v>
      </c>
      <c r="AN12" s="1" t="s">
        <v>114</v>
      </c>
      <c r="AO12" s="1"/>
      <c r="AP12" s="1" t="s">
        <v>112</v>
      </c>
      <c r="AQ12" s="1" t="s">
        <v>113</v>
      </c>
      <c r="AR12" s="1" t="s">
        <v>114</v>
      </c>
      <c r="AV12" s="10"/>
      <c r="BF12" s="10"/>
    </row>
    <row r="13" spans="1:92" x14ac:dyDescent="0.3">
      <c r="A13" s="4" t="s">
        <v>115</v>
      </c>
      <c r="B13" s="4">
        <v>9234.4</v>
      </c>
      <c r="C13" s="4">
        <v>10133.030000000001</v>
      </c>
      <c r="D13" s="4">
        <v>10446.280000000001</v>
      </c>
      <c r="E13" s="4">
        <v>10538.22</v>
      </c>
      <c r="F13" s="4">
        <v>10211.049999999999</v>
      </c>
      <c r="G13" s="4">
        <v>11316.55</v>
      </c>
      <c r="H13" s="4">
        <v>11633.38</v>
      </c>
      <c r="I13" s="4">
        <v>11028.02</v>
      </c>
      <c r="J13" s="4">
        <v>9766.91</v>
      </c>
      <c r="K13" s="4">
        <v>11487.42</v>
      </c>
      <c r="L13" s="4">
        <v>12086.68</v>
      </c>
      <c r="M13" s="4">
        <v>9749.0300000000007</v>
      </c>
      <c r="N13" s="4">
        <v>11212.75</v>
      </c>
      <c r="O13" s="4">
        <v>12456.6</v>
      </c>
      <c r="P13" s="4">
        <v>10992.92</v>
      </c>
      <c r="Q13" s="4">
        <v>10398.16</v>
      </c>
      <c r="R13" s="4">
        <v>9912.7199999999993</v>
      </c>
      <c r="S13" s="4">
        <v>13299.73</v>
      </c>
      <c r="T13" s="4">
        <v>12201.41</v>
      </c>
      <c r="U13" s="4">
        <v>10843.64</v>
      </c>
      <c r="V13" s="4">
        <v>9745.7000000000007</v>
      </c>
      <c r="W13" s="4">
        <v>11974.86</v>
      </c>
      <c r="X13" s="4">
        <v>12394.9</v>
      </c>
      <c r="Y13" s="4">
        <v>10262.870000000001</v>
      </c>
      <c r="Z13" s="4">
        <v>12130.84</v>
      </c>
      <c r="AA13" s="4">
        <v>12405.19</v>
      </c>
      <c r="AB13" s="4">
        <v>11389.96</v>
      </c>
      <c r="AC13" s="4">
        <v>11300.41</v>
      </c>
      <c r="AD13" s="4">
        <v>12327.72</v>
      </c>
      <c r="AE13" s="4">
        <v>11880.15</v>
      </c>
      <c r="AF13" s="4">
        <v>11998</v>
      </c>
      <c r="AG13" s="4">
        <v>11766.89</v>
      </c>
      <c r="AH13" s="4">
        <v>11937.18</v>
      </c>
      <c r="AI13" s="4">
        <v>11687.51</v>
      </c>
      <c r="AJ13" s="4">
        <v>11795.67</v>
      </c>
      <c r="AK13" s="4">
        <v>11343.05</v>
      </c>
      <c r="AL13" s="5">
        <f>AVERAGE(D13:L13,J13,O13:R13,T13:U13,X13,Z13:AC13,AF13:AK13)</f>
        <v>11305.054444444446</v>
      </c>
      <c r="AM13" s="5">
        <f>STDEV(D13:L13,J13,O13:R13,T13:U13,X13,Z13:AC13,AF13:AK13)</f>
        <v>828.63652505571497</v>
      </c>
      <c r="AN13" s="12">
        <f>AM13/AL13</f>
        <v>7.3297880087868597E-2</v>
      </c>
      <c r="AO13" s="4"/>
      <c r="AP13" s="5">
        <f>AVERAGE(B13:C13,M13,N13,S13,V13,W13,Y13,AD13,AE13)</f>
        <v>10982.023999999999</v>
      </c>
      <c r="AQ13" s="5">
        <f>STDEV(B13:C13,M13,N13,S13,V13,W13,Y13,AD13,AE13)</f>
        <v>1348.6281556060528</v>
      </c>
      <c r="AR13" s="6">
        <f>AQ13/AP13</f>
        <v>0.12280324242653748</v>
      </c>
      <c r="CH13" s="14"/>
      <c r="CI13" s="14"/>
      <c r="CJ13" s="15"/>
      <c r="CL13" s="14"/>
      <c r="CM13" s="14"/>
      <c r="CN13" s="15"/>
    </row>
    <row r="14" spans="1:92" x14ac:dyDescent="0.3">
      <c r="A14" s="4" t="s">
        <v>116</v>
      </c>
      <c r="B14" s="4">
        <v>354.61</v>
      </c>
      <c r="C14" s="4">
        <v>488.44</v>
      </c>
      <c r="D14" s="4">
        <v>516.88</v>
      </c>
      <c r="E14" s="4">
        <v>587.63</v>
      </c>
      <c r="F14" s="4">
        <v>791.23</v>
      </c>
      <c r="G14" s="4">
        <v>585.37</v>
      </c>
      <c r="H14" s="4">
        <v>681.62</v>
      </c>
      <c r="I14" s="4">
        <v>511.48</v>
      </c>
      <c r="J14" s="4">
        <v>495.32</v>
      </c>
      <c r="K14" s="4">
        <v>847.54</v>
      </c>
      <c r="L14" s="4">
        <v>1024.8399999999999</v>
      </c>
      <c r="M14" s="4" t="s">
        <v>117</v>
      </c>
      <c r="N14" s="4" t="s">
        <v>118</v>
      </c>
      <c r="O14" s="4" t="s">
        <v>119</v>
      </c>
      <c r="P14" s="4">
        <v>829.47</v>
      </c>
      <c r="Q14" s="4">
        <v>1046.01</v>
      </c>
      <c r="R14" s="4">
        <v>1028.68</v>
      </c>
      <c r="S14" s="4" t="s">
        <v>120</v>
      </c>
      <c r="T14" s="4">
        <v>694.59</v>
      </c>
      <c r="U14" s="4" t="s">
        <v>121</v>
      </c>
      <c r="V14" s="4">
        <v>428.71</v>
      </c>
      <c r="W14" s="4">
        <v>614.07000000000005</v>
      </c>
      <c r="X14" s="4">
        <v>772.42</v>
      </c>
      <c r="Y14" s="4">
        <v>490.3</v>
      </c>
      <c r="Z14" s="4">
        <v>764.09</v>
      </c>
      <c r="AA14" s="4">
        <v>576.72</v>
      </c>
      <c r="AB14" s="4">
        <v>733.78</v>
      </c>
      <c r="AC14" s="4">
        <v>752.13</v>
      </c>
      <c r="AD14" s="4">
        <v>583.5</v>
      </c>
      <c r="AE14" s="4">
        <v>930.79</v>
      </c>
      <c r="AF14" s="4">
        <v>1355.04</v>
      </c>
      <c r="AG14" s="4">
        <v>1177.26</v>
      </c>
      <c r="AH14" s="4">
        <v>1183.48</v>
      </c>
      <c r="AI14" s="4">
        <v>1350.91</v>
      </c>
      <c r="AJ14" s="4">
        <v>1333.77</v>
      </c>
      <c r="AK14" s="4">
        <v>1103.52</v>
      </c>
      <c r="AL14" s="5">
        <f t="shared" ref="AL14:AL48" si="0">AVERAGE(D14:L14,J14,O14:R14,T14:U14,X14,Z14:AC14,AF14:AK14)</f>
        <v>849.56400000000008</v>
      </c>
      <c r="AM14" s="5">
        <f t="shared" ref="AM14:AM48" si="1">STDEV(D14:L14,J14,O14:R14,T14:U14,X14,Z14:AC14,AF14:AK14)</f>
        <v>281.88950821495047</v>
      </c>
      <c r="AN14" s="12">
        <f t="shared" ref="AN14:AN48" si="2">AM14/AL14</f>
        <v>0.33180491194889433</v>
      </c>
      <c r="AO14" s="4"/>
      <c r="AP14" s="5">
        <f t="shared" ref="AP14:AP48" si="3">AVERAGE(B14:C14,M14,N14,S14,V14,W14,Y14,AD14,AE14)</f>
        <v>555.77428571428572</v>
      </c>
      <c r="AQ14" s="5">
        <f t="shared" ref="AQ14:AQ48" si="4">STDEV(B14:C14,M14,N14,S14,V14,W14,Y14,AD14,AE14)</f>
        <v>187.18844434216061</v>
      </c>
      <c r="AR14" s="6">
        <f t="shared" ref="AR14:AR48" si="5">AQ14/AP14</f>
        <v>0.3368065942482108</v>
      </c>
      <c r="CH14" s="14"/>
      <c r="CI14" s="14"/>
      <c r="CJ14" s="15"/>
      <c r="CL14" s="14"/>
      <c r="CM14" s="14"/>
      <c r="CN14" s="15"/>
    </row>
    <row r="15" spans="1:92" x14ac:dyDescent="0.3">
      <c r="A15" s="4" t="s">
        <v>134</v>
      </c>
      <c r="B15" s="4">
        <v>238080.28</v>
      </c>
      <c r="C15" s="4">
        <v>222387.02</v>
      </c>
      <c r="D15" s="4">
        <v>221840.47</v>
      </c>
      <c r="E15" s="4">
        <v>220033.95</v>
      </c>
      <c r="F15" s="4">
        <v>222006.75</v>
      </c>
      <c r="G15" s="4">
        <v>213626.17</v>
      </c>
      <c r="H15" s="4">
        <v>220451.06</v>
      </c>
      <c r="I15" s="4">
        <v>207278.98</v>
      </c>
      <c r="J15" s="4">
        <v>213091</v>
      </c>
      <c r="K15" s="4">
        <v>236926.94</v>
      </c>
      <c r="L15" s="4">
        <v>261188.91</v>
      </c>
      <c r="M15" s="4">
        <v>266499</v>
      </c>
      <c r="N15" s="4">
        <v>288121.19</v>
      </c>
      <c r="O15" s="4">
        <v>254615.08</v>
      </c>
      <c r="P15" s="4">
        <v>251573.42</v>
      </c>
      <c r="Q15" s="4">
        <v>239842.44</v>
      </c>
      <c r="R15" s="4">
        <v>249244.73</v>
      </c>
      <c r="S15" s="4">
        <v>261036.31</v>
      </c>
      <c r="T15" s="4">
        <v>259246.09</v>
      </c>
      <c r="U15" s="4">
        <v>231807.3</v>
      </c>
      <c r="V15" s="4">
        <v>279687.31</v>
      </c>
      <c r="W15" s="4">
        <v>255547.31</v>
      </c>
      <c r="X15" s="4">
        <v>222377.94</v>
      </c>
      <c r="Y15" s="4">
        <v>222820.59</v>
      </c>
      <c r="Z15" s="4">
        <v>238947.05</v>
      </c>
      <c r="AA15" s="4">
        <v>222711.91</v>
      </c>
      <c r="AB15" s="4">
        <v>207998.19</v>
      </c>
      <c r="AC15" s="4">
        <v>212146.11</v>
      </c>
      <c r="AD15" s="4">
        <v>234709.58</v>
      </c>
      <c r="AE15" s="4">
        <v>212950.55</v>
      </c>
      <c r="AF15" s="4">
        <v>203445.27</v>
      </c>
      <c r="AG15" s="4">
        <v>208881.03</v>
      </c>
      <c r="AH15" s="4">
        <v>220107.33</v>
      </c>
      <c r="AI15" s="4">
        <v>207994.69</v>
      </c>
      <c r="AJ15" s="4">
        <v>205771.05</v>
      </c>
      <c r="AK15" s="4">
        <v>214360.97</v>
      </c>
      <c r="AL15" s="5">
        <f t="shared" si="0"/>
        <v>225207.62333333332</v>
      </c>
      <c r="AM15" s="5">
        <f t="shared" si="1"/>
        <v>17578.297619367731</v>
      </c>
      <c r="AN15" s="12">
        <f t="shared" si="2"/>
        <v>7.8053741517221276E-2</v>
      </c>
      <c r="AO15" s="4"/>
      <c r="AP15" s="5">
        <f t="shared" si="3"/>
        <v>248183.91400000002</v>
      </c>
      <c r="AQ15" s="5">
        <f t="shared" si="4"/>
        <v>25768.423856633879</v>
      </c>
      <c r="AR15" s="6">
        <f t="shared" si="5"/>
        <v>0.10382793727974601</v>
      </c>
      <c r="CH15" s="14"/>
      <c r="CI15" s="14"/>
      <c r="CJ15" s="15"/>
      <c r="CL15" s="14"/>
      <c r="CM15" s="14"/>
      <c r="CN15" s="15"/>
    </row>
    <row r="16" spans="1:92" x14ac:dyDescent="0.3">
      <c r="A16" s="4" t="s">
        <v>135</v>
      </c>
      <c r="B16" s="4">
        <v>285773.06</v>
      </c>
      <c r="C16" s="4">
        <v>307488.38</v>
      </c>
      <c r="D16" s="4">
        <v>278869.44</v>
      </c>
      <c r="E16" s="4">
        <v>281372.25</v>
      </c>
      <c r="F16" s="4">
        <v>298257.71999999997</v>
      </c>
      <c r="G16" s="4">
        <v>295914.28000000003</v>
      </c>
      <c r="H16" s="4">
        <v>300791.75</v>
      </c>
      <c r="I16" s="4">
        <v>279367.65999999997</v>
      </c>
      <c r="J16" s="4">
        <v>269298.15999999997</v>
      </c>
      <c r="K16" s="4">
        <v>250366.7</v>
      </c>
      <c r="L16" s="4">
        <v>277219.96999999997</v>
      </c>
      <c r="M16" s="4">
        <v>251568.91</v>
      </c>
      <c r="N16" s="4">
        <v>290089.94</v>
      </c>
      <c r="O16" s="4">
        <v>241944.48</v>
      </c>
      <c r="P16" s="4">
        <v>239923.58</v>
      </c>
      <c r="Q16" s="4">
        <v>236940.22</v>
      </c>
      <c r="R16" s="4">
        <v>248076.61</v>
      </c>
      <c r="S16" s="4">
        <v>252343.72</v>
      </c>
      <c r="T16" s="4">
        <v>258294.3</v>
      </c>
      <c r="U16" s="4">
        <v>235937.45</v>
      </c>
      <c r="V16" s="4">
        <v>250364.23</v>
      </c>
      <c r="W16" s="4">
        <v>310932.03000000003</v>
      </c>
      <c r="X16" s="4">
        <v>293319.06</v>
      </c>
      <c r="Y16" s="4">
        <v>318812.69</v>
      </c>
      <c r="Z16" s="4">
        <v>311782.28000000003</v>
      </c>
      <c r="AA16" s="4">
        <v>310296.5</v>
      </c>
      <c r="AB16" s="4">
        <v>269722.31</v>
      </c>
      <c r="AC16" s="4">
        <v>277068.81</v>
      </c>
      <c r="AD16" s="4">
        <v>300795.71999999997</v>
      </c>
      <c r="AE16" s="4">
        <v>270572.59000000003</v>
      </c>
      <c r="AF16" s="4">
        <v>265847.69</v>
      </c>
      <c r="AG16" s="4">
        <v>250140.59</v>
      </c>
      <c r="AH16" s="4">
        <v>262082.88</v>
      </c>
      <c r="AI16" s="4">
        <v>247918.17</v>
      </c>
      <c r="AJ16" s="4">
        <v>246755.89</v>
      </c>
      <c r="AK16" s="4">
        <v>263741.09000000003</v>
      </c>
      <c r="AL16" s="5">
        <f t="shared" si="0"/>
        <v>268909.18518518511</v>
      </c>
      <c r="AM16" s="5">
        <f t="shared" si="1"/>
        <v>22521.552588131148</v>
      </c>
      <c r="AN16" s="12">
        <f t="shared" si="2"/>
        <v>8.3751518463832372E-2</v>
      </c>
      <c r="AO16" s="4"/>
      <c r="AP16" s="5">
        <f t="shared" si="3"/>
        <v>283874.12699999998</v>
      </c>
      <c r="AQ16" s="5">
        <f t="shared" si="4"/>
        <v>26197.299534225131</v>
      </c>
      <c r="AR16" s="6">
        <f t="shared" si="5"/>
        <v>9.2284914483330607E-2</v>
      </c>
      <c r="CH16" s="14"/>
      <c r="CI16" s="14"/>
      <c r="CJ16" s="15"/>
      <c r="CL16" s="14"/>
      <c r="CM16" s="14"/>
      <c r="CN16" s="15"/>
    </row>
    <row r="17" spans="1:92" x14ac:dyDescent="0.3">
      <c r="A17" s="4" t="s">
        <v>136</v>
      </c>
      <c r="B17" s="4">
        <v>980.67</v>
      </c>
      <c r="C17" s="4">
        <v>1373.54</v>
      </c>
      <c r="D17" s="4">
        <v>1194.76</v>
      </c>
      <c r="E17" s="4">
        <v>1234.54</v>
      </c>
      <c r="F17" s="4">
        <v>1125.9100000000001</v>
      </c>
      <c r="G17" s="4">
        <v>1132.49</v>
      </c>
      <c r="H17" s="4">
        <v>1248.54</v>
      </c>
      <c r="I17" s="4">
        <v>1161.05</v>
      </c>
      <c r="J17" s="4">
        <v>1228.6099999999999</v>
      </c>
      <c r="K17" s="4">
        <v>993.84</v>
      </c>
      <c r="L17" s="4">
        <v>1113.18</v>
      </c>
      <c r="M17" s="4">
        <v>1178.31</v>
      </c>
      <c r="N17" s="4">
        <v>1437.36</v>
      </c>
      <c r="O17" s="4">
        <v>1618.39</v>
      </c>
      <c r="P17" s="4">
        <v>1432.77</v>
      </c>
      <c r="Q17" s="4">
        <v>1324.4</v>
      </c>
      <c r="R17" s="4">
        <v>1430.23</v>
      </c>
      <c r="S17" s="4">
        <v>1480.58</v>
      </c>
      <c r="T17" s="4">
        <v>1192.27</v>
      </c>
      <c r="U17" s="4">
        <v>1104.42</v>
      </c>
      <c r="V17" s="4">
        <v>2222.5100000000002</v>
      </c>
      <c r="W17" s="4">
        <v>1516.56</v>
      </c>
      <c r="X17" s="4">
        <v>1196.03</v>
      </c>
      <c r="Y17" s="4">
        <v>1521.07</v>
      </c>
      <c r="Z17" s="4">
        <v>1306.79</v>
      </c>
      <c r="AA17" s="4">
        <v>1220.57</v>
      </c>
      <c r="AB17" s="4">
        <v>1062.42</v>
      </c>
      <c r="AC17" s="4">
        <v>1096.44</v>
      </c>
      <c r="AD17" s="4">
        <v>1163.08</v>
      </c>
      <c r="AE17" s="4">
        <v>1453.93</v>
      </c>
      <c r="AF17" s="4">
        <v>1147.28</v>
      </c>
      <c r="AG17" s="4">
        <v>1078.71</v>
      </c>
      <c r="AH17" s="4">
        <v>1092.4000000000001</v>
      </c>
      <c r="AI17" s="4">
        <v>996.77</v>
      </c>
      <c r="AJ17" s="4">
        <v>992.87</v>
      </c>
      <c r="AK17" s="4">
        <v>1065.8599999999999</v>
      </c>
      <c r="AL17" s="5">
        <f t="shared" si="0"/>
        <v>1185.9314814814813</v>
      </c>
      <c r="AM17" s="5">
        <f t="shared" si="1"/>
        <v>144.26806591853395</v>
      </c>
      <c r="AN17" s="12">
        <f t="shared" si="2"/>
        <v>0.12164957939923508</v>
      </c>
      <c r="AO17" s="4"/>
      <c r="AP17" s="5">
        <f t="shared" si="3"/>
        <v>1432.761</v>
      </c>
      <c r="AQ17" s="5">
        <f t="shared" si="4"/>
        <v>331.10030727359015</v>
      </c>
      <c r="AR17" s="6">
        <f t="shared" si="5"/>
        <v>0.23109249014566291</v>
      </c>
      <c r="CH17" s="14"/>
      <c r="CI17" s="14"/>
      <c r="CJ17" s="15"/>
      <c r="CL17" s="14"/>
      <c r="CM17" s="14"/>
      <c r="CN17" s="15"/>
    </row>
    <row r="18" spans="1:92" x14ac:dyDescent="0.3">
      <c r="A18" s="4" t="s">
        <v>137</v>
      </c>
      <c r="B18" s="4">
        <v>847.07</v>
      </c>
      <c r="C18" s="4">
        <v>1069.17</v>
      </c>
      <c r="D18" s="4">
        <v>826.3</v>
      </c>
      <c r="E18" s="4">
        <v>764.17</v>
      </c>
      <c r="F18" s="4">
        <v>800.8</v>
      </c>
      <c r="G18" s="4">
        <v>903.73</v>
      </c>
      <c r="H18" s="4">
        <v>884.81</v>
      </c>
      <c r="I18" s="4">
        <v>787.19</v>
      </c>
      <c r="J18" s="4">
        <v>801.67</v>
      </c>
      <c r="K18" s="4">
        <v>733.19</v>
      </c>
      <c r="L18" s="4">
        <v>762.46</v>
      </c>
      <c r="M18" s="4">
        <v>818.31</v>
      </c>
      <c r="N18" s="4">
        <v>793.1</v>
      </c>
      <c r="O18" s="4">
        <v>1591.25</v>
      </c>
      <c r="P18" s="4">
        <v>1445.1</v>
      </c>
      <c r="Q18" s="4">
        <v>1317.07</v>
      </c>
      <c r="R18" s="4">
        <v>962.47</v>
      </c>
      <c r="S18" s="4">
        <v>828.28</v>
      </c>
      <c r="T18" s="4">
        <v>677.12</v>
      </c>
      <c r="U18" s="4">
        <v>634.79999999999995</v>
      </c>
      <c r="V18" s="4">
        <v>776.46</v>
      </c>
      <c r="W18" s="4">
        <v>865.81</v>
      </c>
      <c r="X18" s="4">
        <v>674.99</v>
      </c>
      <c r="Y18" s="4">
        <v>742.45</v>
      </c>
      <c r="Z18" s="4">
        <v>716.55</v>
      </c>
      <c r="AA18" s="4">
        <v>697.48</v>
      </c>
      <c r="AB18" s="4">
        <v>633.98</v>
      </c>
      <c r="AC18" s="4">
        <v>674.88</v>
      </c>
      <c r="AD18" s="4">
        <v>717.39</v>
      </c>
      <c r="AE18" s="4">
        <v>739.05</v>
      </c>
      <c r="AF18" s="4">
        <v>782.94</v>
      </c>
      <c r="AG18" s="4">
        <v>767.43</v>
      </c>
      <c r="AH18" s="4">
        <v>736.49</v>
      </c>
      <c r="AI18" s="4">
        <v>855.74</v>
      </c>
      <c r="AJ18" s="4">
        <v>818.72</v>
      </c>
      <c r="AK18" s="4">
        <v>729.61</v>
      </c>
      <c r="AL18" s="5">
        <f t="shared" si="0"/>
        <v>843.8003703703705</v>
      </c>
      <c r="AM18" s="5">
        <f t="shared" si="1"/>
        <v>235.55731139121377</v>
      </c>
      <c r="AN18" s="12">
        <f t="shared" si="2"/>
        <v>0.27916237022723783</v>
      </c>
      <c r="AO18" s="4"/>
      <c r="AP18" s="5">
        <f t="shared" si="3"/>
        <v>819.70900000000006</v>
      </c>
      <c r="AQ18" s="5">
        <f t="shared" si="4"/>
        <v>100.38960564277184</v>
      </c>
      <c r="AR18" s="6">
        <f t="shared" si="5"/>
        <v>0.12246981019211919</v>
      </c>
      <c r="CH18" s="14"/>
      <c r="CI18" s="14"/>
      <c r="CJ18" s="15"/>
      <c r="CL18" s="14"/>
      <c r="CM18" s="14"/>
      <c r="CN18" s="15"/>
    </row>
    <row r="19" spans="1:92" s="2" customFormat="1" x14ac:dyDescent="0.3">
      <c r="A19" s="1" t="s">
        <v>138</v>
      </c>
      <c r="B19" s="1">
        <v>3131.64</v>
      </c>
      <c r="C19" s="1">
        <v>3792.56</v>
      </c>
      <c r="D19" s="1">
        <v>4136.78</v>
      </c>
      <c r="E19" s="1">
        <v>3771.6</v>
      </c>
      <c r="F19" s="1">
        <v>3976.06</v>
      </c>
      <c r="G19" s="1">
        <v>4200.83</v>
      </c>
      <c r="H19" s="1">
        <v>4282.25</v>
      </c>
      <c r="I19" s="1">
        <v>4477.2</v>
      </c>
      <c r="J19" s="1">
        <v>3978.56</v>
      </c>
      <c r="K19" s="1">
        <v>3409.04</v>
      </c>
      <c r="L19" s="1">
        <v>4123.41</v>
      </c>
      <c r="M19" s="1">
        <v>2986.74</v>
      </c>
      <c r="N19" s="1">
        <v>3274.01</v>
      </c>
      <c r="O19" s="1">
        <v>3057.7</v>
      </c>
      <c r="P19" s="1">
        <v>3033.65</v>
      </c>
      <c r="Q19" s="1">
        <v>3158.69</v>
      </c>
      <c r="R19" s="1">
        <v>3169.9</v>
      </c>
      <c r="S19" s="1">
        <v>4037.24</v>
      </c>
      <c r="T19" s="1">
        <v>3540.34</v>
      </c>
      <c r="U19" s="1">
        <v>3413.48</v>
      </c>
      <c r="V19" s="1">
        <v>3790.1</v>
      </c>
      <c r="W19" s="1">
        <v>3775.79</v>
      </c>
      <c r="X19" s="1">
        <v>4468.28</v>
      </c>
      <c r="Y19" s="1">
        <v>3011.14</v>
      </c>
      <c r="Z19" s="1">
        <v>4304.83</v>
      </c>
      <c r="AA19" s="1">
        <v>3847.16</v>
      </c>
      <c r="AB19" s="1">
        <v>3883.03</v>
      </c>
      <c r="AC19" s="1">
        <v>3761.11</v>
      </c>
      <c r="AD19" s="1">
        <v>2938.28</v>
      </c>
      <c r="AE19" s="1">
        <v>2823.9</v>
      </c>
      <c r="AF19" s="1">
        <v>4108.63</v>
      </c>
      <c r="AG19" s="1">
        <v>3938.36</v>
      </c>
      <c r="AH19" s="1">
        <v>3762.28</v>
      </c>
      <c r="AI19" s="1">
        <v>3963.38</v>
      </c>
      <c r="AJ19" s="1">
        <v>3838.11</v>
      </c>
      <c r="AK19" s="1">
        <v>3983.12</v>
      </c>
      <c r="AL19" s="5">
        <f t="shared" si="0"/>
        <v>3835.7903703703701</v>
      </c>
      <c r="AM19" s="5">
        <f t="shared" si="1"/>
        <v>408.40617508781099</v>
      </c>
      <c r="AN19" s="12">
        <f t="shared" si="2"/>
        <v>0.10647249605780119</v>
      </c>
      <c r="AO19" s="4"/>
      <c r="AP19" s="5">
        <f t="shared" si="3"/>
        <v>3356.1399999999994</v>
      </c>
      <c r="AQ19" s="5">
        <f t="shared" si="4"/>
        <v>445.88244272828149</v>
      </c>
      <c r="AR19" s="6">
        <f t="shared" si="5"/>
        <v>0.13285573388722804</v>
      </c>
      <c r="AV19" s="10"/>
      <c r="BF19" s="10"/>
      <c r="CH19" s="14"/>
      <c r="CI19" s="14"/>
      <c r="CJ19" s="15"/>
      <c r="CL19" s="14"/>
      <c r="CM19" s="14"/>
      <c r="CN19" s="15"/>
    </row>
    <row r="20" spans="1:92" x14ac:dyDescent="0.3">
      <c r="A20" s="4" t="s">
        <v>139</v>
      </c>
      <c r="B20" s="4">
        <v>1151.76</v>
      </c>
      <c r="C20" s="4">
        <v>1737.79</v>
      </c>
      <c r="D20" s="4">
        <v>2660.08</v>
      </c>
      <c r="E20" s="4">
        <v>2632.16</v>
      </c>
      <c r="F20" s="4">
        <v>2683.62</v>
      </c>
      <c r="G20" s="4">
        <v>2580.27</v>
      </c>
      <c r="H20" s="4">
        <v>2787.58</v>
      </c>
      <c r="I20" s="4">
        <v>2628.84</v>
      </c>
      <c r="J20" s="4">
        <v>2548.6999999999998</v>
      </c>
      <c r="K20" s="4">
        <v>2423.7600000000002</v>
      </c>
      <c r="L20" s="4">
        <v>2701.97</v>
      </c>
      <c r="M20" s="4">
        <v>1725.89</v>
      </c>
      <c r="N20" s="4">
        <v>1434.15</v>
      </c>
      <c r="O20" s="4">
        <v>1891.53</v>
      </c>
      <c r="P20" s="4">
        <v>1603.72</v>
      </c>
      <c r="Q20" s="4">
        <v>1783.33</v>
      </c>
      <c r="R20" s="4">
        <v>1510.02</v>
      </c>
      <c r="S20" s="4">
        <v>1032.1600000000001</v>
      </c>
      <c r="T20" s="4">
        <v>2013.35</v>
      </c>
      <c r="U20" s="4">
        <v>1778.94</v>
      </c>
      <c r="V20" s="4">
        <v>1177.68</v>
      </c>
      <c r="W20" s="4">
        <v>1217.4100000000001</v>
      </c>
      <c r="X20" s="4">
        <v>1763.38</v>
      </c>
      <c r="Y20" s="4">
        <v>918.86</v>
      </c>
      <c r="Z20" s="4">
        <v>2065.62</v>
      </c>
      <c r="AA20" s="4">
        <v>1919.64</v>
      </c>
      <c r="AB20" s="4">
        <v>1957.5</v>
      </c>
      <c r="AC20" s="4">
        <v>1868.59</v>
      </c>
      <c r="AD20" s="4">
        <v>771.52</v>
      </c>
      <c r="AE20" s="4">
        <v>2614.92</v>
      </c>
      <c r="AF20" s="4">
        <v>2802.11</v>
      </c>
      <c r="AG20" s="4">
        <v>2669.56</v>
      </c>
      <c r="AH20" s="4">
        <v>2741.91</v>
      </c>
      <c r="AI20" s="4">
        <v>2515.1799999999998</v>
      </c>
      <c r="AJ20" s="4">
        <v>2421.27</v>
      </c>
      <c r="AK20" s="4">
        <v>2418.6799999999998</v>
      </c>
      <c r="AL20" s="5">
        <f t="shared" si="0"/>
        <v>2293.3337037037031</v>
      </c>
      <c r="AM20" s="5">
        <f t="shared" si="1"/>
        <v>414.04997170676455</v>
      </c>
      <c r="AN20" s="12">
        <f t="shared" si="2"/>
        <v>0.18054501664458139</v>
      </c>
      <c r="AO20" s="4"/>
      <c r="AP20" s="5">
        <f t="shared" si="3"/>
        <v>1378.2140000000002</v>
      </c>
      <c r="AQ20" s="5">
        <f t="shared" si="4"/>
        <v>537.37369273987383</v>
      </c>
      <c r="AR20" s="6">
        <f t="shared" si="5"/>
        <v>0.38990584389642957</v>
      </c>
      <c r="CH20" s="14"/>
      <c r="CI20" s="14"/>
      <c r="CJ20" s="15"/>
      <c r="CL20" s="14"/>
      <c r="CM20" s="14"/>
      <c r="CN20" s="15"/>
    </row>
    <row r="21" spans="1:92" s="2" customFormat="1" x14ac:dyDescent="0.3">
      <c r="A21" s="1" t="s">
        <v>140</v>
      </c>
      <c r="B21" s="1">
        <v>191.25</v>
      </c>
      <c r="C21" s="1">
        <v>250.85</v>
      </c>
      <c r="D21" s="1">
        <v>974.59</v>
      </c>
      <c r="E21" s="1">
        <v>969.5</v>
      </c>
      <c r="F21" s="1">
        <v>1040.44</v>
      </c>
      <c r="G21" s="1">
        <v>973.66</v>
      </c>
      <c r="H21" s="1">
        <v>1002.32</v>
      </c>
      <c r="I21" s="1">
        <v>990.01</v>
      </c>
      <c r="J21" s="1">
        <v>932.02</v>
      </c>
      <c r="K21" s="1">
        <v>893</v>
      </c>
      <c r="L21" s="1">
        <v>1031.52</v>
      </c>
      <c r="M21" s="1">
        <v>392.51</v>
      </c>
      <c r="N21" s="1">
        <v>453.41</v>
      </c>
      <c r="O21" s="1">
        <v>456.27</v>
      </c>
      <c r="P21" s="1">
        <v>416.16</v>
      </c>
      <c r="Q21" s="1">
        <v>514.89</v>
      </c>
      <c r="R21" s="1">
        <v>450.67</v>
      </c>
      <c r="S21" s="1">
        <v>379.67</v>
      </c>
      <c r="T21" s="1">
        <v>1549.17</v>
      </c>
      <c r="U21" s="1">
        <v>1381.62</v>
      </c>
      <c r="V21" s="1">
        <v>224.26</v>
      </c>
      <c r="W21" s="1">
        <v>337.49</v>
      </c>
      <c r="X21" s="1">
        <v>1223.29</v>
      </c>
      <c r="Y21" s="1">
        <v>344.6</v>
      </c>
      <c r="Z21" s="1">
        <v>1407.26</v>
      </c>
      <c r="AA21" s="1">
        <v>1260.83</v>
      </c>
      <c r="AB21" s="1">
        <v>1236.26</v>
      </c>
      <c r="AC21" s="1">
        <v>1166.94</v>
      </c>
      <c r="AD21" s="1">
        <v>438.74</v>
      </c>
      <c r="AE21" s="1">
        <v>375.76</v>
      </c>
      <c r="AF21" s="1">
        <v>1008.51</v>
      </c>
      <c r="AG21" s="1">
        <v>999.46</v>
      </c>
      <c r="AH21" s="1">
        <v>983.25</v>
      </c>
      <c r="AI21" s="1">
        <v>1067.69</v>
      </c>
      <c r="AJ21" s="1">
        <v>951.34</v>
      </c>
      <c r="AK21" s="1">
        <v>745.72</v>
      </c>
      <c r="AL21" s="5">
        <f t="shared" si="0"/>
        <v>983.64481481481459</v>
      </c>
      <c r="AM21" s="5">
        <f t="shared" si="1"/>
        <v>282.75442618273257</v>
      </c>
      <c r="AN21" s="12">
        <f t="shared" si="2"/>
        <v>0.28745581934060743</v>
      </c>
      <c r="AO21" s="4"/>
      <c r="AP21" s="5">
        <f t="shared" si="3"/>
        <v>338.85399999999998</v>
      </c>
      <c r="AQ21" s="5">
        <f t="shared" si="4"/>
        <v>89.259647371524494</v>
      </c>
      <c r="AR21" s="6">
        <f t="shared" si="5"/>
        <v>0.26341624230944449</v>
      </c>
      <c r="AV21" s="10"/>
      <c r="BF21" s="10"/>
      <c r="CH21" s="14"/>
      <c r="CI21" s="14"/>
      <c r="CJ21" s="15"/>
      <c r="CL21" s="14"/>
      <c r="CM21" s="14"/>
      <c r="CN21" s="15"/>
    </row>
    <row r="22" spans="1:92" x14ac:dyDescent="0.3">
      <c r="A22" s="4" t="s">
        <v>141</v>
      </c>
      <c r="B22" s="4">
        <v>1306.3399999999999</v>
      </c>
      <c r="C22" s="4">
        <v>1814.55</v>
      </c>
      <c r="D22" s="4">
        <v>1429.6</v>
      </c>
      <c r="E22" s="4">
        <v>1270.29</v>
      </c>
      <c r="F22" s="4">
        <v>1387.89</v>
      </c>
      <c r="G22" s="4">
        <v>1319.45</v>
      </c>
      <c r="H22" s="4">
        <v>1698.66</v>
      </c>
      <c r="I22" s="4">
        <v>1490.74</v>
      </c>
      <c r="J22" s="4">
        <v>1532.22</v>
      </c>
      <c r="K22" s="4">
        <v>1754.02</v>
      </c>
      <c r="L22" s="4">
        <v>1920.2</v>
      </c>
      <c r="M22" s="4">
        <v>2327.9499999999998</v>
      </c>
      <c r="N22" s="4">
        <v>1140.69</v>
      </c>
      <c r="O22" s="4">
        <v>259.92</v>
      </c>
      <c r="P22" s="4">
        <v>530.17999999999995</v>
      </c>
      <c r="Q22" s="4">
        <v>661.97</v>
      </c>
      <c r="R22" s="4">
        <v>717.86</v>
      </c>
      <c r="S22" s="4">
        <v>1030.94</v>
      </c>
      <c r="T22" s="4">
        <v>980.71</v>
      </c>
      <c r="U22" s="4">
        <v>974.32</v>
      </c>
      <c r="V22" s="4">
        <v>716.22</v>
      </c>
      <c r="W22" s="4">
        <v>1289.96</v>
      </c>
      <c r="X22" s="4">
        <v>2165.09</v>
      </c>
      <c r="Y22" s="4">
        <v>1279.7</v>
      </c>
      <c r="Z22" s="4">
        <v>1454.27</v>
      </c>
      <c r="AA22" s="4">
        <v>1692.83</v>
      </c>
      <c r="AB22" s="4">
        <v>1233.5999999999999</v>
      </c>
      <c r="AC22" s="4">
        <v>1657.88</v>
      </c>
      <c r="AD22" s="4">
        <v>1123.1300000000001</v>
      </c>
      <c r="AE22" s="4">
        <v>2422.9299999999998</v>
      </c>
      <c r="AF22" s="4">
        <v>2697.33</v>
      </c>
      <c r="AG22" s="4">
        <v>2173.37</v>
      </c>
      <c r="AH22" s="4">
        <v>2224.73</v>
      </c>
      <c r="AI22" s="4">
        <v>1853.45</v>
      </c>
      <c r="AJ22" s="4">
        <v>2310.25</v>
      </c>
      <c r="AK22" s="4">
        <v>1941.37</v>
      </c>
      <c r="AL22" s="5">
        <f t="shared" si="0"/>
        <v>1513.497037037037</v>
      </c>
      <c r="AM22" s="5">
        <f t="shared" si="1"/>
        <v>577.96376581804475</v>
      </c>
      <c r="AN22" s="12">
        <f t="shared" si="2"/>
        <v>0.38187307386443287</v>
      </c>
      <c r="AO22" s="4"/>
      <c r="AP22" s="5">
        <f t="shared" si="3"/>
        <v>1445.2410000000004</v>
      </c>
      <c r="AQ22" s="5">
        <f t="shared" si="4"/>
        <v>561.92855825965694</v>
      </c>
      <c r="AR22" s="6">
        <f t="shared" si="5"/>
        <v>0.38881304796892474</v>
      </c>
      <c r="CH22" s="14"/>
      <c r="CI22" s="14"/>
      <c r="CJ22" s="15"/>
      <c r="CL22" s="14"/>
      <c r="CM22" s="14"/>
      <c r="CN22" s="15"/>
    </row>
    <row r="23" spans="1:92" s="2" customFormat="1" x14ac:dyDescent="0.3">
      <c r="A23" s="1" t="s">
        <v>142</v>
      </c>
      <c r="B23" s="1">
        <v>64.31</v>
      </c>
      <c r="C23" s="1">
        <v>187.18</v>
      </c>
      <c r="D23" s="1">
        <v>2650.88</v>
      </c>
      <c r="E23" s="1">
        <v>2750.15</v>
      </c>
      <c r="F23" s="1">
        <v>2815.67</v>
      </c>
      <c r="G23" s="1">
        <v>2687.12</v>
      </c>
      <c r="H23" s="1">
        <v>3031.96</v>
      </c>
      <c r="I23" s="1">
        <v>2729.99</v>
      </c>
      <c r="J23" s="1">
        <v>2621.41</v>
      </c>
      <c r="K23" s="1">
        <v>2088.08</v>
      </c>
      <c r="L23" s="1">
        <v>2643.57</v>
      </c>
      <c r="M23" s="1">
        <v>504.64</v>
      </c>
      <c r="N23" s="1">
        <v>953.81</v>
      </c>
      <c r="O23" s="1">
        <v>1115.83</v>
      </c>
      <c r="P23" s="1">
        <v>657.01</v>
      </c>
      <c r="Q23" s="1">
        <v>1320.74</v>
      </c>
      <c r="R23" s="1">
        <v>1163.07</v>
      </c>
      <c r="S23" s="1">
        <v>283.06</v>
      </c>
      <c r="T23" s="1">
        <v>2418.39</v>
      </c>
      <c r="U23" s="1">
        <v>2060.79</v>
      </c>
      <c r="V23" s="1">
        <v>66.010000000000005</v>
      </c>
      <c r="W23" s="1">
        <v>156.56</v>
      </c>
      <c r="X23" s="1">
        <v>3110.28</v>
      </c>
      <c r="Y23" s="1">
        <v>201.74</v>
      </c>
      <c r="Z23" s="1">
        <v>3389.26</v>
      </c>
      <c r="AA23" s="1">
        <v>3212.28</v>
      </c>
      <c r="AB23" s="1">
        <v>2900.29</v>
      </c>
      <c r="AC23" s="1">
        <v>2989.08</v>
      </c>
      <c r="AD23" s="1">
        <v>776.56</v>
      </c>
      <c r="AE23" s="1">
        <v>325.23</v>
      </c>
      <c r="AF23" s="1">
        <v>2711.98</v>
      </c>
      <c r="AG23" s="1">
        <v>2509.83</v>
      </c>
      <c r="AH23" s="1">
        <v>2491.63</v>
      </c>
      <c r="AI23" s="1">
        <v>2563.6799999999998</v>
      </c>
      <c r="AJ23" s="1">
        <v>2330.94</v>
      </c>
      <c r="AK23" s="1">
        <v>1569.73</v>
      </c>
      <c r="AL23" s="5">
        <f t="shared" si="0"/>
        <v>2413.15</v>
      </c>
      <c r="AM23" s="5">
        <f t="shared" si="1"/>
        <v>687.11410875206957</v>
      </c>
      <c r="AN23" s="12">
        <f t="shared" si="2"/>
        <v>0.28473742152459214</v>
      </c>
      <c r="AO23" s="4"/>
      <c r="AP23" s="5">
        <f t="shared" si="3"/>
        <v>351.91</v>
      </c>
      <c r="AQ23" s="5">
        <f t="shared" si="4"/>
        <v>302.52475098007346</v>
      </c>
      <c r="AR23" s="6">
        <f t="shared" si="5"/>
        <v>0.85966511602419216</v>
      </c>
      <c r="AV23" s="10"/>
      <c r="BF23" s="10"/>
      <c r="CH23" s="14"/>
      <c r="CI23" s="14"/>
      <c r="CJ23" s="15"/>
      <c r="CL23" s="14"/>
      <c r="CM23" s="14"/>
      <c r="CN23" s="15"/>
    </row>
    <row r="24" spans="1:92" x14ac:dyDescent="0.3">
      <c r="A24" s="4" t="s">
        <v>143</v>
      </c>
      <c r="B24" s="4">
        <v>605.08000000000004</v>
      </c>
      <c r="C24" s="4">
        <v>1571.8</v>
      </c>
      <c r="D24" s="4">
        <v>11746.56</v>
      </c>
      <c r="E24" s="4">
        <v>11958.27</v>
      </c>
      <c r="F24" s="4">
        <v>11893.46</v>
      </c>
      <c r="G24" s="4">
        <v>10351.870000000001</v>
      </c>
      <c r="H24" s="4">
        <v>13756.15</v>
      </c>
      <c r="I24" s="4">
        <v>12033.09</v>
      </c>
      <c r="J24" s="4">
        <v>11240.46</v>
      </c>
      <c r="K24" s="4">
        <v>9342.7199999999993</v>
      </c>
      <c r="L24" s="4">
        <v>11942.26</v>
      </c>
      <c r="M24" s="4">
        <v>3066.13</v>
      </c>
      <c r="N24" s="4">
        <v>3547.98</v>
      </c>
      <c r="O24" s="4">
        <v>4170.53</v>
      </c>
      <c r="P24" s="4">
        <v>2748.76</v>
      </c>
      <c r="Q24" s="4">
        <v>4849.3599999999997</v>
      </c>
      <c r="R24" s="4">
        <v>4175.55</v>
      </c>
      <c r="S24" s="4">
        <v>1293.23</v>
      </c>
      <c r="T24" s="4">
        <v>6564.04</v>
      </c>
      <c r="U24" s="4">
        <v>5628.66</v>
      </c>
      <c r="V24" s="4">
        <v>452.78</v>
      </c>
      <c r="W24" s="4">
        <v>958.78</v>
      </c>
      <c r="X24" s="4">
        <v>10326.42</v>
      </c>
      <c r="Y24" s="4">
        <v>1030.26</v>
      </c>
      <c r="Z24" s="4">
        <v>11033.68</v>
      </c>
      <c r="AA24" s="4">
        <v>10924.53</v>
      </c>
      <c r="AB24" s="4">
        <v>9838.4599999999991</v>
      </c>
      <c r="AC24" s="4">
        <v>9418.4599999999991</v>
      </c>
      <c r="AD24" s="4">
        <v>2762.92</v>
      </c>
      <c r="AE24" s="4">
        <v>2873.51</v>
      </c>
      <c r="AF24" s="4">
        <v>12428.1</v>
      </c>
      <c r="AG24" s="4">
        <v>11260</v>
      </c>
      <c r="AH24" s="4">
        <v>11689.17</v>
      </c>
      <c r="AI24" s="4">
        <v>10888.01</v>
      </c>
      <c r="AJ24" s="4">
        <v>10379.98</v>
      </c>
      <c r="AK24" s="4">
        <v>7183.12</v>
      </c>
      <c r="AL24" s="5">
        <f t="shared" si="0"/>
        <v>9593.0418518518527</v>
      </c>
      <c r="AM24" s="5">
        <f t="shared" si="1"/>
        <v>2981.8427390561383</v>
      </c>
      <c r="AN24" s="12">
        <f t="shared" si="2"/>
        <v>0.31083391327856236</v>
      </c>
      <c r="AO24" s="4"/>
      <c r="AP24" s="5">
        <f t="shared" si="3"/>
        <v>1816.2470000000001</v>
      </c>
      <c r="AQ24" s="5">
        <f t="shared" si="4"/>
        <v>1134.6754610611988</v>
      </c>
      <c r="AR24" s="6">
        <f t="shared" si="5"/>
        <v>0.62473631673511298</v>
      </c>
      <c r="CH24" s="14"/>
      <c r="CI24" s="14"/>
      <c r="CJ24" s="15"/>
      <c r="CL24" s="14"/>
      <c r="CM24" s="14"/>
      <c r="CN24" s="15"/>
    </row>
    <row r="25" spans="1:92" x14ac:dyDescent="0.3">
      <c r="A25" s="4" t="s">
        <v>144</v>
      </c>
      <c r="B25" s="4">
        <v>187.01</v>
      </c>
      <c r="C25" s="4">
        <v>406.19</v>
      </c>
      <c r="D25" s="4">
        <v>1660.65</v>
      </c>
      <c r="E25" s="4">
        <v>1665.87</v>
      </c>
      <c r="F25" s="4">
        <v>1554.85</v>
      </c>
      <c r="G25" s="4">
        <v>1299.43</v>
      </c>
      <c r="H25" s="4">
        <v>1791.11</v>
      </c>
      <c r="I25" s="4">
        <v>1722.62</v>
      </c>
      <c r="J25" s="4">
        <v>1614.2</v>
      </c>
      <c r="K25" s="4">
        <v>1419.51</v>
      </c>
      <c r="L25" s="4">
        <v>1880.04</v>
      </c>
      <c r="M25" s="4">
        <v>766.58</v>
      </c>
      <c r="N25" s="4">
        <v>703.42</v>
      </c>
      <c r="O25" s="4">
        <v>770.01</v>
      </c>
      <c r="P25" s="4">
        <v>555.70000000000005</v>
      </c>
      <c r="Q25" s="4">
        <v>876.67</v>
      </c>
      <c r="R25" s="4">
        <v>794.52</v>
      </c>
      <c r="S25" s="4">
        <v>265.20999999999998</v>
      </c>
      <c r="T25" s="4">
        <v>839.02</v>
      </c>
      <c r="U25" s="4">
        <v>760.11</v>
      </c>
      <c r="V25" s="4">
        <v>121.07</v>
      </c>
      <c r="W25" s="4">
        <v>225.73</v>
      </c>
      <c r="X25" s="4">
        <v>1238.44</v>
      </c>
      <c r="Y25" s="4">
        <v>235.06</v>
      </c>
      <c r="Z25" s="4">
        <v>1352.91</v>
      </c>
      <c r="AA25" s="4">
        <v>1304.22</v>
      </c>
      <c r="AB25" s="4">
        <v>1166.45</v>
      </c>
      <c r="AC25" s="4">
        <v>1161.1600000000001</v>
      </c>
      <c r="AD25" s="4">
        <v>498.68</v>
      </c>
      <c r="AE25" s="4">
        <v>848.53</v>
      </c>
      <c r="AF25" s="4">
        <v>1918.79</v>
      </c>
      <c r="AG25" s="4">
        <v>1764.88</v>
      </c>
      <c r="AH25" s="4">
        <v>1810</v>
      </c>
      <c r="AI25" s="4">
        <v>1607.27</v>
      </c>
      <c r="AJ25" s="4">
        <v>1611.42</v>
      </c>
      <c r="AK25" s="4">
        <v>1207.72</v>
      </c>
      <c r="AL25" s="5">
        <f t="shared" si="0"/>
        <v>1368.9544444444443</v>
      </c>
      <c r="AM25" s="5">
        <f t="shared" si="1"/>
        <v>394.42217791768894</v>
      </c>
      <c r="AN25" s="12">
        <f t="shared" si="2"/>
        <v>0.28811928659741137</v>
      </c>
      <c r="AO25" s="4"/>
      <c r="AP25" s="5">
        <f t="shared" si="3"/>
        <v>425.74800000000005</v>
      </c>
      <c r="AQ25" s="5">
        <f t="shared" si="4"/>
        <v>264.50803028347633</v>
      </c>
      <c r="AR25" s="6">
        <f t="shared" si="5"/>
        <v>0.62127838600175767</v>
      </c>
      <c r="CH25" s="14"/>
      <c r="CI25" s="14"/>
      <c r="CJ25" s="15"/>
      <c r="CL25" s="14"/>
      <c r="CM25" s="14"/>
      <c r="CN25" s="15"/>
    </row>
    <row r="26" spans="1:92" x14ac:dyDescent="0.3">
      <c r="A26" s="4" t="s">
        <v>145</v>
      </c>
      <c r="B26" s="4">
        <v>1537.33</v>
      </c>
      <c r="C26" s="4">
        <v>2860.3</v>
      </c>
      <c r="D26" s="4">
        <v>8319.14</v>
      </c>
      <c r="E26" s="4">
        <v>7888.15</v>
      </c>
      <c r="F26" s="4">
        <v>7314</v>
      </c>
      <c r="G26" s="4">
        <v>5910.3</v>
      </c>
      <c r="H26" s="4">
        <v>9398.74</v>
      </c>
      <c r="I26" s="4">
        <v>8552.0300000000007</v>
      </c>
      <c r="J26" s="4">
        <v>8094.71</v>
      </c>
      <c r="K26" s="4">
        <v>7456.37</v>
      </c>
      <c r="L26" s="4">
        <v>9861.6299999999992</v>
      </c>
      <c r="M26" s="4">
        <v>4795.9399999999996</v>
      </c>
      <c r="N26" s="4">
        <v>3820.47</v>
      </c>
      <c r="O26" s="4">
        <v>4298.7299999999996</v>
      </c>
      <c r="P26" s="4">
        <v>3211.58</v>
      </c>
      <c r="Q26" s="4">
        <v>4706.34</v>
      </c>
      <c r="R26" s="4">
        <v>4355.12</v>
      </c>
      <c r="S26" s="4">
        <v>1525.75</v>
      </c>
      <c r="T26" s="4">
        <v>3679.5</v>
      </c>
      <c r="U26" s="4">
        <v>3443.01</v>
      </c>
      <c r="V26" s="4">
        <v>790.3</v>
      </c>
      <c r="W26" s="4">
        <v>1495.94</v>
      </c>
      <c r="X26" s="4">
        <v>5768.95</v>
      </c>
      <c r="Y26" s="4">
        <v>1542.88</v>
      </c>
      <c r="Z26" s="4">
        <v>6141.06</v>
      </c>
      <c r="AA26" s="4">
        <v>5960.54</v>
      </c>
      <c r="AB26" s="4">
        <v>5411.5</v>
      </c>
      <c r="AC26" s="4">
        <v>5296.12</v>
      </c>
      <c r="AD26" s="4">
        <v>2642.17</v>
      </c>
      <c r="AE26" s="4">
        <v>5915.98</v>
      </c>
      <c r="AF26" s="4">
        <v>9995.77</v>
      </c>
      <c r="AG26" s="4">
        <v>9286.98</v>
      </c>
      <c r="AH26" s="4">
        <v>9507.15</v>
      </c>
      <c r="AI26" s="4">
        <v>8260.7800000000007</v>
      </c>
      <c r="AJ26" s="4">
        <v>8528.7900000000009</v>
      </c>
      <c r="AK26" s="4">
        <v>6866.51</v>
      </c>
      <c r="AL26" s="5">
        <f t="shared" si="0"/>
        <v>6874.3781481481483</v>
      </c>
      <c r="AM26" s="5">
        <f t="shared" si="1"/>
        <v>2085.8899618960622</v>
      </c>
      <c r="AN26" s="12">
        <f t="shared" si="2"/>
        <v>0.30342962184266353</v>
      </c>
      <c r="AO26" s="4"/>
      <c r="AP26" s="5">
        <f t="shared" si="3"/>
        <v>2692.7060000000001</v>
      </c>
      <c r="AQ26" s="5">
        <f t="shared" si="4"/>
        <v>1672.847177015547</v>
      </c>
      <c r="AR26" s="6">
        <f t="shared" si="5"/>
        <v>0.6212513274808118</v>
      </c>
      <c r="CH26" s="14"/>
      <c r="CI26" s="14"/>
      <c r="CJ26" s="15"/>
      <c r="CL26" s="14"/>
      <c r="CM26" s="14"/>
      <c r="CN26" s="15"/>
    </row>
    <row r="27" spans="1:92" x14ac:dyDescent="0.3">
      <c r="A27" s="4" t="s">
        <v>146</v>
      </c>
      <c r="B27" s="4">
        <v>804.14</v>
      </c>
      <c r="C27" s="4">
        <v>1470.03</v>
      </c>
      <c r="D27" s="4">
        <v>2361.38</v>
      </c>
      <c r="E27" s="4">
        <v>2162.8200000000002</v>
      </c>
      <c r="F27" s="4">
        <v>1912.94</v>
      </c>
      <c r="G27" s="4">
        <v>1535.8</v>
      </c>
      <c r="H27" s="4">
        <v>2576.84</v>
      </c>
      <c r="I27" s="4">
        <v>2393.7800000000002</v>
      </c>
      <c r="J27" s="4">
        <v>2173.56</v>
      </c>
      <c r="K27" s="4">
        <v>2301.89</v>
      </c>
      <c r="L27" s="4">
        <v>2868.56</v>
      </c>
      <c r="M27" s="4">
        <v>1728.86</v>
      </c>
      <c r="N27" s="4">
        <v>1282.5999999999999</v>
      </c>
      <c r="O27" s="4">
        <v>1346.51</v>
      </c>
      <c r="P27" s="4">
        <v>1150.1300000000001</v>
      </c>
      <c r="Q27" s="4">
        <v>1499.97</v>
      </c>
      <c r="R27" s="4">
        <v>1358.18</v>
      </c>
      <c r="S27" s="4">
        <v>542.57000000000005</v>
      </c>
      <c r="T27" s="4">
        <v>884.12</v>
      </c>
      <c r="U27" s="4">
        <v>803.21</v>
      </c>
      <c r="V27" s="4">
        <v>405.38</v>
      </c>
      <c r="W27" s="4">
        <v>609.24</v>
      </c>
      <c r="X27" s="4">
        <v>1293.8499999999999</v>
      </c>
      <c r="Y27" s="4">
        <v>644.27</v>
      </c>
      <c r="Z27" s="4">
        <v>1455.72</v>
      </c>
      <c r="AA27" s="4">
        <v>1345.06</v>
      </c>
      <c r="AB27" s="4">
        <v>1216.96</v>
      </c>
      <c r="AC27" s="4">
        <v>1226.8699999999999</v>
      </c>
      <c r="AD27" s="4">
        <v>803.2</v>
      </c>
      <c r="AE27" s="4">
        <v>2473.37</v>
      </c>
      <c r="AF27" s="4">
        <v>2822.38</v>
      </c>
      <c r="AG27" s="4">
        <v>2683.53</v>
      </c>
      <c r="AH27" s="4">
        <v>2738.46</v>
      </c>
      <c r="AI27" s="4">
        <v>2304.48</v>
      </c>
      <c r="AJ27" s="4">
        <v>2453.29</v>
      </c>
      <c r="AK27" s="4">
        <v>2184.7199999999998</v>
      </c>
      <c r="AL27" s="5">
        <f t="shared" si="0"/>
        <v>1897.3544444444447</v>
      </c>
      <c r="AM27" s="5">
        <f t="shared" si="1"/>
        <v>633.48632663486308</v>
      </c>
      <c r="AN27" s="12">
        <f t="shared" si="2"/>
        <v>0.33387874811147961</v>
      </c>
      <c r="AO27" s="4"/>
      <c r="AP27" s="5">
        <f t="shared" si="3"/>
        <v>1076.366</v>
      </c>
      <c r="AQ27" s="5">
        <f t="shared" si="4"/>
        <v>655.20760893356908</v>
      </c>
      <c r="AR27" s="6">
        <f t="shared" si="5"/>
        <v>0.60872194860630036</v>
      </c>
      <c r="CH27" s="14"/>
      <c r="CI27" s="14"/>
      <c r="CJ27" s="15"/>
      <c r="CL27" s="14"/>
      <c r="CM27" s="14"/>
      <c r="CN27" s="15"/>
    </row>
    <row r="28" spans="1:92" x14ac:dyDescent="0.3">
      <c r="A28" s="4" t="s">
        <v>147</v>
      </c>
      <c r="B28" s="4">
        <v>104.26</v>
      </c>
      <c r="C28" s="4">
        <v>147.93</v>
      </c>
      <c r="D28" s="4">
        <v>130.5</v>
      </c>
      <c r="E28" s="4">
        <v>126.06</v>
      </c>
      <c r="F28" s="4">
        <v>125.27</v>
      </c>
      <c r="G28" s="4">
        <v>116.46</v>
      </c>
      <c r="H28" s="4">
        <v>145.1</v>
      </c>
      <c r="I28" s="4">
        <v>135.12</v>
      </c>
      <c r="J28" s="4">
        <v>130.6</v>
      </c>
      <c r="K28" s="4">
        <v>113.18</v>
      </c>
      <c r="L28" s="4">
        <v>136.29</v>
      </c>
      <c r="M28" s="4">
        <v>134.18</v>
      </c>
      <c r="N28" s="4">
        <v>170.53</v>
      </c>
      <c r="O28" s="4">
        <v>155.19999999999999</v>
      </c>
      <c r="P28" s="4">
        <v>168.45</v>
      </c>
      <c r="Q28" s="4">
        <v>154.15</v>
      </c>
      <c r="R28" s="4">
        <v>172.79</v>
      </c>
      <c r="S28" s="4">
        <v>112.53</v>
      </c>
      <c r="T28" s="4">
        <v>104.89</v>
      </c>
      <c r="U28" s="4">
        <v>96.87</v>
      </c>
      <c r="V28" s="4">
        <v>87.77</v>
      </c>
      <c r="W28" s="4">
        <v>133.99</v>
      </c>
      <c r="X28" s="4">
        <v>113.2</v>
      </c>
      <c r="Y28" s="4">
        <v>147.61000000000001</v>
      </c>
      <c r="Z28" s="4">
        <v>122.93</v>
      </c>
      <c r="AA28" s="4">
        <v>119.26</v>
      </c>
      <c r="AB28" s="4">
        <v>110.2</v>
      </c>
      <c r="AC28" s="4">
        <v>104.26</v>
      </c>
      <c r="AD28" s="4">
        <v>154.51</v>
      </c>
      <c r="AE28" s="4">
        <v>124.38</v>
      </c>
      <c r="AF28" s="4">
        <v>121.89</v>
      </c>
      <c r="AG28" s="4">
        <v>117.37</v>
      </c>
      <c r="AH28" s="4">
        <v>121.53</v>
      </c>
      <c r="AI28" s="4">
        <v>106.16</v>
      </c>
      <c r="AJ28" s="4">
        <v>106.01</v>
      </c>
      <c r="AK28" s="4">
        <v>105.52</v>
      </c>
      <c r="AL28" s="5">
        <f t="shared" si="0"/>
        <v>125.55037037037037</v>
      </c>
      <c r="AM28" s="5">
        <f t="shared" si="1"/>
        <v>19.672711181791037</v>
      </c>
      <c r="AN28" s="12">
        <f t="shared" si="2"/>
        <v>0.1566917813444679</v>
      </c>
      <c r="AO28" s="4"/>
      <c r="AP28" s="5">
        <f t="shared" si="3"/>
        <v>131.76900000000001</v>
      </c>
      <c r="AQ28" s="5">
        <f t="shared" si="4"/>
        <v>25.077264359929252</v>
      </c>
      <c r="AR28" s="6">
        <f t="shared" si="5"/>
        <v>0.19031232201754017</v>
      </c>
      <c r="CH28" s="14"/>
      <c r="CI28" s="14"/>
      <c r="CJ28" s="15"/>
      <c r="CL28" s="14"/>
      <c r="CM28" s="14"/>
      <c r="CN28" s="15"/>
    </row>
    <row r="29" spans="1:92" x14ac:dyDescent="0.3">
      <c r="A29" s="4" t="s">
        <v>148</v>
      </c>
      <c r="B29" s="4">
        <v>679.6</v>
      </c>
      <c r="C29" s="4">
        <v>1138.07</v>
      </c>
      <c r="D29" s="4">
        <v>1551.55</v>
      </c>
      <c r="E29" s="4">
        <v>1369.83</v>
      </c>
      <c r="F29" s="4">
        <v>1246.57</v>
      </c>
      <c r="G29" s="4">
        <v>1035.9100000000001</v>
      </c>
      <c r="H29" s="4">
        <v>1651.54</v>
      </c>
      <c r="I29" s="4">
        <v>1584.74</v>
      </c>
      <c r="J29" s="4">
        <v>1452.63</v>
      </c>
      <c r="K29" s="4">
        <v>1502.96</v>
      </c>
      <c r="L29" s="4">
        <v>1959.86</v>
      </c>
      <c r="M29" s="4">
        <v>1286.51</v>
      </c>
      <c r="N29" s="4">
        <v>955.05</v>
      </c>
      <c r="O29" s="4">
        <v>983.88</v>
      </c>
      <c r="P29" s="4">
        <v>888.74</v>
      </c>
      <c r="Q29" s="4">
        <v>1035.78</v>
      </c>
      <c r="R29" s="4">
        <v>988.69</v>
      </c>
      <c r="S29" s="4">
        <v>444.17</v>
      </c>
      <c r="T29" s="4">
        <v>655</v>
      </c>
      <c r="U29" s="4">
        <v>616.97</v>
      </c>
      <c r="V29" s="4">
        <v>383.06</v>
      </c>
      <c r="W29" s="4">
        <v>520.23</v>
      </c>
      <c r="X29" s="4">
        <v>905.28</v>
      </c>
      <c r="Y29" s="4">
        <v>535.69000000000005</v>
      </c>
      <c r="Z29" s="4">
        <v>1008.44</v>
      </c>
      <c r="AA29" s="4">
        <v>951.74</v>
      </c>
      <c r="AB29" s="4">
        <v>856.87</v>
      </c>
      <c r="AC29" s="4">
        <v>866.18</v>
      </c>
      <c r="AD29" s="4">
        <v>520.79999999999995</v>
      </c>
      <c r="AE29" s="4">
        <v>1733.22</v>
      </c>
      <c r="AF29" s="4">
        <v>1868.25</v>
      </c>
      <c r="AG29" s="4">
        <v>1711.39</v>
      </c>
      <c r="AH29" s="4">
        <v>1805.83</v>
      </c>
      <c r="AI29" s="4">
        <v>1542.31</v>
      </c>
      <c r="AJ29" s="4">
        <v>1576.3</v>
      </c>
      <c r="AK29" s="4">
        <v>1548.96</v>
      </c>
      <c r="AL29" s="5">
        <f t="shared" si="0"/>
        <v>1282.1788888888887</v>
      </c>
      <c r="AM29" s="5">
        <f t="shared" si="1"/>
        <v>385.81046373270112</v>
      </c>
      <c r="AN29" s="12">
        <f t="shared" si="2"/>
        <v>0.30090221191134803</v>
      </c>
      <c r="AO29" s="4"/>
      <c r="AP29" s="5">
        <f t="shared" si="3"/>
        <v>819.6400000000001</v>
      </c>
      <c r="AQ29" s="5">
        <f t="shared" si="4"/>
        <v>445.10920774819084</v>
      </c>
      <c r="AR29" s="6">
        <f t="shared" si="5"/>
        <v>0.5430545211900234</v>
      </c>
      <c r="CH29" s="14"/>
      <c r="CI29" s="14"/>
      <c r="CJ29" s="15"/>
      <c r="CL29" s="14"/>
      <c r="CM29" s="14"/>
      <c r="CN29" s="15"/>
    </row>
    <row r="30" spans="1:92" x14ac:dyDescent="0.3">
      <c r="A30" s="4" t="s">
        <v>149</v>
      </c>
      <c r="B30" s="4">
        <v>95.42</v>
      </c>
      <c r="C30" s="4">
        <v>147.75</v>
      </c>
      <c r="D30" s="4">
        <v>194.43</v>
      </c>
      <c r="E30" s="4">
        <v>176.79</v>
      </c>
      <c r="F30" s="4">
        <v>165.09</v>
      </c>
      <c r="G30" s="4">
        <v>143.29</v>
      </c>
      <c r="H30" s="4">
        <v>206.82</v>
      </c>
      <c r="I30" s="4">
        <v>191.91</v>
      </c>
      <c r="J30" s="4">
        <v>179.25</v>
      </c>
      <c r="K30" s="4">
        <v>186.95</v>
      </c>
      <c r="L30" s="4">
        <v>221.3</v>
      </c>
      <c r="M30" s="4">
        <v>150.07</v>
      </c>
      <c r="N30" s="4">
        <v>113.51</v>
      </c>
      <c r="O30" s="4">
        <v>125.77</v>
      </c>
      <c r="P30" s="4">
        <v>110.31</v>
      </c>
      <c r="Q30" s="4">
        <v>122.63</v>
      </c>
      <c r="R30" s="4">
        <v>114.57</v>
      </c>
      <c r="S30" s="4">
        <v>59.89</v>
      </c>
      <c r="T30" s="4">
        <v>92.86</v>
      </c>
      <c r="U30" s="4">
        <v>83.68</v>
      </c>
      <c r="V30" s="4">
        <v>56.09</v>
      </c>
      <c r="W30" s="4">
        <v>72.680000000000007</v>
      </c>
      <c r="X30" s="4">
        <v>113.28</v>
      </c>
      <c r="Y30" s="4">
        <v>68.92</v>
      </c>
      <c r="Z30" s="4">
        <v>127.8</v>
      </c>
      <c r="AA30" s="4">
        <v>121.67</v>
      </c>
      <c r="AB30" s="4">
        <v>116.09</v>
      </c>
      <c r="AC30" s="4">
        <v>114.4</v>
      </c>
      <c r="AD30" s="4">
        <v>61.26</v>
      </c>
      <c r="AE30" s="4">
        <v>206.91</v>
      </c>
      <c r="AF30" s="4">
        <v>216.34</v>
      </c>
      <c r="AG30" s="4">
        <v>202.64</v>
      </c>
      <c r="AH30" s="4">
        <v>210.48</v>
      </c>
      <c r="AI30" s="4">
        <v>181.17</v>
      </c>
      <c r="AJ30" s="4">
        <v>181.51</v>
      </c>
      <c r="AK30" s="4">
        <v>183.08</v>
      </c>
      <c r="AL30" s="5">
        <f t="shared" si="0"/>
        <v>157.90222222222226</v>
      </c>
      <c r="AM30" s="5">
        <f t="shared" si="1"/>
        <v>41.696338276172355</v>
      </c>
      <c r="AN30" s="12">
        <f t="shared" si="2"/>
        <v>0.26406429047902436</v>
      </c>
      <c r="AO30" s="4"/>
      <c r="AP30" s="5">
        <f t="shared" si="3"/>
        <v>103.25</v>
      </c>
      <c r="AQ30" s="5">
        <f t="shared" si="4"/>
        <v>50.623582120062053</v>
      </c>
      <c r="AR30" s="6">
        <f t="shared" si="5"/>
        <v>0.49030103748244119</v>
      </c>
      <c r="CH30" s="14"/>
      <c r="CI30" s="14"/>
      <c r="CJ30" s="15"/>
      <c r="CL30" s="14"/>
      <c r="CM30" s="14"/>
      <c r="CN30" s="15"/>
    </row>
    <row r="31" spans="1:92" x14ac:dyDescent="0.3">
      <c r="A31" s="4" t="s">
        <v>150</v>
      </c>
      <c r="B31" s="4">
        <v>380.74</v>
      </c>
      <c r="C31" s="4">
        <v>611.85</v>
      </c>
      <c r="D31" s="4">
        <v>823.82</v>
      </c>
      <c r="E31" s="4">
        <v>748.28</v>
      </c>
      <c r="F31" s="4">
        <v>729.59</v>
      </c>
      <c r="G31" s="4">
        <v>657.7</v>
      </c>
      <c r="H31" s="4">
        <v>821.27</v>
      </c>
      <c r="I31" s="4">
        <v>816.22</v>
      </c>
      <c r="J31" s="4">
        <v>773.19</v>
      </c>
      <c r="K31" s="4">
        <v>769.95</v>
      </c>
      <c r="L31" s="4">
        <v>913.37</v>
      </c>
      <c r="M31" s="4">
        <v>581.4</v>
      </c>
      <c r="N31" s="4">
        <v>445.03</v>
      </c>
      <c r="O31" s="4">
        <v>526.28</v>
      </c>
      <c r="P31" s="4">
        <v>449.2</v>
      </c>
      <c r="Q31" s="4">
        <v>509.52</v>
      </c>
      <c r="R31" s="4">
        <v>470.7</v>
      </c>
      <c r="S31" s="4">
        <v>274.3</v>
      </c>
      <c r="T31" s="4">
        <v>497.15</v>
      </c>
      <c r="U31" s="4">
        <v>424.84</v>
      </c>
      <c r="V31" s="4">
        <v>283.36</v>
      </c>
      <c r="W31" s="4">
        <v>330.8</v>
      </c>
      <c r="X31" s="4">
        <v>506.21</v>
      </c>
      <c r="Y31" s="4">
        <v>279.94</v>
      </c>
      <c r="Z31" s="4">
        <v>567.54999999999995</v>
      </c>
      <c r="AA31" s="4">
        <v>535.71</v>
      </c>
      <c r="AB31" s="4">
        <v>544.49</v>
      </c>
      <c r="AC31" s="4">
        <v>519.17999999999995</v>
      </c>
      <c r="AD31" s="4">
        <v>257.62</v>
      </c>
      <c r="AE31" s="4">
        <v>801.15</v>
      </c>
      <c r="AF31" s="4">
        <v>799.69</v>
      </c>
      <c r="AG31" s="4">
        <v>797.29</v>
      </c>
      <c r="AH31" s="4">
        <v>822.54</v>
      </c>
      <c r="AI31" s="4">
        <v>734.86</v>
      </c>
      <c r="AJ31" s="4">
        <v>705.25</v>
      </c>
      <c r="AK31" s="4">
        <v>717.61</v>
      </c>
      <c r="AL31" s="5">
        <f t="shared" si="0"/>
        <v>664.98703703703723</v>
      </c>
      <c r="AM31" s="5">
        <f t="shared" si="1"/>
        <v>145.48545438303032</v>
      </c>
      <c r="AN31" s="12">
        <f t="shared" si="2"/>
        <v>0.21877938407832051</v>
      </c>
      <c r="AO31" s="4"/>
      <c r="AP31" s="5">
        <f t="shared" si="3"/>
        <v>424.61900000000003</v>
      </c>
      <c r="AQ31" s="5">
        <f t="shared" si="4"/>
        <v>183.76491307283516</v>
      </c>
      <c r="AR31" s="6">
        <f t="shared" si="5"/>
        <v>0.43277600171644498</v>
      </c>
      <c r="CH31" s="14"/>
      <c r="CI31" s="14"/>
      <c r="CJ31" s="15"/>
      <c r="CL31" s="14"/>
      <c r="CM31" s="14"/>
      <c r="CN31" s="15"/>
    </row>
    <row r="32" spans="1:92" x14ac:dyDescent="0.3">
      <c r="A32" s="4" t="s">
        <v>151</v>
      </c>
      <c r="B32" s="4">
        <v>48.31</v>
      </c>
      <c r="C32" s="4">
        <v>80.540000000000006</v>
      </c>
      <c r="D32" s="4">
        <v>121.69</v>
      </c>
      <c r="E32" s="4">
        <v>112.92</v>
      </c>
      <c r="F32" s="4">
        <v>115.95</v>
      </c>
      <c r="G32" s="4">
        <v>104.58</v>
      </c>
      <c r="H32" s="4">
        <v>122.19</v>
      </c>
      <c r="I32" s="4">
        <v>117.84</v>
      </c>
      <c r="J32" s="4">
        <v>114.27</v>
      </c>
      <c r="K32" s="4">
        <v>106.47</v>
      </c>
      <c r="L32" s="4">
        <v>127.01</v>
      </c>
      <c r="M32" s="4">
        <v>77.78</v>
      </c>
      <c r="N32" s="4">
        <v>62.12</v>
      </c>
      <c r="O32" s="4">
        <v>78.89</v>
      </c>
      <c r="P32" s="4">
        <v>66.59</v>
      </c>
      <c r="Q32" s="4">
        <v>74.03</v>
      </c>
      <c r="R32" s="4">
        <v>67.13</v>
      </c>
      <c r="S32" s="4">
        <v>42.79</v>
      </c>
      <c r="T32" s="4">
        <v>81.459999999999994</v>
      </c>
      <c r="U32" s="4">
        <v>73.86</v>
      </c>
      <c r="V32" s="4">
        <v>47.53</v>
      </c>
      <c r="W32" s="4">
        <v>48.97</v>
      </c>
      <c r="X32" s="4">
        <v>78.069999999999993</v>
      </c>
      <c r="Y32" s="4">
        <v>38.35</v>
      </c>
      <c r="Z32" s="4">
        <v>94.72</v>
      </c>
      <c r="AA32" s="4">
        <v>87.4</v>
      </c>
      <c r="AB32" s="4">
        <v>88.69</v>
      </c>
      <c r="AC32" s="4">
        <v>85.24</v>
      </c>
      <c r="AD32" s="4">
        <v>34.22</v>
      </c>
      <c r="AE32" s="4">
        <v>113.48</v>
      </c>
      <c r="AF32" s="4">
        <v>114.94</v>
      </c>
      <c r="AG32" s="4">
        <v>116.86</v>
      </c>
      <c r="AH32" s="4">
        <v>119.44</v>
      </c>
      <c r="AI32" s="4">
        <v>105.46</v>
      </c>
      <c r="AJ32" s="4">
        <v>104.37</v>
      </c>
      <c r="AK32" s="4">
        <v>104.48</v>
      </c>
      <c r="AL32" s="5">
        <f t="shared" si="0"/>
        <v>99.956296296296301</v>
      </c>
      <c r="AM32" s="5">
        <f t="shared" si="1"/>
        <v>18.824595439140019</v>
      </c>
      <c r="AN32" s="12">
        <f t="shared" si="2"/>
        <v>0.18832826081649776</v>
      </c>
      <c r="AO32" s="4"/>
      <c r="AP32" s="5">
        <f t="shared" si="3"/>
        <v>59.409000000000013</v>
      </c>
      <c r="AQ32" s="5">
        <f t="shared" si="4"/>
        <v>24.591021148197751</v>
      </c>
      <c r="AR32" s="6">
        <f t="shared" si="5"/>
        <v>0.41392753872641763</v>
      </c>
      <c r="CH32" s="14"/>
      <c r="CI32" s="14"/>
      <c r="CJ32" s="15"/>
      <c r="CL32" s="14"/>
      <c r="CM32" s="14"/>
      <c r="CN32" s="15"/>
    </row>
    <row r="33" spans="1:92" x14ac:dyDescent="0.3">
      <c r="A33" s="4" t="s">
        <v>152</v>
      </c>
      <c r="B33" s="4">
        <v>95.61</v>
      </c>
      <c r="C33" s="4">
        <v>151.16</v>
      </c>
      <c r="D33" s="4">
        <v>249.09</v>
      </c>
      <c r="E33" s="4">
        <v>249.33</v>
      </c>
      <c r="F33" s="4">
        <v>254.08</v>
      </c>
      <c r="G33" s="4">
        <v>236.28</v>
      </c>
      <c r="H33" s="4">
        <v>253.84</v>
      </c>
      <c r="I33" s="4">
        <v>254.19</v>
      </c>
      <c r="J33" s="4">
        <v>232.34</v>
      </c>
      <c r="K33" s="4">
        <v>225.28</v>
      </c>
      <c r="L33" s="4">
        <v>262.89999999999998</v>
      </c>
      <c r="M33" s="4">
        <v>148.65</v>
      </c>
      <c r="N33" s="4">
        <v>120.35</v>
      </c>
      <c r="O33" s="4">
        <v>177.07</v>
      </c>
      <c r="P33" s="4">
        <v>138.68</v>
      </c>
      <c r="Q33" s="4">
        <v>162.49</v>
      </c>
      <c r="R33" s="4">
        <v>134.87</v>
      </c>
      <c r="S33" s="4">
        <v>89.78</v>
      </c>
      <c r="T33" s="4">
        <v>202.98</v>
      </c>
      <c r="U33" s="4">
        <v>173.93</v>
      </c>
      <c r="V33" s="4">
        <v>102.76</v>
      </c>
      <c r="W33" s="4">
        <v>104.41</v>
      </c>
      <c r="X33" s="4">
        <v>161.44999999999999</v>
      </c>
      <c r="Y33" s="4">
        <v>68.3</v>
      </c>
      <c r="Z33" s="4">
        <v>199.26</v>
      </c>
      <c r="AA33" s="4">
        <v>173.47</v>
      </c>
      <c r="AB33" s="4">
        <v>184.89</v>
      </c>
      <c r="AC33" s="4">
        <v>175.32</v>
      </c>
      <c r="AD33" s="4">
        <v>56.51</v>
      </c>
      <c r="AE33" s="4">
        <v>223.41</v>
      </c>
      <c r="AF33" s="4">
        <v>241.28</v>
      </c>
      <c r="AG33" s="4">
        <v>241.64</v>
      </c>
      <c r="AH33" s="4">
        <v>242.57</v>
      </c>
      <c r="AI33" s="4">
        <v>224.22</v>
      </c>
      <c r="AJ33" s="4">
        <v>223.67</v>
      </c>
      <c r="AK33" s="4">
        <v>214.81</v>
      </c>
      <c r="AL33" s="5">
        <f t="shared" si="0"/>
        <v>211.93592592592591</v>
      </c>
      <c r="AM33" s="5">
        <f t="shared" si="1"/>
        <v>38.244020976563611</v>
      </c>
      <c r="AN33" s="12">
        <f t="shared" si="2"/>
        <v>0.18045086414433739</v>
      </c>
      <c r="AO33" s="4"/>
      <c r="AP33" s="5">
        <f t="shared" si="3"/>
        <v>116.09399999999998</v>
      </c>
      <c r="AQ33" s="5">
        <f t="shared" si="4"/>
        <v>48.402486896623223</v>
      </c>
      <c r="AR33" s="6">
        <f t="shared" si="5"/>
        <v>0.41692496508538968</v>
      </c>
      <c r="CH33" s="14"/>
      <c r="CI33" s="14"/>
      <c r="CJ33" s="15"/>
      <c r="CL33" s="14"/>
      <c r="CM33" s="14"/>
      <c r="CN33" s="15"/>
    </row>
    <row r="34" spans="1:92" x14ac:dyDescent="0.3">
      <c r="A34" s="4" t="s">
        <v>153</v>
      </c>
      <c r="B34" s="4">
        <v>10.87</v>
      </c>
      <c r="C34" s="4">
        <v>16.149999999999999</v>
      </c>
      <c r="D34" s="4">
        <v>29.03</v>
      </c>
      <c r="E34" s="4">
        <v>30.7</v>
      </c>
      <c r="F34" s="4">
        <v>31.79</v>
      </c>
      <c r="G34" s="4">
        <v>30.72</v>
      </c>
      <c r="H34" s="4">
        <v>29.45</v>
      </c>
      <c r="I34" s="4">
        <v>28.33</v>
      </c>
      <c r="J34" s="4">
        <v>29.13</v>
      </c>
      <c r="K34" s="4">
        <v>23.59</v>
      </c>
      <c r="L34" s="4">
        <v>25.56</v>
      </c>
      <c r="M34" s="4">
        <v>16.399999999999999</v>
      </c>
      <c r="N34" s="4">
        <v>14.69</v>
      </c>
      <c r="O34" s="4">
        <v>21.87</v>
      </c>
      <c r="P34" s="4">
        <v>18.38</v>
      </c>
      <c r="Q34" s="4">
        <v>19.39</v>
      </c>
      <c r="R34" s="4">
        <v>15.87</v>
      </c>
      <c r="S34" s="4">
        <v>10.69</v>
      </c>
      <c r="T34" s="4">
        <v>25.24</v>
      </c>
      <c r="U34" s="4">
        <v>22.39</v>
      </c>
      <c r="V34" s="4">
        <v>13.7</v>
      </c>
      <c r="W34" s="4">
        <v>11.54</v>
      </c>
      <c r="X34" s="4">
        <v>16.3</v>
      </c>
      <c r="Y34" s="4">
        <v>8.09</v>
      </c>
      <c r="Z34" s="4">
        <v>20.88</v>
      </c>
      <c r="AA34" s="4">
        <v>19.670000000000002</v>
      </c>
      <c r="AB34" s="4">
        <v>20.32</v>
      </c>
      <c r="AC34" s="4">
        <v>19.829999999999998</v>
      </c>
      <c r="AD34" s="4">
        <v>6.08</v>
      </c>
      <c r="AE34" s="4">
        <v>24.82</v>
      </c>
      <c r="AF34" s="4">
        <v>28.29</v>
      </c>
      <c r="AG34" s="4">
        <v>28.78</v>
      </c>
      <c r="AH34" s="4">
        <v>29.32</v>
      </c>
      <c r="AI34" s="4">
        <v>27.27</v>
      </c>
      <c r="AJ34" s="4">
        <v>26.34</v>
      </c>
      <c r="AK34" s="4">
        <v>24.9</v>
      </c>
      <c r="AL34" s="5">
        <f t="shared" si="0"/>
        <v>24.906296296296293</v>
      </c>
      <c r="AM34" s="5">
        <f t="shared" si="1"/>
        <v>4.7651831413252399</v>
      </c>
      <c r="AN34" s="12">
        <f t="shared" si="2"/>
        <v>0.19132443799096091</v>
      </c>
      <c r="AO34" s="4"/>
      <c r="AP34" s="5">
        <f t="shared" si="3"/>
        <v>13.303000000000001</v>
      </c>
      <c r="AQ34" s="5">
        <f t="shared" si="4"/>
        <v>5.245336659039789</v>
      </c>
      <c r="AR34" s="6">
        <f t="shared" si="5"/>
        <v>0.39429727573027051</v>
      </c>
      <c r="CH34" s="14"/>
      <c r="CI34" s="14"/>
      <c r="CJ34" s="15"/>
      <c r="CL34" s="14"/>
      <c r="CM34" s="14"/>
      <c r="CN34" s="15"/>
    </row>
    <row r="35" spans="1:92" x14ac:dyDescent="0.3">
      <c r="A35" s="4" t="s">
        <v>154</v>
      </c>
      <c r="B35" s="4">
        <v>61.74</v>
      </c>
      <c r="C35" s="4">
        <v>83.84</v>
      </c>
      <c r="D35" s="4">
        <v>153.93</v>
      </c>
      <c r="E35" s="4">
        <v>170.24</v>
      </c>
      <c r="F35" s="4">
        <v>184.54</v>
      </c>
      <c r="G35" s="4">
        <v>187.65</v>
      </c>
      <c r="H35" s="4">
        <v>162.51</v>
      </c>
      <c r="I35" s="4">
        <v>160.27000000000001</v>
      </c>
      <c r="J35" s="4">
        <v>155.44999999999999</v>
      </c>
      <c r="K35" s="4">
        <v>127.98</v>
      </c>
      <c r="L35" s="4">
        <v>133.78</v>
      </c>
      <c r="M35" s="4">
        <v>87.9</v>
      </c>
      <c r="N35" s="4">
        <v>75.61</v>
      </c>
      <c r="O35" s="4">
        <v>138.46</v>
      </c>
      <c r="P35" s="4">
        <v>109.01</v>
      </c>
      <c r="Q35" s="4">
        <v>122.2</v>
      </c>
      <c r="R35" s="4">
        <v>90.85</v>
      </c>
      <c r="S35" s="4">
        <v>56</v>
      </c>
      <c r="T35" s="4">
        <v>161.29</v>
      </c>
      <c r="U35" s="4">
        <v>132.26</v>
      </c>
      <c r="V35" s="4">
        <v>68.78</v>
      </c>
      <c r="W35" s="4">
        <v>67.28</v>
      </c>
      <c r="X35" s="4">
        <v>78.42</v>
      </c>
      <c r="Y35" s="4">
        <v>41.88</v>
      </c>
      <c r="Z35" s="4">
        <v>109.18</v>
      </c>
      <c r="AA35" s="4">
        <v>94.08</v>
      </c>
      <c r="AB35" s="4">
        <v>108.22</v>
      </c>
      <c r="AC35" s="4">
        <v>100.95</v>
      </c>
      <c r="AD35" s="4">
        <v>33.5</v>
      </c>
      <c r="AE35" s="4">
        <v>137.35</v>
      </c>
      <c r="AF35" s="4">
        <v>157.16</v>
      </c>
      <c r="AG35" s="4">
        <v>163.47999999999999</v>
      </c>
      <c r="AH35" s="4">
        <v>166.9</v>
      </c>
      <c r="AI35" s="4">
        <v>156.47</v>
      </c>
      <c r="AJ35" s="4">
        <v>156.83000000000001</v>
      </c>
      <c r="AK35" s="4">
        <v>140.38</v>
      </c>
      <c r="AL35" s="5">
        <f t="shared" si="0"/>
        <v>139.92370370370367</v>
      </c>
      <c r="AM35" s="5">
        <f t="shared" si="1"/>
        <v>29.52107358743914</v>
      </c>
      <c r="AN35" s="12">
        <f t="shared" si="2"/>
        <v>0.21097978974278495</v>
      </c>
      <c r="AO35" s="4"/>
      <c r="AP35" s="5">
        <f t="shared" si="3"/>
        <v>71.388000000000005</v>
      </c>
      <c r="AQ35" s="5">
        <f t="shared" si="4"/>
        <v>28.783258173999528</v>
      </c>
      <c r="AR35" s="6">
        <f t="shared" si="5"/>
        <v>0.40319462898525699</v>
      </c>
      <c r="CH35" s="14"/>
      <c r="CI35" s="14"/>
      <c r="CJ35" s="15"/>
      <c r="CL35" s="14"/>
      <c r="CM35" s="14"/>
      <c r="CN35" s="15"/>
    </row>
    <row r="36" spans="1:92" x14ac:dyDescent="0.3">
      <c r="A36" s="4" t="s">
        <v>155</v>
      </c>
      <c r="B36" s="4">
        <v>5.43</v>
      </c>
      <c r="C36" s="4">
        <v>6.71</v>
      </c>
      <c r="D36" s="4">
        <v>15.21</v>
      </c>
      <c r="E36" s="4">
        <v>18.420000000000002</v>
      </c>
      <c r="F36" s="4">
        <v>19.71</v>
      </c>
      <c r="G36" s="4">
        <v>20.89</v>
      </c>
      <c r="H36" s="4">
        <v>16.809999999999999</v>
      </c>
      <c r="I36" s="4">
        <v>17.25</v>
      </c>
      <c r="J36" s="4">
        <v>16.86</v>
      </c>
      <c r="K36" s="4">
        <v>13.76</v>
      </c>
      <c r="L36" s="4">
        <v>14.37</v>
      </c>
      <c r="M36" s="4">
        <v>8.83</v>
      </c>
      <c r="N36" s="4">
        <v>9.4</v>
      </c>
      <c r="O36" s="4">
        <v>16.690000000000001</v>
      </c>
      <c r="P36" s="4">
        <v>12.86</v>
      </c>
      <c r="Q36" s="4">
        <v>13.24</v>
      </c>
      <c r="R36" s="4">
        <v>10.29</v>
      </c>
      <c r="S36" s="4">
        <v>5.97</v>
      </c>
      <c r="T36" s="4">
        <v>18.440000000000001</v>
      </c>
      <c r="U36" s="4">
        <v>15.01</v>
      </c>
      <c r="V36" s="4">
        <v>6.78</v>
      </c>
      <c r="W36" s="4">
        <v>7.09</v>
      </c>
      <c r="X36" s="4">
        <v>7.22</v>
      </c>
      <c r="Y36" s="4">
        <v>4.1100000000000003</v>
      </c>
      <c r="Z36" s="4">
        <v>10.23</v>
      </c>
      <c r="AA36" s="4">
        <v>9.42</v>
      </c>
      <c r="AB36" s="4">
        <v>10.39</v>
      </c>
      <c r="AC36" s="4">
        <v>9.68</v>
      </c>
      <c r="AD36" s="4">
        <v>3.1</v>
      </c>
      <c r="AE36" s="4">
        <v>13.36</v>
      </c>
      <c r="AF36" s="4">
        <v>17.7</v>
      </c>
      <c r="AG36" s="4">
        <v>18.100000000000001</v>
      </c>
      <c r="AH36" s="4">
        <v>18.309999999999999</v>
      </c>
      <c r="AI36" s="4">
        <v>18.09</v>
      </c>
      <c r="AJ36" s="4">
        <v>18.260000000000002</v>
      </c>
      <c r="AK36" s="4">
        <v>15.88</v>
      </c>
      <c r="AL36" s="5">
        <f t="shared" si="0"/>
        <v>15.183333333333335</v>
      </c>
      <c r="AM36" s="5">
        <f t="shared" si="1"/>
        <v>3.628047790373039</v>
      </c>
      <c r="AN36" s="12">
        <f t="shared" si="2"/>
        <v>0.23894936050755469</v>
      </c>
      <c r="AO36" s="4"/>
      <c r="AP36" s="5">
        <f t="shared" si="3"/>
        <v>7.0780000000000003</v>
      </c>
      <c r="AQ36" s="5">
        <f t="shared" si="4"/>
        <v>2.9197823358752082</v>
      </c>
      <c r="AR36" s="6">
        <f t="shared" si="5"/>
        <v>0.41251516471817012</v>
      </c>
      <c r="CH36" s="14"/>
      <c r="CI36" s="14"/>
      <c r="CJ36" s="15"/>
      <c r="CL36" s="14"/>
      <c r="CM36" s="14"/>
      <c r="CN36" s="15"/>
    </row>
    <row r="37" spans="1:92" x14ac:dyDescent="0.3">
      <c r="A37" s="4" t="s">
        <v>156</v>
      </c>
      <c r="B37" s="4">
        <v>18.760000000000002</v>
      </c>
      <c r="C37" s="4">
        <v>28.75</v>
      </c>
      <c r="D37" s="4">
        <v>53.95</v>
      </c>
      <c r="E37" s="4">
        <v>51.56</v>
      </c>
      <c r="F37" s="4">
        <v>51</v>
      </c>
      <c r="G37" s="4">
        <v>39.17</v>
      </c>
      <c r="H37" s="4">
        <v>60.36</v>
      </c>
      <c r="I37" s="4">
        <v>53.55</v>
      </c>
      <c r="J37" s="4">
        <v>52.48</v>
      </c>
      <c r="K37" s="4">
        <v>49.69</v>
      </c>
      <c r="L37" s="4">
        <v>62.97</v>
      </c>
      <c r="M37" s="4">
        <v>37.01</v>
      </c>
      <c r="N37" s="4">
        <v>38.82</v>
      </c>
      <c r="O37" s="4">
        <v>47</v>
      </c>
      <c r="P37" s="4">
        <v>32.159999999999997</v>
      </c>
      <c r="Q37" s="4">
        <v>40.65</v>
      </c>
      <c r="R37" s="4">
        <v>40.909999999999997</v>
      </c>
      <c r="S37" s="4">
        <v>28.34</v>
      </c>
      <c r="T37" s="4">
        <v>59.38</v>
      </c>
      <c r="U37" s="4">
        <v>62.6</v>
      </c>
      <c r="V37" s="4">
        <v>20.53</v>
      </c>
      <c r="W37" s="4">
        <v>34.51</v>
      </c>
      <c r="X37" s="4">
        <v>73.52</v>
      </c>
      <c r="Y37" s="4">
        <v>37.49</v>
      </c>
      <c r="Z37" s="4">
        <v>70.97</v>
      </c>
      <c r="AA37" s="4">
        <v>73.22</v>
      </c>
      <c r="AB37" s="4">
        <v>67.849999999999994</v>
      </c>
      <c r="AC37" s="4">
        <v>70.33</v>
      </c>
      <c r="AD37" s="4">
        <v>37.74</v>
      </c>
      <c r="AE37" s="4">
        <v>40.58</v>
      </c>
      <c r="AF37" s="4">
        <v>61.45</v>
      </c>
      <c r="AG37" s="4">
        <v>59.99</v>
      </c>
      <c r="AH37" s="4">
        <v>54.82</v>
      </c>
      <c r="AI37" s="4">
        <v>55.2</v>
      </c>
      <c r="AJ37" s="4">
        <v>50.14</v>
      </c>
      <c r="AK37" s="4">
        <v>47.76</v>
      </c>
      <c r="AL37" s="5">
        <f t="shared" si="0"/>
        <v>55.376296296296289</v>
      </c>
      <c r="AM37" s="5">
        <f t="shared" si="1"/>
        <v>10.653196756823791</v>
      </c>
      <c r="AN37" s="12">
        <f t="shared" si="2"/>
        <v>0.19237828221343695</v>
      </c>
      <c r="AO37" s="4"/>
      <c r="AP37" s="5">
        <f t="shared" si="3"/>
        <v>32.253</v>
      </c>
      <c r="AQ37" s="5">
        <f t="shared" si="4"/>
        <v>7.7802685614886888</v>
      </c>
      <c r="AR37" s="6">
        <f t="shared" si="5"/>
        <v>0.24122619791922267</v>
      </c>
      <c r="CH37" s="14"/>
      <c r="CI37" s="14"/>
      <c r="CJ37" s="15"/>
      <c r="CL37" s="14"/>
      <c r="CM37" s="14"/>
      <c r="CN37" s="15"/>
    </row>
    <row r="38" spans="1:92" x14ac:dyDescent="0.3">
      <c r="A38" s="4" t="s">
        <v>157</v>
      </c>
      <c r="B38" s="4">
        <v>6.3</v>
      </c>
      <c r="C38" s="4">
        <v>16.77</v>
      </c>
      <c r="D38" s="4">
        <v>28.04</v>
      </c>
      <c r="E38" s="4">
        <v>27.92</v>
      </c>
      <c r="F38" s="4">
        <v>26.73</v>
      </c>
      <c r="G38" s="4">
        <v>38.51</v>
      </c>
      <c r="H38" s="4">
        <v>29</v>
      </c>
      <c r="I38" s="4">
        <v>29.95</v>
      </c>
      <c r="J38" s="4">
        <v>40.57</v>
      </c>
      <c r="K38" s="4">
        <v>16.829999999999998</v>
      </c>
      <c r="L38" s="4">
        <v>24.1</v>
      </c>
      <c r="M38" s="4">
        <v>10.5</v>
      </c>
      <c r="N38" s="4">
        <v>5.46</v>
      </c>
      <c r="O38" s="4">
        <v>5.36</v>
      </c>
      <c r="P38" s="4">
        <v>7.8</v>
      </c>
      <c r="Q38" s="4">
        <v>5.84</v>
      </c>
      <c r="R38" s="4">
        <v>21.91</v>
      </c>
      <c r="S38" s="4">
        <v>9.31</v>
      </c>
      <c r="T38" s="4">
        <v>16.64</v>
      </c>
      <c r="U38" s="4">
        <v>26.81</v>
      </c>
      <c r="V38" s="4">
        <v>8.16</v>
      </c>
      <c r="W38" s="4">
        <v>39.24</v>
      </c>
      <c r="X38" s="4">
        <v>49.2</v>
      </c>
      <c r="Y38" s="4">
        <v>7.13</v>
      </c>
      <c r="Z38" s="4">
        <v>30.56</v>
      </c>
      <c r="AA38" s="4">
        <v>42.86</v>
      </c>
      <c r="AB38" s="4">
        <v>29.86</v>
      </c>
      <c r="AC38" s="4">
        <v>26.6</v>
      </c>
      <c r="AD38" s="4">
        <v>27.23</v>
      </c>
      <c r="AE38" s="4">
        <v>5.87</v>
      </c>
      <c r="AF38" s="4">
        <v>20.99</v>
      </c>
      <c r="AG38" s="4">
        <v>21.19</v>
      </c>
      <c r="AH38" s="4">
        <v>18.309999999999999</v>
      </c>
      <c r="AI38" s="4">
        <v>20.86</v>
      </c>
      <c r="AJ38" s="4">
        <v>17.600000000000001</v>
      </c>
      <c r="AK38" s="4">
        <v>13.42</v>
      </c>
      <c r="AL38" s="5">
        <f t="shared" si="0"/>
        <v>25.112222222222222</v>
      </c>
      <c r="AM38" s="5">
        <f t="shared" si="1"/>
        <v>11.042404745529945</v>
      </c>
      <c r="AN38" s="12">
        <f t="shared" si="2"/>
        <v>0.43972232516158355</v>
      </c>
      <c r="AO38" s="4"/>
      <c r="AP38" s="5">
        <f t="shared" si="3"/>
        <v>13.597</v>
      </c>
      <c r="AQ38" s="5">
        <f t="shared" si="4"/>
        <v>11.215100980374631</v>
      </c>
      <c r="AR38" s="6">
        <f t="shared" si="5"/>
        <v>0.8248217239372384</v>
      </c>
      <c r="CH38" s="14"/>
      <c r="CI38" s="14"/>
      <c r="CJ38" s="15"/>
      <c r="CL38" s="14"/>
      <c r="CM38" s="14"/>
      <c r="CN38" s="15"/>
    </row>
    <row r="39" spans="1:92" s="2" customFormat="1" x14ac:dyDescent="0.3">
      <c r="A39" s="1" t="s">
        <v>158</v>
      </c>
      <c r="B39" s="1">
        <v>15.69</v>
      </c>
      <c r="C39" s="1">
        <v>47.77</v>
      </c>
      <c r="D39" s="1">
        <v>946.12</v>
      </c>
      <c r="E39" s="1">
        <v>982.72</v>
      </c>
      <c r="F39" s="1">
        <v>982.17</v>
      </c>
      <c r="G39" s="1">
        <v>889.18</v>
      </c>
      <c r="H39" s="1">
        <v>1058.73</v>
      </c>
      <c r="I39" s="1">
        <v>942.27</v>
      </c>
      <c r="J39" s="1">
        <v>919.71</v>
      </c>
      <c r="K39" s="1">
        <v>666.09</v>
      </c>
      <c r="L39" s="1">
        <v>878.66</v>
      </c>
      <c r="M39" s="1">
        <v>104.47</v>
      </c>
      <c r="N39" s="1">
        <v>99.01</v>
      </c>
      <c r="O39" s="1">
        <v>94.59</v>
      </c>
      <c r="P39" s="1">
        <v>42.33</v>
      </c>
      <c r="Q39" s="1">
        <v>109.68</v>
      </c>
      <c r="R39" s="1">
        <v>109.83</v>
      </c>
      <c r="S39" s="1">
        <v>104.47</v>
      </c>
      <c r="T39" s="1">
        <v>721.26</v>
      </c>
      <c r="U39" s="1">
        <v>622.83000000000004</v>
      </c>
      <c r="V39" s="1">
        <v>12.23</v>
      </c>
      <c r="W39" s="1">
        <v>59.37</v>
      </c>
      <c r="X39" s="1">
        <v>1160</v>
      </c>
      <c r="Y39" s="1">
        <v>52.2</v>
      </c>
      <c r="Z39" s="1">
        <v>1359.85</v>
      </c>
      <c r="AA39" s="1">
        <v>1212.8900000000001</v>
      </c>
      <c r="AB39" s="1">
        <v>1157.93</v>
      </c>
      <c r="AC39" s="1">
        <v>996.76</v>
      </c>
      <c r="AD39" s="1">
        <v>125.22</v>
      </c>
      <c r="AE39" s="1">
        <v>119.19</v>
      </c>
      <c r="AF39" s="1">
        <v>899.41</v>
      </c>
      <c r="AG39" s="1">
        <v>875.97</v>
      </c>
      <c r="AH39" s="1">
        <v>770.87</v>
      </c>
      <c r="AI39" s="1">
        <v>828.32</v>
      </c>
      <c r="AJ39" s="1">
        <v>632.96</v>
      </c>
      <c r="AK39" s="1">
        <v>486.86</v>
      </c>
      <c r="AL39" s="5">
        <f t="shared" si="0"/>
        <v>787.69259259259263</v>
      </c>
      <c r="AM39" s="5">
        <f t="shared" si="1"/>
        <v>351.78028936990472</v>
      </c>
      <c r="AN39" s="12">
        <f t="shared" si="2"/>
        <v>0.44659590895994522</v>
      </c>
      <c r="AO39" s="4"/>
      <c r="AP39" s="5">
        <f t="shared" si="3"/>
        <v>73.961999999999989</v>
      </c>
      <c r="AQ39" s="5">
        <f t="shared" si="4"/>
        <v>41.820822511705309</v>
      </c>
      <c r="AR39" s="6">
        <f t="shared" si="5"/>
        <v>0.56543660949819252</v>
      </c>
      <c r="AV39" s="10"/>
      <c r="BF39" s="10"/>
      <c r="CH39" s="14"/>
      <c r="CI39" s="14"/>
      <c r="CJ39" s="15"/>
      <c r="CL39" s="14"/>
      <c r="CM39" s="14"/>
      <c r="CN39" s="15"/>
    </row>
    <row r="40" spans="1:92" x14ac:dyDescent="0.3">
      <c r="A40" s="4" t="s">
        <v>159</v>
      </c>
      <c r="B40" s="4">
        <v>88.06</v>
      </c>
      <c r="C40" s="4">
        <v>139.38999999999999</v>
      </c>
      <c r="D40" s="4">
        <v>390.08</v>
      </c>
      <c r="E40" s="4">
        <v>391.8</v>
      </c>
      <c r="F40" s="4">
        <v>425.48</v>
      </c>
      <c r="G40" s="4">
        <v>452.02</v>
      </c>
      <c r="H40" s="4">
        <v>410.3</v>
      </c>
      <c r="I40" s="4">
        <v>393.78</v>
      </c>
      <c r="J40" s="4">
        <v>381.74</v>
      </c>
      <c r="K40" s="4">
        <v>275.85000000000002</v>
      </c>
      <c r="L40" s="4">
        <v>331.47</v>
      </c>
      <c r="M40" s="4">
        <v>152.03</v>
      </c>
      <c r="N40" s="4">
        <v>168.36</v>
      </c>
      <c r="O40" s="4">
        <v>183.68</v>
      </c>
      <c r="P40" s="4">
        <v>167.81</v>
      </c>
      <c r="Q40" s="4">
        <v>200.22</v>
      </c>
      <c r="R40" s="4">
        <v>168.67</v>
      </c>
      <c r="S40" s="4">
        <v>93.46</v>
      </c>
      <c r="T40" s="4">
        <v>196.7</v>
      </c>
      <c r="U40" s="4">
        <v>169.56</v>
      </c>
      <c r="V40" s="4">
        <v>67.47</v>
      </c>
      <c r="W40" s="4">
        <v>122.15</v>
      </c>
      <c r="X40" s="4">
        <v>271.37</v>
      </c>
      <c r="Y40" s="4">
        <v>141.34</v>
      </c>
      <c r="Z40" s="4">
        <v>357.89</v>
      </c>
      <c r="AA40" s="4">
        <v>328.53</v>
      </c>
      <c r="AB40" s="4">
        <v>313.52999999999997</v>
      </c>
      <c r="AC40" s="4">
        <v>279.63</v>
      </c>
      <c r="AD40" s="4">
        <v>148.56</v>
      </c>
      <c r="AE40" s="4">
        <v>150.43</v>
      </c>
      <c r="AF40" s="4">
        <v>349.26</v>
      </c>
      <c r="AG40" s="4">
        <v>330.85</v>
      </c>
      <c r="AH40" s="4">
        <v>344.47</v>
      </c>
      <c r="AI40" s="4">
        <v>348.13</v>
      </c>
      <c r="AJ40" s="4">
        <v>334.44</v>
      </c>
      <c r="AK40" s="4">
        <v>242.59</v>
      </c>
      <c r="AL40" s="5">
        <f t="shared" si="0"/>
        <v>311.91074074074072</v>
      </c>
      <c r="AM40" s="5">
        <f t="shared" si="1"/>
        <v>85.730951188808575</v>
      </c>
      <c r="AN40" s="12">
        <f t="shared" si="2"/>
        <v>0.27485732291619891</v>
      </c>
      <c r="AO40" s="4"/>
      <c r="AP40" s="5">
        <f t="shared" si="3"/>
        <v>127.12500000000003</v>
      </c>
      <c r="AQ40" s="5">
        <f t="shared" si="4"/>
        <v>33.197287456122631</v>
      </c>
      <c r="AR40" s="6">
        <f t="shared" si="5"/>
        <v>0.26113893770794588</v>
      </c>
      <c r="CH40" s="14"/>
      <c r="CI40" s="14"/>
      <c r="CJ40" s="15"/>
      <c r="CL40" s="14"/>
      <c r="CM40" s="14"/>
      <c r="CN40" s="15"/>
    </row>
    <row r="41" spans="1:92" ht="15" x14ac:dyDescent="0.25">
      <c r="A41" s="4"/>
      <c r="B41" s="8">
        <f t="shared" ref="B41:AK41" si="6">B39/B40</f>
        <v>0.17817397229161935</v>
      </c>
      <c r="C41" s="8">
        <f t="shared" si="6"/>
        <v>0.34270751129923244</v>
      </c>
      <c r="D41" s="8">
        <f t="shared" si="6"/>
        <v>2.42545118949959</v>
      </c>
      <c r="E41" s="8">
        <f t="shared" si="6"/>
        <v>2.5082184788157225</v>
      </c>
      <c r="F41" s="8">
        <f t="shared" si="6"/>
        <v>2.3083811224969444</v>
      </c>
      <c r="G41" s="8">
        <f t="shared" si="6"/>
        <v>1.9671253484359099</v>
      </c>
      <c r="H41" s="8">
        <f t="shared" si="6"/>
        <v>2.5803802096027297</v>
      </c>
      <c r="I41" s="8">
        <f t="shared" si="6"/>
        <v>2.3928843516684446</v>
      </c>
      <c r="J41" s="8">
        <f t="shared" si="6"/>
        <v>2.4092576098915495</v>
      </c>
      <c r="K41" s="8">
        <f t="shared" si="6"/>
        <v>2.4146818923327893</v>
      </c>
      <c r="L41" s="8">
        <f t="shared" si="6"/>
        <v>2.6507979605997525</v>
      </c>
      <c r="M41" s="8">
        <f t="shared" si="6"/>
        <v>0.68716700651187268</v>
      </c>
      <c r="N41" s="8">
        <f t="shared" si="6"/>
        <v>0.5880850558327394</v>
      </c>
      <c r="O41" s="8">
        <f t="shared" si="6"/>
        <v>0.51497168989547037</v>
      </c>
      <c r="P41" s="8">
        <f t="shared" si="6"/>
        <v>0.25224956796376852</v>
      </c>
      <c r="Q41" s="8">
        <f t="shared" si="6"/>
        <v>0.54779742283488164</v>
      </c>
      <c r="R41" s="8">
        <f t="shared" si="6"/>
        <v>0.65115313926602247</v>
      </c>
      <c r="S41" s="8">
        <f t="shared" si="6"/>
        <v>1.1178044083030174</v>
      </c>
      <c r="T41" s="8">
        <f t="shared" si="6"/>
        <v>3.6668022369089988</v>
      </c>
      <c r="U41" s="8">
        <f t="shared" si="6"/>
        <v>3.6732130219391368</v>
      </c>
      <c r="V41" s="8">
        <f t="shared" si="6"/>
        <v>0.18126574773973619</v>
      </c>
      <c r="W41" s="8">
        <f t="shared" si="6"/>
        <v>0.48604175194433069</v>
      </c>
      <c r="X41" s="8">
        <f t="shared" si="6"/>
        <v>4.2746066256402697</v>
      </c>
      <c r="Y41" s="8">
        <f t="shared" si="6"/>
        <v>0.36932220178293479</v>
      </c>
      <c r="Z41" s="8">
        <f t="shared" si="6"/>
        <v>3.7996311715890356</v>
      </c>
      <c r="AA41" s="8">
        <f t="shared" si="6"/>
        <v>3.6918698444586497</v>
      </c>
      <c r="AB41" s="8">
        <f t="shared" si="6"/>
        <v>3.6932032022453996</v>
      </c>
      <c r="AC41" s="8">
        <f t="shared" si="6"/>
        <v>3.5645674641490541</v>
      </c>
      <c r="AD41" s="8">
        <f t="shared" si="6"/>
        <v>0.84289176090468498</v>
      </c>
      <c r="AE41" s="8">
        <f t="shared" si="6"/>
        <v>0.79232865784750373</v>
      </c>
      <c r="AF41" s="8">
        <f t="shared" si="6"/>
        <v>2.5751875393689514</v>
      </c>
      <c r="AG41" s="8">
        <f t="shared" si="6"/>
        <v>2.6476348798549192</v>
      </c>
      <c r="AH41" s="8">
        <f t="shared" si="6"/>
        <v>2.2378436438586813</v>
      </c>
      <c r="AI41" s="8">
        <f t="shared" si="6"/>
        <v>2.3793410507569015</v>
      </c>
      <c r="AJ41" s="8">
        <f t="shared" si="6"/>
        <v>1.8925965793565365</v>
      </c>
      <c r="AK41" s="8">
        <f t="shared" si="6"/>
        <v>2.0069252648501585</v>
      </c>
      <c r="AL41" s="5">
        <f t="shared" si="0"/>
        <v>2.4494825969693266</v>
      </c>
      <c r="AM41" s="5">
        <f t="shared" si="1"/>
        <v>1.0528419111885907</v>
      </c>
      <c r="AN41" s="12">
        <f t="shared" si="2"/>
        <v>0.42982216427715852</v>
      </c>
      <c r="AO41" s="4"/>
      <c r="AP41" s="5">
        <f t="shared" si="3"/>
        <v>0.55857880744576716</v>
      </c>
      <c r="AQ41" s="5">
        <f t="shared" si="4"/>
        <v>0.30557136858599454</v>
      </c>
      <c r="AR41" s="6">
        <f t="shared" si="5"/>
        <v>0.54705148944567272</v>
      </c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H41" s="14"/>
      <c r="CI41" s="14"/>
      <c r="CJ41" s="15"/>
      <c r="CL41" s="14"/>
      <c r="CM41" s="14"/>
      <c r="CN41" s="15"/>
    </row>
    <row r="42" spans="1:92" s="2" customFormat="1" x14ac:dyDescent="0.3">
      <c r="A42" s="1" t="s">
        <v>160</v>
      </c>
      <c r="B42" s="16">
        <f t="shared" ref="B42:AK42" si="7">B13/B19</f>
        <v>2.9487425119106923</v>
      </c>
      <c r="C42" s="16">
        <f t="shared" si="7"/>
        <v>2.6718179804670199</v>
      </c>
      <c r="D42" s="16">
        <f t="shared" si="7"/>
        <v>2.5252200987241289</v>
      </c>
      <c r="E42" s="16">
        <f t="shared" si="7"/>
        <v>2.7940979955456569</v>
      </c>
      <c r="F42" s="16">
        <f t="shared" si="7"/>
        <v>2.5681327746563181</v>
      </c>
      <c r="G42" s="16">
        <f t="shared" si="7"/>
        <v>2.6938843038161506</v>
      </c>
      <c r="H42" s="16">
        <f t="shared" si="7"/>
        <v>2.7166512931286122</v>
      </c>
      <c r="I42" s="16">
        <f t="shared" si="7"/>
        <v>2.463151076565711</v>
      </c>
      <c r="J42" s="16">
        <f t="shared" si="7"/>
        <v>2.4548856872838414</v>
      </c>
      <c r="K42" s="16">
        <f t="shared" si="7"/>
        <v>3.3696935207565768</v>
      </c>
      <c r="L42" s="16">
        <f t="shared" si="7"/>
        <v>2.9312340999318529</v>
      </c>
      <c r="M42" s="16">
        <f t="shared" si="7"/>
        <v>3.2641040063748439</v>
      </c>
      <c r="N42" s="16">
        <f t="shared" si="7"/>
        <v>3.4247757337332505</v>
      </c>
      <c r="O42" s="16">
        <f t="shared" si="7"/>
        <v>4.0738463551035098</v>
      </c>
      <c r="P42" s="16">
        <f t="shared" si="7"/>
        <v>3.6236612661315575</v>
      </c>
      <c r="Q42" s="16">
        <f t="shared" si="7"/>
        <v>3.2919216510642069</v>
      </c>
      <c r="R42" s="16">
        <f t="shared" si="7"/>
        <v>3.1271396574024415</v>
      </c>
      <c r="S42" s="16">
        <f t="shared" si="7"/>
        <v>3.2942629122866118</v>
      </c>
      <c r="T42" s="16">
        <f t="shared" si="7"/>
        <v>3.446394979013315</v>
      </c>
      <c r="U42" s="16">
        <f t="shared" si="7"/>
        <v>3.1767111569424751</v>
      </c>
      <c r="V42" s="16">
        <f t="shared" si="7"/>
        <v>2.5713569562808374</v>
      </c>
      <c r="W42" s="16">
        <f t="shared" si="7"/>
        <v>3.1714846429488932</v>
      </c>
      <c r="X42" s="16">
        <f t="shared" si="7"/>
        <v>2.7739756684898889</v>
      </c>
      <c r="Y42" s="16">
        <f t="shared" si="7"/>
        <v>3.4083005107700077</v>
      </c>
      <c r="Z42" s="16">
        <f t="shared" si="7"/>
        <v>2.817960291114864</v>
      </c>
      <c r="AA42" s="16">
        <f t="shared" si="7"/>
        <v>3.2245058692646005</v>
      </c>
      <c r="AB42" s="16">
        <f t="shared" si="7"/>
        <v>2.9332660319389752</v>
      </c>
      <c r="AC42" s="16">
        <f t="shared" si="7"/>
        <v>3.0045412125675663</v>
      </c>
      <c r="AD42" s="16">
        <f t="shared" si="7"/>
        <v>4.195556584124045</v>
      </c>
      <c r="AE42" s="16">
        <f t="shared" si="7"/>
        <v>4.2070009561245083</v>
      </c>
      <c r="AF42" s="16">
        <f t="shared" si="7"/>
        <v>2.9201948094620347</v>
      </c>
      <c r="AG42" s="16">
        <f t="shared" si="7"/>
        <v>2.9877639423516387</v>
      </c>
      <c r="AH42" s="16">
        <f t="shared" si="7"/>
        <v>3.1728579478401393</v>
      </c>
      <c r="AI42" s="16">
        <f t="shared" si="7"/>
        <v>2.9488744455490012</v>
      </c>
      <c r="AJ42" s="16">
        <f t="shared" si="7"/>
        <v>3.0733017031820347</v>
      </c>
      <c r="AK42" s="16">
        <f t="shared" si="7"/>
        <v>2.8477801321577054</v>
      </c>
      <c r="AL42" s="5">
        <f t="shared" si="0"/>
        <v>2.978390135454394</v>
      </c>
      <c r="AM42" s="5">
        <f t="shared" si="1"/>
        <v>0.3782677994372235</v>
      </c>
      <c r="AN42" s="12">
        <f t="shared" si="2"/>
        <v>0.12700411371041342</v>
      </c>
      <c r="AO42" s="4"/>
      <c r="AP42" s="5">
        <f t="shared" si="3"/>
        <v>3.3157402795020707</v>
      </c>
      <c r="AQ42" s="5">
        <f t="shared" si="4"/>
        <v>0.54936787325149039</v>
      </c>
      <c r="AR42" s="6">
        <f t="shared" si="5"/>
        <v>0.16568483262928835</v>
      </c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H42" s="14"/>
      <c r="CI42" s="14"/>
      <c r="CJ42" s="15"/>
      <c r="CL42" s="14"/>
      <c r="CM42" s="14"/>
      <c r="CN42" s="15"/>
    </row>
    <row r="43" spans="1:92" s="2" customFormat="1" x14ac:dyDescent="0.3">
      <c r="A43" s="1" t="s">
        <v>161</v>
      </c>
      <c r="B43" s="16">
        <f t="shared" ref="B43:AK43" si="8">SUM(B23:B27)</f>
        <v>3197.87</v>
      </c>
      <c r="C43" s="16">
        <f t="shared" si="8"/>
        <v>6495.5</v>
      </c>
      <c r="D43" s="16">
        <f t="shared" si="8"/>
        <v>26738.609999999997</v>
      </c>
      <c r="E43" s="16">
        <f t="shared" si="8"/>
        <v>26425.260000000002</v>
      </c>
      <c r="F43" s="16">
        <f t="shared" si="8"/>
        <v>25490.92</v>
      </c>
      <c r="G43" s="16">
        <f t="shared" si="8"/>
        <v>21784.52</v>
      </c>
      <c r="H43" s="16">
        <f t="shared" si="8"/>
        <v>30554.799999999999</v>
      </c>
      <c r="I43" s="16">
        <f t="shared" si="8"/>
        <v>27431.510000000002</v>
      </c>
      <c r="J43" s="16">
        <f t="shared" si="8"/>
        <v>25744.34</v>
      </c>
      <c r="K43" s="16">
        <f t="shared" si="8"/>
        <v>22608.57</v>
      </c>
      <c r="L43" s="16">
        <f t="shared" si="8"/>
        <v>29196.06</v>
      </c>
      <c r="M43" s="16">
        <f t="shared" si="8"/>
        <v>10862.150000000001</v>
      </c>
      <c r="N43" s="16">
        <f t="shared" si="8"/>
        <v>10308.280000000001</v>
      </c>
      <c r="O43" s="16">
        <f t="shared" si="8"/>
        <v>11701.609999999999</v>
      </c>
      <c r="P43" s="16">
        <f t="shared" si="8"/>
        <v>8323.18</v>
      </c>
      <c r="Q43" s="16">
        <f t="shared" si="8"/>
        <v>13253.08</v>
      </c>
      <c r="R43" s="16">
        <f t="shared" si="8"/>
        <v>11846.439999999999</v>
      </c>
      <c r="S43" s="16">
        <f t="shared" si="8"/>
        <v>3909.82</v>
      </c>
      <c r="T43" s="16">
        <f t="shared" si="8"/>
        <v>14385.070000000002</v>
      </c>
      <c r="U43" s="16">
        <f t="shared" si="8"/>
        <v>12695.779999999999</v>
      </c>
      <c r="V43" s="16">
        <f t="shared" si="8"/>
        <v>1835.54</v>
      </c>
      <c r="W43" s="16">
        <f t="shared" si="8"/>
        <v>3446.25</v>
      </c>
      <c r="X43" s="16">
        <f t="shared" si="8"/>
        <v>21737.94</v>
      </c>
      <c r="Y43" s="16">
        <f t="shared" si="8"/>
        <v>3654.21</v>
      </c>
      <c r="Z43" s="16">
        <f t="shared" si="8"/>
        <v>23372.63</v>
      </c>
      <c r="AA43" s="16">
        <f t="shared" si="8"/>
        <v>22746.63</v>
      </c>
      <c r="AB43" s="16">
        <f t="shared" si="8"/>
        <v>20533.66</v>
      </c>
      <c r="AC43" s="16">
        <f t="shared" si="8"/>
        <v>20091.689999999999</v>
      </c>
      <c r="AD43" s="16">
        <f t="shared" si="8"/>
        <v>7483.53</v>
      </c>
      <c r="AE43" s="16">
        <f t="shared" si="8"/>
        <v>12436.619999999999</v>
      </c>
      <c r="AF43" s="16">
        <f t="shared" si="8"/>
        <v>29877.02</v>
      </c>
      <c r="AG43" s="16">
        <f t="shared" si="8"/>
        <v>27505.219999999998</v>
      </c>
      <c r="AH43" s="16">
        <f t="shared" si="8"/>
        <v>28236.409999999996</v>
      </c>
      <c r="AI43" s="16">
        <f t="shared" si="8"/>
        <v>25624.22</v>
      </c>
      <c r="AJ43" s="16">
        <f t="shared" si="8"/>
        <v>25304.420000000002</v>
      </c>
      <c r="AK43" s="16">
        <f t="shared" si="8"/>
        <v>19011.800000000003</v>
      </c>
      <c r="AL43" s="5">
        <f t="shared" si="0"/>
        <v>22146.878888888888</v>
      </c>
      <c r="AM43" s="5">
        <f t="shared" si="1"/>
        <v>6282.9809068407676</v>
      </c>
      <c r="AN43" s="12">
        <f t="shared" si="2"/>
        <v>0.28369599790392791</v>
      </c>
      <c r="AO43" s="4"/>
      <c r="AP43" s="5">
        <f t="shared" si="3"/>
        <v>6362.9770000000008</v>
      </c>
      <c r="AQ43" s="5">
        <f t="shared" si="4"/>
        <v>3746.8297197380375</v>
      </c>
      <c r="AR43" s="6">
        <f t="shared" si="5"/>
        <v>0.58884854050832447</v>
      </c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H43" s="14"/>
      <c r="CI43" s="14"/>
      <c r="CJ43" s="15"/>
      <c r="CL43" s="14"/>
      <c r="CM43" s="14"/>
      <c r="CN43" s="15"/>
    </row>
    <row r="44" spans="1:92" s="2" customFormat="1" x14ac:dyDescent="0.3">
      <c r="A44" s="1" t="s">
        <v>162</v>
      </c>
      <c r="B44" s="16">
        <f t="shared" ref="B44:AK44" si="9">B21/B20</f>
        <v>0.1660502187955824</v>
      </c>
      <c r="C44" s="16">
        <f t="shared" si="9"/>
        <v>0.14435000776848755</v>
      </c>
      <c r="D44" s="16">
        <f t="shared" si="9"/>
        <v>0.36637619921205378</v>
      </c>
      <c r="E44" s="16">
        <f t="shared" si="9"/>
        <v>0.36832867302899519</v>
      </c>
      <c r="F44" s="16">
        <f t="shared" si="9"/>
        <v>0.38770019600390521</v>
      </c>
      <c r="G44" s="16">
        <f t="shared" si="9"/>
        <v>0.37734810698105237</v>
      </c>
      <c r="H44" s="16">
        <f t="shared" si="9"/>
        <v>0.35956636222099458</v>
      </c>
      <c r="I44" s="16">
        <f t="shared" si="9"/>
        <v>0.3765957608679113</v>
      </c>
      <c r="J44" s="16">
        <f t="shared" si="9"/>
        <v>0.365684466590811</v>
      </c>
      <c r="K44" s="16">
        <f t="shared" si="9"/>
        <v>0.3684358187279268</v>
      </c>
      <c r="L44" s="16">
        <f t="shared" si="9"/>
        <v>0.38176589673460476</v>
      </c>
      <c r="M44" s="16">
        <f t="shared" si="9"/>
        <v>0.22742469102897633</v>
      </c>
      <c r="N44" s="16">
        <f t="shared" si="9"/>
        <v>0.31615242478122929</v>
      </c>
      <c r="O44" s="16">
        <f t="shared" si="9"/>
        <v>0.24121742716213859</v>
      </c>
      <c r="P44" s="16">
        <f t="shared" si="9"/>
        <v>0.2594966702416881</v>
      </c>
      <c r="Q44" s="16">
        <f t="shared" si="9"/>
        <v>0.28872390415683019</v>
      </c>
      <c r="R44" s="16">
        <f t="shared" si="9"/>
        <v>0.29845300062250835</v>
      </c>
      <c r="S44" s="16">
        <f t="shared" si="9"/>
        <v>0.36784025732444581</v>
      </c>
      <c r="T44" s="16">
        <f t="shared" si="9"/>
        <v>0.76944892840291068</v>
      </c>
      <c r="U44" s="16">
        <f t="shared" si="9"/>
        <v>0.77665351276602912</v>
      </c>
      <c r="V44" s="16">
        <f t="shared" si="9"/>
        <v>0.19042524285034981</v>
      </c>
      <c r="W44" s="16">
        <f t="shared" si="9"/>
        <v>0.27721967126933406</v>
      </c>
      <c r="X44" s="16">
        <f t="shared" si="9"/>
        <v>0.6937188807857636</v>
      </c>
      <c r="Y44" s="16">
        <f t="shared" si="9"/>
        <v>0.37502992838952615</v>
      </c>
      <c r="Z44" s="16">
        <f t="shared" si="9"/>
        <v>0.68127729204790821</v>
      </c>
      <c r="AA44" s="16">
        <f t="shared" si="9"/>
        <v>0.65680544268717045</v>
      </c>
      <c r="AB44" s="16">
        <f t="shared" si="9"/>
        <v>0.63155044699872287</v>
      </c>
      <c r="AC44" s="16">
        <f t="shared" si="9"/>
        <v>0.62450296747815204</v>
      </c>
      <c r="AD44" s="16">
        <f t="shared" si="9"/>
        <v>0.56866963915387814</v>
      </c>
      <c r="AE44" s="16">
        <f t="shared" si="9"/>
        <v>0.143698468786808</v>
      </c>
      <c r="AF44" s="16">
        <f t="shared" si="9"/>
        <v>0.35991092426778393</v>
      </c>
      <c r="AG44" s="16">
        <f t="shared" si="9"/>
        <v>0.37439128545528105</v>
      </c>
      <c r="AH44" s="16">
        <f t="shared" si="9"/>
        <v>0.35860039169775815</v>
      </c>
      <c r="AI44" s="16">
        <f t="shared" si="9"/>
        <v>0.42449844543929266</v>
      </c>
      <c r="AJ44" s="16">
        <f t="shared" si="9"/>
        <v>0.39290950616825054</v>
      </c>
      <c r="AK44" s="16">
        <f t="shared" si="9"/>
        <v>0.30831693320323483</v>
      </c>
      <c r="AL44" s="5">
        <f t="shared" si="0"/>
        <v>0.43918377431631445</v>
      </c>
      <c r="AM44" s="5">
        <f t="shared" si="1"/>
        <v>0.15951902138937446</v>
      </c>
      <c r="AN44" s="12">
        <f t="shared" si="2"/>
        <v>0.36321701920272598</v>
      </c>
      <c r="AO44" s="4"/>
      <c r="AP44" s="5">
        <f t="shared" si="3"/>
        <v>0.27768605501486177</v>
      </c>
      <c r="AQ44" s="5">
        <f t="shared" si="4"/>
        <v>0.13420106141700885</v>
      </c>
      <c r="AR44" s="6">
        <f t="shared" si="5"/>
        <v>0.48328340222135535</v>
      </c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H44" s="14"/>
      <c r="CI44" s="14"/>
      <c r="CJ44" s="15"/>
      <c r="CL44" s="14"/>
      <c r="CM44" s="14"/>
      <c r="CN44" s="15"/>
    </row>
    <row r="45" spans="1:92" s="2" customFormat="1" x14ac:dyDescent="0.3">
      <c r="A45" s="1" t="s">
        <v>163</v>
      </c>
      <c r="B45" s="16">
        <f t="shared" ref="B45:AK45" si="10">B20/B46</f>
        <v>186.76698639491516</v>
      </c>
      <c r="C45" s="16">
        <f t="shared" si="10"/>
        <v>238.12423567867941</v>
      </c>
      <c r="D45" s="16">
        <f t="shared" si="10"/>
        <v>497.03347138938113</v>
      </c>
      <c r="E45" s="16">
        <f t="shared" si="10"/>
        <v>598.83856096648321</v>
      </c>
      <c r="F45" s="16">
        <f t="shared" si="10"/>
        <v>678.78566701846228</v>
      </c>
      <c r="G45" s="16">
        <f t="shared" si="10"/>
        <v>736.18316177588565</v>
      </c>
      <c r="H45" s="16">
        <f t="shared" si="10"/>
        <v>551.59646133427498</v>
      </c>
      <c r="I45" s="16">
        <f t="shared" si="10"/>
        <v>516.18949155864846</v>
      </c>
      <c r="J45" s="16">
        <f t="shared" si="10"/>
        <v>512.41663109972956</v>
      </c>
      <c r="K45" s="16">
        <f t="shared" si="10"/>
        <v>402.87395908825255</v>
      </c>
      <c r="L45" s="16">
        <f t="shared" si="10"/>
        <v>395.75368864753602</v>
      </c>
      <c r="M45" s="16">
        <f t="shared" si="10"/>
        <v>260.93176986584109</v>
      </c>
      <c r="N45" s="16">
        <f t="shared" si="10"/>
        <v>243.66016111273402</v>
      </c>
      <c r="O45" s="16">
        <f t="shared" si="10"/>
        <v>497.64620316181509</v>
      </c>
      <c r="P45" s="16">
        <f t="shared" si="10"/>
        <v>389.18414336598403</v>
      </c>
      <c r="Q45" s="16">
        <f t="shared" si="10"/>
        <v>427.70239833568849</v>
      </c>
      <c r="R45" s="16">
        <f t="shared" si="10"/>
        <v>291.44957934990441</v>
      </c>
      <c r="S45" s="16">
        <f t="shared" si="10"/>
        <v>210.72169157856362</v>
      </c>
      <c r="T45" s="16">
        <f t="shared" si="10"/>
        <v>653.18962385597911</v>
      </c>
      <c r="U45" s="16">
        <f t="shared" si="10"/>
        <v>553.81462291686285</v>
      </c>
      <c r="V45" s="16">
        <f t="shared" si="10"/>
        <v>285.8583794466403</v>
      </c>
      <c r="W45" s="16">
        <f t="shared" si="10"/>
        <v>247.60382345828299</v>
      </c>
      <c r="X45" s="16">
        <f t="shared" si="10"/>
        <v>273.17567728808206</v>
      </c>
      <c r="Y45" s="16">
        <f t="shared" si="10"/>
        <v>137.46465956990787</v>
      </c>
      <c r="Z45" s="16">
        <f t="shared" si="10"/>
        <v>397.36479887234611</v>
      </c>
      <c r="AA45" s="16">
        <f t="shared" si="10"/>
        <v>337.12219521756174</v>
      </c>
      <c r="AB45" s="16">
        <f t="shared" si="10"/>
        <v>389.06251721794706</v>
      </c>
      <c r="AC45" s="16">
        <f t="shared" si="10"/>
        <v>363.33094591471166</v>
      </c>
      <c r="AD45" s="16">
        <f t="shared" si="10"/>
        <v>100.32575110628056</v>
      </c>
      <c r="AE45" s="16">
        <f t="shared" si="10"/>
        <v>448.3046395806029</v>
      </c>
      <c r="AF45" s="16">
        <f t="shared" si="10"/>
        <v>550.68790106166136</v>
      </c>
      <c r="AG45" s="16">
        <f t="shared" si="10"/>
        <v>547.37883179269772</v>
      </c>
      <c r="AH45" s="16">
        <f t="shared" si="10"/>
        <v>556.35565322051207</v>
      </c>
      <c r="AI45" s="16">
        <f t="shared" si="10"/>
        <v>535.54447731540699</v>
      </c>
      <c r="AJ45" s="16">
        <f t="shared" si="10"/>
        <v>538.43002353775262</v>
      </c>
      <c r="AK45" s="16">
        <f t="shared" si="10"/>
        <v>473.14599629325113</v>
      </c>
      <c r="AL45" s="5">
        <f t="shared" si="0"/>
        <v>488.02493750727945</v>
      </c>
      <c r="AM45" s="5">
        <f t="shared" si="1"/>
        <v>113.59587265783694</v>
      </c>
      <c r="AN45" s="12">
        <f t="shared" si="2"/>
        <v>0.23276653287034646</v>
      </c>
      <c r="AO45" s="4"/>
      <c r="AP45" s="5">
        <f t="shared" si="3"/>
        <v>235.97620977924475</v>
      </c>
      <c r="AQ45" s="5">
        <f t="shared" si="4"/>
        <v>94.020176483308077</v>
      </c>
      <c r="AR45" s="6">
        <f t="shared" si="5"/>
        <v>0.3984307425365623</v>
      </c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H45" s="14"/>
      <c r="CI45" s="14"/>
      <c r="CJ45" s="15"/>
      <c r="CL45" s="14"/>
      <c r="CM45" s="14"/>
      <c r="CN45" s="15"/>
    </row>
    <row r="46" spans="1:92" s="2" customFormat="1" x14ac:dyDescent="0.3">
      <c r="A46" s="1" t="s">
        <v>164</v>
      </c>
      <c r="B46" s="16">
        <v>6.1668286362163913</v>
      </c>
      <c r="C46" s="16">
        <v>7.2978291984732824</v>
      </c>
      <c r="D46" s="16">
        <v>5.3519132073020206</v>
      </c>
      <c r="E46" s="16">
        <v>4.3954417293233075</v>
      </c>
      <c r="F46" s="16">
        <v>3.9535602037498649</v>
      </c>
      <c r="G46" s="16">
        <v>3.5049293898214762</v>
      </c>
      <c r="H46" s="16">
        <v>5.0536582364162204</v>
      </c>
      <c r="I46" s="16">
        <v>5.092780932176951</v>
      </c>
      <c r="J46" s="16">
        <v>4.9738822772595697</v>
      </c>
      <c r="K46" s="16">
        <v>6.0161744022503516</v>
      </c>
      <c r="L46" s="16">
        <v>6.8274031992824042</v>
      </c>
      <c r="M46" s="16">
        <v>6.6143344709897605</v>
      </c>
      <c r="N46" s="16">
        <v>5.8858616585107786</v>
      </c>
      <c r="O46" s="16">
        <v>3.800953343926043</v>
      </c>
      <c r="P46" s="16">
        <v>4.1207228694615168</v>
      </c>
      <c r="Q46" s="16">
        <v>4.1695581014729948</v>
      </c>
      <c r="R46" s="16">
        <v>5.1810676940011007</v>
      </c>
      <c r="S46" s="16">
        <v>4.8982142857142863</v>
      </c>
      <c r="T46" s="16">
        <v>3.0823361646723293</v>
      </c>
      <c r="U46" s="16">
        <v>3.2121578708604264</v>
      </c>
      <c r="V46" s="16">
        <v>4.1198022681011928</v>
      </c>
      <c r="W46" s="16">
        <v>4.9167657550535075</v>
      </c>
      <c r="X46" s="16">
        <v>6.4551134914562605</v>
      </c>
      <c r="Y46" s="16">
        <v>6.6843361986628453</v>
      </c>
      <c r="Z46" s="16">
        <v>5.1982963912804534</v>
      </c>
      <c r="AA46" s="16">
        <v>5.6941964285714288</v>
      </c>
      <c r="AB46" s="16">
        <v>5.0313250785437074</v>
      </c>
      <c r="AC46" s="16">
        <v>5.1429420505200589</v>
      </c>
      <c r="AD46" s="16">
        <v>7.6901492537313434</v>
      </c>
      <c r="AE46" s="16">
        <v>5.8329086275937385</v>
      </c>
      <c r="AF46" s="16">
        <v>5.0883812674980913</v>
      </c>
      <c r="AG46" s="16">
        <v>4.8769880107658432</v>
      </c>
      <c r="AH46" s="16">
        <v>4.928340323547034</v>
      </c>
      <c r="AI46" s="16">
        <v>4.696491340193008</v>
      </c>
      <c r="AJ46" s="16">
        <v>4.4969074794363317</v>
      </c>
      <c r="AK46" s="16">
        <v>5.111910528565323</v>
      </c>
      <c r="AL46" s="5">
        <f t="shared" si="0"/>
        <v>4.8307894181338398</v>
      </c>
      <c r="AM46" s="5">
        <f t="shared" si="1"/>
        <v>0.88326962755193916</v>
      </c>
      <c r="AN46" s="12">
        <f t="shared" si="2"/>
        <v>0.18284167474498422</v>
      </c>
      <c r="AO46" s="4"/>
      <c r="AP46" s="5">
        <f t="shared" si="3"/>
        <v>6.0107030353047133</v>
      </c>
      <c r="AQ46" s="5">
        <f t="shared" si="4"/>
        <v>1.1243167325563788</v>
      </c>
      <c r="AR46" s="6">
        <f t="shared" si="5"/>
        <v>0.18705245059563674</v>
      </c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H46" s="14"/>
      <c r="CI46" s="14"/>
      <c r="CJ46" s="15"/>
      <c r="CL46" s="14"/>
      <c r="CM46" s="14"/>
      <c r="CN46" s="15"/>
    </row>
    <row r="47" spans="1:92" x14ac:dyDescent="0.3">
      <c r="A47" s="1" t="s">
        <v>165</v>
      </c>
      <c r="B47" s="8">
        <f t="shared" ref="B47:AK47" si="11">SUM(B29:B36)</f>
        <v>1377.7199999999998</v>
      </c>
      <c r="C47" s="8">
        <f t="shared" si="11"/>
        <v>2236.0700000000002</v>
      </c>
      <c r="D47" s="8">
        <f t="shared" si="11"/>
        <v>3138.7500000000005</v>
      </c>
      <c r="E47" s="8">
        <f t="shared" si="11"/>
        <v>2876.5099999999993</v>
      </c>
      <c r="F47" s="8">
        <f t="shared" si="11"/>
        <v>2747.3199999999997</v>
      </c>
      <c r="G47" s="8">
        <f t="shared" si="11"/>
        <v>2417.02</v>
      </c>
      <c r="H47" s="8">
        <f t="shared" si="11"/>
        <v>3264.43</v>
      </c>
      <c r="I47" s="8">
        <f t="shared" si="11"/>
        <v>3170.75</v>
      </c>
      <c r="J47" s="8">
        <f t="shared" si="11"/>
        <v>2953.1200000000003</v>
      </c>
      <c r="K47" s="8">
        <f t="shared" si="11"/>
        <v>2956.9400000000005</v>
      </c>
      <c r="L47" s="8">
        <f t="shared" si="11"/>
        <v>3658.15</v>
      </c>
      <c r="M47" s="8">
        <f t="shared" si="11"/>
        <v>2357.5400000000004</v>
      </c>
      <c r="N47" s="8">
        <f t="shared" si="11"/>
        <v>1795.7599999999998</v>
      </c>
      <c r="O47" s="8">
        <f t="shared" si="11"/>
        <v>2068.91</v>
      </c>
      <c r="P47" s="8">
        <f t="shared" si="11"/>
        <v>1793.77</v>
      </c>
      <c r="Q47" s="8">
        <f t="shared" si="11"/>
        <v>2059.2799999999997</v>
      </c>
      <c r="R47" s="8">
        <f t="shared" si="11"/>
        <v>1892.9699999999998</v>
      </c>
      <c r="S47" s="8">
        <f t="shared" si="11"/>
        <v>983.59</v>
      </c>
      <c r="T47" s="8">
        <f t="shared" si="11"/>
        <v>1734.42</v>
      </c>
      <c r="U47" s="8">
        <f t="shared" si="11"/>
        <v>1542.94</v>
      </c>
      <c r="V47" s="8">
        <f t="shared" si="11"/>
        <v>962.06</v>
      </c>
      <c r="W47" s="8">
        <f t="shared" si="11"/>
        <v>1163</v>
      </c>
      <c r="X47" s="8">
        <f t="shared" si="11"/>
        <v>1866.23</v>
      </c>
      <c r="Y47" s="8">
        <f t="shared" si="11"/>
        <v>1045.28</v>
      </c>
      <c r="Z47" s="8">
        <f t="shared" si="11"/>
        <v>2138.06</v>
      </c>
      <c r="AA47" s="8">
        <f t="shared" si="11"/>
        <v>1993.1600000000003</v>
      </c>
      <c r="AB47" s="8">
        <f t="shared" si="11"/>
        <v>1929.9600000000003</v>
      </c>
      <c r="AC47" s="8">
        <f t="shared" si="11"/>
        <v>1890.7799999999997</v>
      </c>
      <c r="AD47" s="8">
        <f t="shared" si="11"/>
        <v>973.09</v>
      </c>
      <c r="AE47" s="8">
        <f t="shared" si="11"/>
        <v>3253.7000000000003</v>
      </c>
      <c r="AF47" s="8">
        <f t="shared" si="11"/>
        <v>3443.65</v>
      </c>
      <c r="AG47" s="8">
        <f t="shared" si="11"/>
        <v>3280.1800000000003</v>
      </c>
      <c r="AH47" s="8">
        <f t="shared" si="11"/>
        <v>3415.3900000000003</v>
      </c>
      <c r="AI47" s="8">
        <f t="shared" si="11"/>
        <v>2989.85</v>
      </c>
      <c r="AJ47" s="8">
        <f t="shared" si="11"/>
        <v>2992.53</v>
      </c>
      <c r="AK47" s="8">
        <f t="shared" si="11"/>
        <v>2950.1000000000004</v>
      </c>
      <c r="AL47" s="5">
        <f t="shared" si="0"/>
        <v>2596.9737037037039</v>
      </c>
      <c r="AM47" s="5">
        <f t="shared" si="1"/>
        <v>638.994838724479</v>
      </c>
      <c r="AN47" s="12">
        <f t="shared" si="2"/>
        <v>0.24605364228877988</v>
      </c>
      <c r="AO47" s="4"/>
      <c r="AP47" s="5">
        <f t="shared" si="3"/>
        <v>1614.7810000000002</v>
      </c>
      <c r="AQ47" s="5">
        <f t="shared" si="4"/>
        <v>780.12458699378396</v>
      </c>
      <c r="AR47" s="6">
        <f t="shared" si="5"/>
        <v>0.48311479203296537</v>
      </c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H47" s="14"/>
      <c r="CI47" s="14"/>
      <c r="CJ47" s="15"/>
      <c r="CL47" s="14"/>
      <c r="CM47" s="14"/>
      <c r="CN47" s="15"/>
    </row>
    <row r="48" spans="1:92" x14ac:dyDescent="0.3">
      <c r="A48" s="1" t="s">
        <v>166</v>
      </c>
      <c r="B48" s="8">
        <v>741.32430633282934</v>
      </c>
      <c r="C48" s="8">
        <v>755.91322225229078</v>
      </c>
      <c r="D48" s="8">
        <v>835.69074686456202</v>
      </c>
      <c r="E48" s="8">
        <v>835.35917083227469</v>
      </c>
      <c r="F48" s="8">
        <v>839.84760144987376</v>
      </c>
      <c r="G48" s="8">
        <v>835.63027891593219</v>
      </c>
      <c r="H48" s="8">
        <v>837.4706597548452</v>
      </c>
      <c r="I48" s="8">
        <v>836.68596767752524</v>
      </c>
      <c r="J48" s="8">
        <v>832.86900127441299</v>
      </c>
      <c r="K48" s="8">
        <v>830.18040353341235</v>
      </c>
      <c r="L48" s="8">
        <v>839.29839837952341</v>
      </c>
      <c r="M48" s="8">
        <v>780.93074827915302</v>
      </c>
      <c r="N48" s="8">
        <v>789.25162826006499</v>
      </c>
      <c r="O48" s="8">
        <v>789.61736864132104</v>
      </c>
      <c r="P48" s="8">
        <v>784.29028795779232</v>
      </c>
      <c r="Q48" s="8">
        <v>796.69700206991843</v>
      </c>
      <c r="R48" s="8">
        <v>788.89930156400396</v>
      </c>
      <c r="S48" s="8">
        <v>779.03047228713172</v>
      </c>
      <c r="T48" s="8">
        <v>865.84474071405111</v>
      </c>
      <c r="U48" s="8">
        <v>858.24594323251063</v>
      </c>
      <c r="V48" s="8">
        <v>749.83672848960703</v>
      </c>
      <c r="W48" s="8">
        <v>772.35665009685385</v>
      </c>
      <c r="X48" s="8">
        <v>850.27628737563214</v>
      </c>
      <c r="Y48" s="8">
        <v>773.53195462289204</v>
      </c>
      <c r="Z48" s="8">
        <v>859.45980726010885</v>
      </c>
      <c r="AA48" s="8">
        <v>852.2449813680571</v>
      </c>
      <c r="AB48" s="8">
        <v>850.96243333921325</v>
      </c>
      <c r="AC48" s="8">
        <v>847.21845412385346</v>
      </c>
      <c r="AD48" s="8">
        <v>787.34267714086559</v>
      </c>
      <c r="AE48" s="8">
        <v>778.44042179564485</v>
      </c>
      <c r="AF48" s="8">
        <v>837.86201724561215</v>
      </c>
      <c r="AG48" s="8">
        <v>837.2891153229134</v>
      </c>
      <c r="AH48" s="8">
        <v>836.25137347155624</v>
      </c>
      <c r="AI48" s="8">
        <v>841.49993922293697</v>
      </c>
      <c r="AJ48" s="8">
        <v>834.16347795155025</v>
      </c>
      <c r="AK48" s="8">
        <v>818.99199670738858</v>
      </c>
      <c r="AL48" s="5">
        <f t="shared" si="0"/>
        <v>833.54502805648895</v>
      </c>
      <c r="AM48" s="5">
        <f t="shared" si="1"/>
        <v>21.112912212418497</v>
      </c>
      <c r="AN48" s="12">
        <f t="shared" si="2"/>
        <v>2.5329060220832707E-2</v>
      </c>
      <c r="AO48" s="4"/>
      <c r="AP48" s="5">
        <f t="shared" si="3"/>
        <v>770.79588095573331</v>
      </c>
      <c r="AQ48" s="5">
        <f t="shared" si="4"/>
        <v>16.270797015321186</v>
      </c>
      <c r="AR48" s="6">
        <f t="shared" si="5"/>
        <v>2.1109086617259201E-2</v>
      </c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H48" s="14"/>
      <c r="CI48" s="14"/>
      <c r="CJ48" s="15"/>
      <c r="CL48" s="14"/>
      <c r="CM48" s="14"/>
      <c r="CN48" s="15"/>
    </row>
    <row r="49" spans="2:84" ht="15" x14ac:dyDescent="0.25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</row>
  </sheetData>
  <mergeCells count="4">
    <mergeCell ref="AL10:AN10"/>
    <mergeCell ref="AP10:AR10"/>
    <mergeCell ref="CH10:CJ10"/>
    <mergeCell ref="CL10:CN10"/>
  </mergeCells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660A4-802D-E641-B6CC-410ED73895D2}">
  <dimension ref="A2:AT48"/>
  <sheetViews>
    <sheetView zoomScaleNormal="100" workbookViewId="0">
      <pane xSplit="1" ySplit="11" topLeftCell="B12" activePane="bottomRight" state="frozen"/>
      <selection pane="topRight" activeCell="B1" sqref="B1"/>
      <selection pane="bottomLeft" activeCell="A11" sqref="A11"/>
      <selection pane="bottomRight"/>
    </sheetView>
  </sheetViews>
  <sheetFormatPr defaultColWidth="8.77734375" defaultRowHeight="15.6" x14ac:dyDescent="0.3"/>
  <cols>
    <col min="1" max="1" width="21.33203125" style="2" customWidth="1"/>
    <col min="2" max="38" width="11.77734375" style="7" bestFit="1" customWidth="1"/>
    <col min="39" max="39" width="8.77734375" style="7"/>
    <col min="40" max="40" width="11.33203125" style="7" bestFit="1" customWidth="1"/>
    <col min="41" max="41" width="10" style="7" bestFit="1" customWidth="1"/>
    <col min="42" max="42" width="9.33203125" style="7" bestFit="1" customWidth="1"/>
    <col min="43" max="43" width="8.77734375" style="7"/>
    <col min="44" max="44" width="11.33203125" style="7" bestFit="1" customWidth="1"/>
    <col min="45" max="45" width="10" style="7" bestFit="1" customWidth="1"/>
    <col min="46" max="46" width="9.33203125" style="7" bestFit="1" customWidth="1"/>
    <col min="47" max="16384" width="8.77734375" style="7"/>
  </cols>
  <sheetData>
    <row r="2" spans="1:46" s="2" customFormat="1" x14ac:dyDescent="0.3">
      <c r="A2" s="1"/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H2" s="1" t="s">
        <v>0</v>
      </c>
      <c r="I2" s="1" t="s">
        <v>0</v>
      </c>
      <c r="J2" s="1" t="s">
        <v>0</v>
      </c>
      <c r="K2" s="1" t="s">
        <v>0</v>
      </c>
      <c r="L2" s="1" t="s">
        <v>0</v>
      </c>
      <c r="M2" s="1" t="s">
        <v>0</v>
      </c>
      <c r="N2" s="1" t="s">
        <v>0</v>
      </c>
      <c r="O2" s="1" t="s">
        <v>1</v>
      </c>
      <c r="P2" s="1" t="s">
        <v>1</v>
      </c>
      <c r="Q2" s="1" t="s">
        <v>1</v>
      </c>
      <c r="R2" s="1" t="s">
        <v>1</v>
      </c>
      <c r="S2" s="1" t="s">
        <v>0</v>
      </c>
      <c r="T2" s="1" t="s">
        <v>0</v>
      </c>
      <c r="U2" s="1" t="s">
        <v>0</v>
      </c>
      <c r="V2" s="1" t="s">
        <v>0</v>
      </c>
      <c r="W2" s="1" t="s">
        <v>0</v>
      </c>
      <c r="X2" s="1" t="s">
        <v>1</v>
      </c>
      <c r="Y2" s="1" t="s">
        <v>1</v>
      </c>
      <c r="Z2" s="1" t="s">
        <v>1</v>
      </c>
      <c r="AA2" s="1" t="s">
        <v>1</v>
      </c>
      <c r="AB2" s="1" t="s">
        <v>1</v>
      </c>
      <c r="AC2" s="1" t="s">
        <v>1</v>
      </c>
      <c r="AD2" s="1" t="s">
        <v>1</v>
      </c>
      <c r="AE2" s="1" t="s">
        <v>1</v>
      </c>
      <c r="AF2" s="1" t="s">
        <v>0</v>
      </c>
      <c r="AG2" s="1" t="s">
        <v>0</v>
      </c>
      <c r="AH2" s="1" t="s">
        <v>0</v>
      </c>
      <c r="AI2" s="1" t="s">
        <v>0</v>
      </c>
      <c r="AJ2" s="1" t="s">
        <v>0</v>
      </c>
      <c r="AK2" s="1" t="s">
        <v>0</v>
      </c>
      <c r="AL2" s="1" t="s">
        <v>0</v>
      </c>
      <c r="AM2" s="1"/>
      <c r="AN2" s="1"/>
      <c r="AO2" s="1"/>
      <c r="AP2" s="1"/>
      <c r="AQ2" s="1"/>
      <c r="AR2" s="1"/>
      <c r="AS2" s="1"/>
      <c r="AT2" s="1"/>
    </row>
    <row r="3" spans="1:46" s="2" customFormat="1" x14ac:dyDescent="0.3">
      <c r="A3" s="1"/>
      <c r="B3" s="1" t="s">
        <v>2</v>
      </c>
      <c r="C3" s="1" t="s">
        <v>2</v>
      </c>
      <c r="D3" s="1" t="s">
        <v>2</v>
      </c>
      <c r="E3" s="1" t="s">
        <v>2</v>
      </c>
      <c r="F3" s="1" t="s">
        <v>2</v>
      </c>
      <c r="G3" s="1" t="s">
        <v>2</v>
      </c>
      <c r="H3" s="1" t="s">
        <v>2</v>
      </c>
      <c r="I3" s="1" t="s">
        <v>2</v>
      </c>
      <c r="J3" s="1" t="s">
        <v>2</v>
      </c>
      <c r="K3" s="1" t="s">
        <v>2</v>
      </c>
      <c r="L3" s="1" t="s">
        <v>2</v>
      </c>
      <c r="M3" s="1" t="s">
        <v>2</v>
      </c>
      <c r="N3" s="1" t="s">
        <v>2</v>
      </c>
      <c r="O3" s="1" t="s">
        <v>3</v>
      </c>
      <c r="P3" s="1" t="s">
        <v>3</v>
      </c>
      <c r="Q3" s="1" t="s">
        <v>3</v>
      </c>
      <c r="R3" s="1" t="s">
        <v>3</v>
      </c>
      <c r="S3" s="1" t="s">
        <v>2</v>
      </c>
      <c r="T3" s="1" t="s">
        <v>2</v>
      </c>
      <c r="U3" s="1" t="s">
        <v>2</v>
      </c>
      <c r="V3" s="1" t="s">
        <v>2</v>
      </c>
      <c r="W3" s="1" t="s">
        <v>2</v>
      </c>
      <c r="X3" s="1" t="s">
        <v>3</v>
      </c>
      <c r="Y3" s="1" t="s">
        <v>3</v>
      </c>
      <c r="Z3" s="1" t="s">
        <v>3</v>
      </c>
      <c r="AA3" s="1" t="s">
        <v>3</v>
      </c>
      <c r="AB3" s="1" t="s">
        <v>3</v>
      </c>
      <c r="AC3" s="1" t="s">
        <v>3</v>
      </c>
      <c r="AD3" s="1" t="s">
        <v>3</v>
      </c>
      <c r="AE3" s="1" t="s">
        <v>3</v>
      </c>
      <c r="AF3" s="1" t="s">
        <v>2</v>
      </c>
      <c r="AG3" s="1" t="s">
        <v>2</v>
      </c>
      <c r="AH3" s="1" t="s">
        <v>2</v>
      </c>
      <c r="AI3" s="1" t="s">
        <v>2</v>
      </c>
      <c r="AJ3" s="1" t="s">
        <v>2</v>
      </c>
      <c r="AK3" s="1" t="s">
        <v>2</v>
      </c>
      <c r="AL3" s="1" t="s">
        <v>2</v>
      </c>
      <c r="AM3" s="1"/>
      <c r="AN3" s="1"/>
      <c r="AO3" s="1"/>
      <c r="AP3" s="1"/>
      <c r="AQ3" s="1"/>
      <c r="AR3" s="1"/>
      <c r="AS3" s="1"/>
      <c r="AT3" s="1"/>
    </row>
    <row r="4" spans="1:46" s="2" customFormat="1" x14ac:dyDescent="0.3">
      <c r="A4" s="1"/>
      <c r="B4" s="1" t="s">
        <v>10</v>
      </c>
      <c r="C4" s="1" t="s">
        <v>10</v>
      </c>
      <c r="D4" s="1" t="s">
        <v>10</v>
      </c>
      <c r="E4" s="1" t="s">
        <v>10</v>
      </c>
      <c r="F4" s="1" t="s">
        <v>10</v>
      </c>
      <c r="G4" s="1" t="s">
        <v>11</v>
      </c>
      <c r="H4" s="1" t="s">
        <v>11</v>
      </c>
      <c r="I4" s="1" t="s">
        <v>11</v>
      </c>
      <c r="J4" s="1" t="s">
        <v>11</v>
      </c>
      <c r="K4" s="1" t="s">
        <v>12</v>
      </c>
      <c r="L4" s="1" t="s">
        <v>12</v>
      </c>
      <c r="M4" s="1" t="s">
        <v>12</v>
      </c>
      <c r="N4" s="1" t="s">
        <v>12</v>
      </c>
      <c r="O4" s="1" t="s">
        <v>13</v>
      </c>
      <c r="P4" s="1" t="s">
        <v>13</v>
      </c>
      <c r="Q4" s="1" t="s">
        <v>13</v>
      </c>
      <c r="R4" s="1" t="s">
        <v>13</v>
      </c>
      <c r="S4" s="1" t="s">
        <v>14</v>
      </c>
      <c r="T4" s="1" t="s">
        <v>14</v>
      </c>
      <c r="U4" s="1" t="s">
        <v>14</v>
      </c>
      <c r="V4" s="1" t="s">
        <v>14</v>
      </c>
      <c r="W4" s="1" t="s">
        <v>14</v>
      </c>
      <c r="X4" s="1" t="s">
        <v>15</v>
      </c>
      <c r="Y4" s="1" t="s">
        <v>15</v>
      </c>
      <c r="Z4" s="1" t="s">
        <v>15</v>
      </c>
      <c r="AA4" s="1" t="s">
        <v>16</v>
      </c>
      <c r="AB4" s="1" t="s">
        <v>16</v>
      </c>
      <c r="AC4" s="1" t="s">
        <v>16</v>
      </c>
      <c r="AD4" s="1" t="s">
        <v>16</v>
      </c>
      <c r="AE4" s="1" t="s">
        <v>16</v>
      </c>
      <c r="AF4" s="1" t="s">
        <v>17</v>
      </c>
      <c r="AG4" s="1" t="s">
        <v>17</v>
      </c>
      <c r="AH4" s="1" t="s">
        <v>17</v>
      </c>
      <c r="AI4" s="1" t="s">
        <v>17</v>
      </c>
      <c r="AJ4" s="1" t="s">
        <v>17</v>
      </c>
      <c r="AK4" s="1" t="s">
        <v>17</v>
      </c>
      <c r="AL4" s="1" t="s">
        <v>17</v>
      </c>
      <c r="AM4" s="1"/>
      <c r="AN4" s="1"/>
      <c r="AO4" s="1"/>
      <c r="AP4" s="1"/>
      <c r="AQ4" s="1"/>
      <c r="AR4" s="1"/>
      <c r="AS4" s="1"/>
      <c r="AT4" s="1"/>
    </row>
    <row r="5" spans="1:46" s="2" customFormat="1" x14ac:dyDescent="0.3">
      <c r="A5" s="1" t="s">
        <v>18</v>
      </c>
      <c r="B5" s="1" t="s">
        <v>19</v>
      </c>
      <c r="C5" s="1" t="s">
        <v>20</v>
      </c>
      <c r="D5" s="1" t="s">
        <v>21</v>
      </c>
      <c r="E5" s="1" t="s">
        <v>22</v>
      </c>
      <c r="F5" s="1" t="s">
        <v>23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19</v>
      </c>
      <c r="L5" s="1" t="s">
        <v>20</v>
      </c>
      <c r="M5" s="1" t="s">
        <v>21</v>
      </c>
      <c r="N5" s="1" t="s">
        <v>22</v>
      </c>
      <c r="O5" s="1" t="s">
        <v>19</v>
      </c>
      <c r="P5" s="1" t="s">
        <v>20</v>
      </c>
      <c r="Q5" s="1" t="s">
        <v>21</v>
      </c>
      <c r="R5" s="1" t="s">
        <v>22</v>
      </c>
      <c r="S5" s="1" t="s">
        <v>19</v>
      </c>
      <c r="T5" s="1" t="s">
        <v>20</v>
      </c>
      <c r="U5" s="1" t="s">
        <v>21</v>
      </c>
      <c r="V5" s="1" t="s">
        <v>22</v>
      </c>
      <c r="W5" s="1" t="s">
        <v>23</v>
      </c>
      <c r="X5" s="1" t="s">
        <v>19</v>
      </c>
      <c r="Y5" s="1" t="s">
        <v>20</v>
      </c>
      <c r="Z5" s="1" t="s">
        <v>21</v>
      </c>
      <c r="AA5" s="1" t="s">
        <v>19</v>
      </c>
      <c r="AB5" s="1" t="s">
        <v>20</v>
      </c>
      <c r="AC5" s="1" t="s">
        <v>21</v>
      </c>
      <c r="AD5" s="1" t="s">
        <v>22</v>
      </c>
      <c r="AE5" s="1" t="s">
        <v>23</v>
      </c>
      <c r="AF5" s="1" t="s">
        <v>19</v>
      </c>
      <c r="AG5" s="1" t="s">
        <v>20</v>
      </c>
      <c r="AH5" s="1" t="s">
        <v>21</v>
      </c>
      <c r="AI5" s="1" t="s">
        <v>22</v>
      </c>
      <c r="AJ5" s="1" t="s">
        <v>23</v>
      </c>
      <c r="AK5" s="1" t="s">
        <v>24</v>
      </c>
      <c r="AL5" s="1" t="s">
        <v>25</v>
      </c>
      <c r="AM5" s="1"/>
      <c r="AN5" s="1"/>
      <c r="AO5" s="1"/>
      <c r="AP5" s="1"/>
      <c r="AQ5" s="1"/>
      <c r="AR5" s="1"/>
      <c r="AS5" s="1"/>
      <c r="AT5" s="1"/>
    </row>
    <row r="6" spans="1:46" s="2" customFormat="1" x14ac:dyDescent="0.3">
      <c r="A6" s="1" t="s">
        <v>37</v>
      </c>
      <c r="B6" s="1" t="s">
        <v>62</v>
      </c>
      <c r="C6" s="1" t="s">
        <v>63</v>
      </c>
      <c r="D6" s="1" t="s">
        <v>64</v>
      </c>
      <c r="E6" s="1" t="s">
        <v>65</v>
      </c>
      <c r="F6" s="1" t="s">
        <v>66</v>
      </c>
      <c r="G6" s="1" t="s">
        <v>67</v>
      </c>
      <c r="H6" s="1" t="s">
        <v>68</v>
      </c>
      <c r="I6" s="1" t="s">
        <v>69</v>
      </c>
      <c r="J6" s="1" t="s">
        <v>70</v>
      </c>
      <c r="K6" s="1" t="s">
        <v>71</v>
      </c>
      <c r="L6" s="1" t="s">
        <v>72</v>
      </c>
      <c r="M6" s="1" t="s">
        <v>73</v>
      </c>
      <c r="N6" s="1" t="s">
        <v>74</v>
      </c>
      <c r="O6" s="1" t="s">
        <v>58</v>
      </c>
      <c r="P6" s="1" t="s">
        <v>59</v>
      </c>
      <c r="Q6" s="1" t="s">
        <v>60</v>
      </c>
      <c r="R6" s="1" t="s">
        <v>61</v>
      </c>
      <c r="S6" s="1" t="s">
        <v>75</v>
      </c>
      <c r="T6" s="1" t="s">
        <v>76</v>
      </c>
      <c r="U6" s="1" t="s">
        <v>77</v>
      </c>
      <c r="V6" s="1" t="s">
        <v>78</v>
      </c>
      <c r="W6" s="1" t="s">
        <v>79</v>
      </c>
      <c r="X6" s="1" t="s">
        <v>80</v>
      </c>
      <c r="Y6" s="1" t="s">
        <v>81</v>
      </c>
      <c r="Z6" s="1" t="s">
        <v>82</v>
      </c>
      <c r="AA6" s="1" t="s">
        <v>83</v>
      </c>
      <c r="AB6" s="1" t="s">
        <v>84</v>
      </c>
      <c r="AC6" s="1" t="s">
        <v>55</v>
      </c>
      <c r="AD6" s="1" t="s">
        <v>56</v>
      </c>
      <c r="AE6" s="1" t="s">
        <v>57</v>
      </c>
      <c r="AF6" s="1" t="s">
        <v>85</v>
      </c>
      <c r="AG6" s="1" t="s">
        <v>86</v>
      </c>
      <c r="AH6" s="1" t="s">
        <v>87</v>
      </c>
      <c r="AI6" s="1" t="s">
        <v>88</v>
      </c>
      <c r="AJ6" s="1" t="s">
        <v>89</v>
      </c>
      <c r="AK6" s="1" t="s">
        <v>90</v>
      </c>
      <c r="AL6" s="1" t="s">
        <v>91</v>
      </c>
      <c r="AM6" s="1"/>
      <c r="AN6" s="1"/>
      <c r="AO6" s="1"/>
      <c r="AP6" s="1"/>
      <c r="AQ6" s="1"/>
      <c r="AR6" s="1"/>
      <c r="AS6" s="1"/>
      <c r="AT6" s="1"/>
    </row>
    <row r="7" spans="1:46" s="2" customFormat="1" x14ac:dyDescent="0.3">
      <c r="A7" s="1" t="s">
        <v>92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s="2" customFormat="1" x14ac:dyDescent="0.3">
      <c r="A8" s="1" t="s">
        <v>93</v>
      </c>
      <c r="B8" s="1" t="s">
        <v>94</v>
      </c>
      <c r="C8" s="1" t="s">
        <v>95</v>
      </c>
      <c r="D8" s="1" t="s">
        <v>95</v>
      </c>
      <c r="E8" s="1" t="s">
        <v>95</v>
      </c>
      <c r="F8" s="1" t="s">
        <v>95</v>
      </c>
      <c r="G8" s="1" t="s">
        <v>95</v>
      </c>
      <c r="H8" s="1" t="s">
        <v>95</v>
      </c>
      <c r="I8" s="1" t="s">
        <v>95</v>
      </c>
      <c r="J8" s="1" t="s">
        <v>95</v>
      </c>
      <c r="K8" s="1" t="s">
        <v>94</v>
      </c>
      <c r="L8" s="1" t="s">
        <v>95</v>
      </c>
      <c r="M8" s="1" t="s">
        <v>95</v>
      </c>
      <c r="N8" s="1" t="s">
        <v>94</v>
      </c>
      <c r="O8" s="1" t="s">
        <v>94</v>
      </c>
      <c r="P8" s="1" t="s">
        <v>95</v>
      </c>
      <c r="Q8" s="1" t="s">
        <v>95</v>
      </c>
      <c r="R8" s="1" t="s">
        <v>95</v>
      </c>
      <c r="S8" s="1" t="s">
        <v>94</v>
      </c>
      <c r="T8" s="1" t="s">
        <v>95</v>
      </c>
      <c r="U8" s="1" t="s">
        <v>95</v>
      </c>
      <c r="V8" s="1" t="s">
        <v>95</v>
      </c>
      <c r="W8" s="1" t="s">
        <v>94</v>
      </c>
      <c r="X8" s="1" t="s">
        <v>94</v>
      </c>
      <c r="Y8" s="1" t="s">
        <v>95</v>
      </c>
      <c r="Z8" s="1" t="s">
        <v>95</v>
      </c>
      <c r="AA8" s="1" t="s">
        <v>94</v>
      </c>
      <c r="AB8" s="1" t="s">
        <v>95</v>
      </c>
      <c r="AC8" s="1" t="s">
        <v>95</v>
      </c>
      <c r="AD8" s="1" t="s">
        <v>94</v>
      </c>
      <c r="AE8" s="1" t="s">
        <v>94</v>
      </c>
      <c r="AF8" s="1" t="s">
        <v>94</v>
      </c>
      <c r="AG8" s="1" t="s">
        <v>95</v>
      </c>
      <c r="AH8" s="1" t="s">
        <v>95</v>
      </c>
      <c r="AI8" s="1" t="s">
        <v>95</v>
      </c>
      <c r="AJ8" s="1" t="s">
        <v>95</v>
      </c>
      <c r="AK8" s="1" t="s">
        <v>95</v>
      </c>
      <c r="AL8" s="1" t="s">
        <v>94</v>
      </c>
      <c r="AM8" s="1"/>
      <c r="AN8" s="1"/>
      <c r="AO8" s="1"/>
      <c r="AP8" s="1"/>
      <c r="AQ8" s="1"/>
      <c r="AR8" s="1"/>
      <c r="AS8" s="1"/>
      <c r="AT8" s="1"/>
    </row>
    <row r="9" spans="1:46" s="2" customFormat="1" x14ac:dyDescent="0.3">
      <c r="A9" s="1" t="s">
        <v>92</v>
      </c>
      <c r="B9" s="1" t="s">
        <v>97</v>
      </c>
      <c r="C9" s="1" t="s">
        <v>98</v>
      </c>
      <c r="D9" s="1" t="s">
        <v>98</v>
      </c>
      <c r="E9" s="1" t="s">
        <v>98</v>
      </c>
      <c r="F9" s="1" t="s">
        <v>98</v>
      </c>
      <c r="G9" s="1" t="s">
        <v>102</v>
      </c>
      <c r="H9" s="1" t="s">
        <v>102</v>
      </c>
      <c r="I9" s="1" t="s">
        <v>102</v>
      </c>
      <c r="J9" s="1" t="s">
        <v>102</v>
      </c>
      <c r="K9" s="1" t="s">
        <v>102</v>
      </c>
      <c r="L9" s="1" t="s">
        <v>102</v>
      </c>
      <c r="M9" s="1" t="s">
        <v>102</v>
      </c>
      <c r="N9" s="1" t="s">
        <v>102</v>
      </c>
      <c r="O9" s="1" t="s">
        <v>103</v>
      </c>
      <c r="P9" s="1" t="s">
        <v>103</v>
      </c>
      <c r="Q9" s="1" t="s">
        <v>103</v>
      </c>
      <c r="R9" s="1" t="s">
        <v>103</v>
      </c>
      <c r="S9" s="1" t="s">
        <v>97</v>
      </c>
      <c r="T9" s="1" t="s">
        <v>98</v>
      </c>
      <c r="U9" s="1" t="s">
        <v>98</v>
      </c>
      <c r="V9" s="1" t="s">
        <v>98</v>
      </c>
      <c r="W9" s="1" t="s">
        <v>97</v>
      </c>
      <c r="X9" s="1" t="s">
        <v>102</v>
      </c>
      <c r="Y9" s="1" t="s">
        <v>102</v>
      </c>
      <c r="Z9" s="1" t="s">
        <v>102</v>
      </c>
      <c r="AA9" s="1" t="s">
        <v>102</v>
      </c>
      <c r="AB9" s="1" t="s">
        <v>102</v>
      </c>
      <c r="AC9" s="1" t="s">
        <v>102</v>
      </c>
      <c r="AD9" s="1" t="s">
        <v>102</v>
      </c>
      <c r="AE9" s="1" t="s">
        <v>102</v>
      </c>
      <c r="AF9" s="1" t="s">
        <v>102</v>
      </c>
      <c r="AG9" s="1" t="s">
        <v>102</v>
      </c>
      <c r="AH9" s="1" t="s">
        <v>102</v>
      </c>
      <c r="AI9" s="1" t="s">
        <v>102</v>
      </c>
      <c r="AJ9" s="1" t="s">
        <v>102</v>
      </c>
      <c r="AK9" s="1" t="s">
        <v>102</v>
      </c>
      <c r="AL9" s="1" t="s">
        <v>102</v>
      </c>
      <c r="AM9" s="1"/>
      <c r="AN9" s="3" t="s">
        <v>104</v>
      </c>
      <c r="AO9" s="3"/>
      <c r="AP9" s="3"/>
      <c r="AQ9" s="1"/>
      <c r="AR9" s="3" t="s">
        <v>105</v>
      </c>
      <c r="AS9" s="3"/>
      <c r="AT9" s="3"/>
    </row>
    <row r="10" spans="1:46" s="2" customFormat="1" x14ac:dyDescent="0.3">
      <c r="A10" s="1" t="s">
        <v>106</v>
      </c>
      <c r="B10" s="1" t="s">
        <v>110</v>
      </c>
      <c r="C10" s="1" t="s">
        <v>110</v>
      </c>
      <c r="D10" s="1" t="s">
        <v>109</v>
      </c>
      <c r="E10" s="1" t="s">
        <v>110</v>
      </c>
      <c r="F10" s="1" t="s">
        <v>107</v>
      </c>
      <c r="G10" s="1" t="s">
        <v>108</v>
      </c>
      <c r="H10" s="1" t="s">
        <v>110</v>
      </c>
      <c r="I10" s="1" t="s">
        <v>109</v>
      </c>
      <c r="J10" s="1" t="s">
        <v>110</v>
      </c>
      <c r="K10" s="1" t="s">
        <v>110</v>
      </c>
      <c r="L10" s="1" t="s">
        <v>109</v>
      </c>
      <c r="M10" s="1" t="s">
        <v>109</v>
      </c>
      <c r="N10" s="1" t="s">
        <v>110</v>
      </c>
      <c r="O10" s="1" t="s">
        <v>107</v>
      </c>
      <c r="P10" s="1" t="s">
        <v>110</v>
      </c>
      <c r="Q10" s="1" t="s">
        <v>110</v>
      </c>
      <c r="R10" s="1" t="s">
        <v>110</v>
      </c>
      <c r="S10" s="1" t="s">
        <v>110</v>
      </c>
      <c r="T10" s="1" t="s">
        <v>109</v>
      </c>
      <c r="U10" s="1" t="s">
        <v>110</v>
      </c>
      <c r="V10" s="1" t="s">
        <v>109</v>
      </c>
      <c r="W10" s="1" t="s">
        <v>107</v>
      </c>
      <c r="X10" s="1" t="s">
        <v>111</v>
      </c>
      <c r="Y10" s="1" t="s">
        <v>111</v>
      </c>
      <c r="Z10" s="1" t="s">
        <v>111</v>
      </c>
      <c r="AA10" s="1" t="s">
        <v>111</v>
      </c>
      <c r="AB10" s="1" t="s">
        <v>111</v>
      </c>
      <c r="AC10" s="1" t="s">
        <v>111</v>
      </c>
      <c r="AD10" s="1" t="s">
        <v>111</v>
      </c>
      <c r="AE10" s="1" t="s">
        <v>111</v>
      </c>
      <c r="AF10" s="1" t="s">
        <v>110</v>
      </c>
      <c r="AG10" s="1" t="s">
        <v>110</v>
      </c>
      <c r="AH10" s="1" t="s">
        <v>110</v>
      </c>
      <c r="AI10" s="1" t="s">
        <v>110</v>
      </c>
      <c r="AJ10" s="1" t="s">
        <v>110</v>
      </c>
      <c r="AK10" s="1" t="s">
        <v>110</v>
      </c>
      <c r="AL10" s="1" t="s">
        <v>110</v>
      </c>
      <c r="AM10" s="1"/>
      <c r="AN10" s="1"/>
      <c r="AO10" s="1"/>
      <c r="AP10" s="1"/>
      <c r="AQ10" s="1"/>
      <c r="AR10" s="1"/>
      <c r="AS10" s="1"/>
      <c r="AT10" s="1"/>
    </row>
    <row r="11" spans="1:46" s="2" customForma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 x14ac:dyDescent="0.3">
      <c r="A12" s="1" t="s">
        <v>115</v>
      </c>
      <c r="B12" s="4">
        <v>11954.2</v>
      </c>
      <c r="C12" s="4">
        <v>13668.06</v>
      </c>
      <c r="D12" s="4">
        <v>11358.77</v>
      </c>
      <c r="E12" s="4">
        <v>13654.32</v>
      </c>
      <c r="F12" s="4">
        <v>14348.09</v>
      </c>
      <c r="G12" s="4">
        <v>15020.01</v>
      </c>
      <c r="H12" s="4">
        <v>14172.68</v>
      </c>
      <c r="I12" s="4">
        <v>14148.02</v>
      </c>
      <c r="J12" s="4">
        <v>14281.94</v>
      </c>
      <c r="K12" s="4">
        <v>14601.66</v>
      </c>
      <c r="L12" s="4">
        <v>16222.86</v>
      </c>
      <c r="M12" s="4">
        <v>16581.169999999998</v>
      </c>
      <c r="N12" s="4">
        <v>12952.1</v>
      </c>
      <c r="O12" s="4">
        <v>10702</v>
      </c>
      <c r="P12" s="4">
        <v>10486.46</v>
      </c>
      <c r="Q12" s="4">
        <v>9561.1</v>
      </c>
      <c r="R12" s="4">
        <v>8287.2999999999993</v>
      </c>
      <c r="S12" s="4">
        <v>12116.3</v>
      </c>
      <c r="T12" s="4">
        <v>13771.71</v>
      </c>
      <c r="U12" s="4">
        <v>14134.35</v>
      </c>
      <c r="V12" s="4">
        <v>12621.64</v>
      </c>
      <c r="W12" s="4">
        <v>10228.780000000001</v>
      </c>
      <c r="X12" s="4">
        <v>10285.69</v>
      </c>
      <c r="Y12" s="4">
        <v>14085.95</v>
      </c>
      <c r="Z12" s="4">
        <v>12480.23</v>
      </c>
      <c r="AA12" s="4">
        <v>10379</v>
      </c>
      <c r="AB12" s="4">
        <v>14669.15</v>
      </c>
      <c r="AC12" s="4">
        <v>13466.6</v>
      </c>
      <c r="AD12" s="4">
        <v>9599.48</v>
      </c>
      <c r="AE12" s="4">
        <v>11193.62</v>
      </c>
      <c r="AF12" s="4">
        <v>10518.52</v>
      </c>
      <c r="AG12" s="4">
        <v>10700.17</v>
      </c>
      <c r="AH12" s="4">
        <v>10881.15</v>
      </c>
      <c r="AI12" s="4">
        <v>10548.73</v>
      </c>
      <c r="AJ12" s="4">
        <v>10486.93</v>
      </c>
      <c r="AK12" s="4">
        <v>10324.719999999999</v>
      </c>
      <c r="AL12" s="4">
        <v>8722.66</v>
      </c>
      <c r="AM12" s="4"/>
      <c r="AN12" s="5">
        <f>AVERAGE(C12:J12,L12:M12,P12:R12,T12:V12,Y12:Z12,AB12:AC12,AG12:AK12)</f>
        <v>12798.484399999998</v>
      </c>
      <c r="AO12" s="5">
        <f>STDEV(C12:J12,L12:M12,P12:R12,T12:V12,Y12:Z12,AB12:AC12,AG12:AK12)</f>
        <v>2161.1242227640309</v>
      </c>
      <c r="AP12" s="6">
        <f>AO12/AN12</f>
        <v>0.16885782372513039</v>
      </c>
      <c r="AQ12" s="4"/>
      <c r="AR12" s="5">
        <f>AVERAGE(B12,K12,N12,O12,S12,W12,X12,AA12,AD12,AE12,AF12,AL12)</f>
        <v>11104.500833333332</v>
      </c>
      <c r="AS12" s="5">
        <f>STDEV(B12,K12,N12:O12,S12,W12:X12,AA12,AD12:AF12,AL12)</f>
        <v>1589.8752641435995</v>
      </c>
      <c r="AT12" s="6">
        <f>AS12/AR12</f>
        <v>0.14317395153604154</v>
      </c>
    </row>
    <row r="13" spans="1:46" x14ac:dyDescent="0.3">
      <c r="A13" s="1" t="s">
        <v>116</v>
      </c>
      <c r="B13" s="4">
        <v>343.4</v>
      </c>
      <c r="C13" s="4" t="s">
        <v>122</v>
      </c>
      <c r="D13" s="4">
        <v>346.66</v>
      </c>
      <c r="E13" s="4" t="s">
        <v>123</v>
      </c>
      <c r="F13" s="4">
        <v>277.02999999999997</v>
      </c>
      <c r="G13" s="4" t="s">
        <v>124</v>
      </c>
      <c r="H13" s="4">
        <v>407.51</v>
      </c>
      <c r="I13" s="4">
        <v>273.56</v>
      </c>
      <c r="J13" s="4">
        <v>756.4</v>
      </c>
      <c r="K13" s="4">
        <v>539.49</v>
      </c>
      <c r="L13" s="4">
        <v>260.04000000000002</v>
      </c>
      <c r="M13" s="4">
        <v>379.34</v>
      </c>
      <c r="N13" s="4" t="s">
        <v>125</v>
      </c>
      <c r="O13" s="4" t="s">
        <v>126</v>
      </c>
      <c r="P13" s="4">
        <v>587.87</v>
      </c>
      <c r="Q13" s="4" t="s">
        <v>127</v>
      </c>
      <c r="R13" s="4" t="s">
        <v>128</v>
      </c>
      <c r="S13" s="4">
        <v>409.15</v>
      </c>
      <c r="T13" s="4">
        <v>305.64</v>
      </c>
      <c r="U13" s="4">
        <v>227.07</v>
      </c>
      <c r="V13" s="4">
        <v>468.26</v>
      </c>
      <c r="W13" s="4">
        <v>489.25</v>
      </c>
      <c r="X13" s="4" t="s">
        <v>129</v>
      </c>
      <c r="Y13" s="4">
        <v>835.12</v>
      </c>
      <c r="Z13" s="4" t="s">
        <v>130</v>
      </c>
      <c r="AA13" s="4" t="s">
        <v>131</v>
      </c>
      <c r="AB13" s="4" t="s">
        <v>132</v>
      </c>
      <c r="AC13" s="4" t="s">
        <v>133</v>
      </c>
      <c r="AD13" s="4">
        <v>418.98</v>
      </c>
      <c r="AE13" s="4">
        <v>663.76</v>
      </c>
      <c r="AF13" s="4">
        <v>509.86</v>
      </c>
      <c r="AG13" s="4">
        <v>338.25</v>
      </c>
      <c r="AH13" s="4">
        <v>524.42999999999995</v>
      </c>
      <c r="AI13" s="4">
        <v>413.06</v>
      </c>
      <c r="AJ13" s="4">
        <v>359.87</v>
      </c>
      <c r="AK13" s="4">
        <v>496.18</v>
      </c>
      <c r="AL13" s="4">
        <v>435.74</v>
      </c>
      <c r="AM13" s="4"/>
      <c r="AN13" s="5">
        <f t="shared" ref="AN13:AN47" si="0">AVERAGE(C13:J13,L13:M13,P13:R13,T13:V13,Y13:Z13,AB13:AC13,AG13:AK13)</f>
        <v>426.84058823529415</v>
      </c>
      <c r="AO13" s="5">
        <f t="shared" ref="AO13:AO47" si="1">STDEV(C13:J13,L13:M13,P13:R13,T13:V13,Y13:Z13,AB13:AC13,AG13:AK13)</f>
        <v>170.88369383408795</v>
      </c>
      <c r="AP13" s="6">
        <f t="shared" ref="AP13:AP47" si="2">AO13/AN13</f>
        <v>0.400345465131561</v>
      </c>
      <c r="AQ13" s="4"/>
      <c r="AR13" s="5">
        <f t="shared" ref="AR13:AR47" si="3">AVERAGE(B13,K13,N13,O13,S13,W13,X13,AA13,AD13,AE13,AF13,AL13)</f>
        <v>476.20375000000001</v>
      </c>
      <c r="AS13" s="5">
        <f t="shared" ref="AS13:AS47" si="4">STDEV(B13,K13,N13:O13,S13,W13:X13,AA13,AD13:AF13,AL13)</f>
        <v>98.220130455959492</v>
      </c>
      <c r="AT13" s="6">
        <f t="shared" ref="AT13:AT47" si="5">AS13/AR13</f>
        <v>0.20625652455689289</v>
      </c>
    </row>
    <row r="14" spans="1:46" x14ac:dyDescent="0.3">
      <c r="A14" s="1" t="s">
        <v>134</v>
      </c>
      <c r="B14" s="4">
        <v>215954.19</v>
      </c>
      <c r="C14" s="4">
        <v>208734.53</v>
      </c>
      <c r="D14" s="4">
        <v>192974.23</v>
      </c>
      <c r="E14" s="4">
        <v>192856.88</v>
      </c>
      <c r="F14" s="4">
        <v>211861.44</v>
      </c>
      <c r="G14" s="4">
        <v>225120.88</v>
      </c>
      <c r="H14" s="4">
        <v>203790.89</v>
      </c>
      <c r="I14" s="4">
        <v>216064.53</v>
      </c>
      <c r="J14" s="4">
        <v>197908.14</v>
      </c>
      <c r="K14" s="4">
        <v>202106.44</v>
      </c>
      <c r="L14" s="4">
        <v>234574.63</v>
      </c>
      <c r="M14" s="4">
        <v>208134.5</v>
      </c>
      <c r="N14" s="4">
        <v>203796.03</v>
      </c>
      <c r="O14" s="4">
        <v>186216.5</v>
      </c>
      <c r="P14" s="4">
        <v>194251.72</v>
      </c>
      <c r="Q14" s="4">
        <v>192231.91</v>
      </c>
      <c r="R14" s="4">
        <v>177352.11</v>
      </c>
      <c r="S14" s="4">
        <v>204825.25</v>
      </c>
      <c r="T14" s="4">
        <v>198003.06</v>
      </c>
      <c r="U14" s="4">
        <v>195890.73</v>
      </c>
      <c r="V14" s="4">
        <v>195638.36</v>
      </c>
      <c r="W14" s="4">
        <v>188386.97</v>
      </c>
      <c r="X14" s="4">
        <v>212951.98</v>
      </c>
      <c r="Y14" s="4">
        <v>195954.97</v>
      </c>
      <c r="Z14" s="4">
        <v>199574.59</v>
      </c>
      <c r="AA14" s="4">
        <v>199470.48</v>
      </c>
      <c r="AB14" s="4">
        <v>193914.63</v>
      </c>
      <c r="AC14" s="4">
        <v>183948.61</v>
      </c>
      <c r="AD14" s="4">
        <v>206881.3</v>
      </c>
      <c r="AE14" s="4">
        <v>233587.34</v>
      </c>
      <c r="AF14" s="4">
        <v>196380.11</v>
      </c>
      <c r="AG14" s="4">
        <v>201322.75</v>
      </c>
      <c r="AH14" s="4">
        <v>197558.09</v>
      </c>
      <c r="AI14" s="4">
        <v>198558.03</v>
      </c>
      <c r="AJ14" s="4">
        <v>200428.5</v>
      </c>
      <c r="AK14" s="4">
        <v>193059.47</v>
      </c>
      <c r="AL14" s="4">
        <v>194467.77</v>
      </c>
      <c r="AM14" s="4"/>
      <c r="AN14" s="5">
        <f t="shared" si="0"/>
        <v>200388.3272</v>
      </c>
      <c r="AO14" s="5">
        <f t="shared" si="1"/>
        <v>12073.783909957392</v>
      </c>
      <c r="AP14" s="6">
        <f t="shared" si="2"/>
        <v>6.0251932229101378E-2</v>
      </c>
      <c r="AQ14" s="4"/>
      <c r="AR14" s="5">
        <f t="shared" si="3"/>
        <v>203752.03000000003</v>
      </c>
      <c r="AS14" s="5">
        <f t="shared" si="4"/>
        <v>12932.642933271958</v>
      </c>
      <c r="AT14" s="6">
        <f t="shared" si="5"/>
        <v>6.3472461762820009E-2</v>
      </c>
    </row>
    <row r="15" spans="1:46" x14ac:dyDescent="0.3">
      <c r="A15" s="1" t="s">
        <v>135</v>
      </c>
      <c r="B15" s="4">
        <v>245509</v>
      </c>
      <c r="C15" s="4">
        <v>223439.22</v>
      </c>
      <c r="D15" s="4">
        <v>215476.64</v>
      </c>
      <c r="E15" s="4">
        <v>205249.34</v>
      </c>
      <c r="F15" s="4">
        <v>216074.34</v>
      </c>
      <c r="G15" s="4">
        <v>227391.58</v>
      </c>
      <c r="H15" s="4">
        <v>214479.3</v>
      </c>
      <c r="I15" s="4">
        <v>215277.02</v>
      </c>
      <c r="J15" s="4">
        <v>221071.3</v>
      </c>
      <c r="K15" s="4">
        <v>213581.41</v>
      </c>
      <c r="L15" s="4">
        <v>255583.77</v>
      </c>
      <c r="M15" s="4">
        <v>231072.66</v>
      </c>
      <c r="N15" s="4">
        <v>218408.8</v>
      </c>
      <c r="O15" s="4">
        <v>207840.75</v>
      </c>
      <c r="P15" s="4">
        <v>203469.61</v>
      </c>
      <c r="Q15" s="4">
        <v>210087.3</v>
      </c>
      <c r="R15" s="4">
        <v>189886.75</v>
      </c>
      <c r="S15" s="4">
        <v>214982.72</v>
      </c>
      <c r="T15" s="4">
        <v>204510.63</v>
      </c>
      <c r="U15" s="4">
        <v>194742.8</v>
      </c>
      <c r="V15" s="4">
        <v>206921.28</v>
      </c>
      <c r="W15" s="4">
        <v>203590.83</v>
      </c>
      <c r="X15" s="4">
        <v>210816.44</v>
      </c>
      <c r="Y15" s="4">
        <v>186702.38</v>
      </c>
      <c r="Z15" s="4">
        <v>193836.67</v>
      </c>
      <c r="AA15" s="4">
        <v>206611.25</v>
      </c>
      <c r="AB15" s="4">
        <v>184442.63</v>
      </c>
      <c r="AC15" s="4">
        <v>182048.3</v>
      </c>
      <c r="AD15" s="4">
        <v>213262.11</v>
      </c>
      <c r="AE15" s="4">
        <v>246335.63</v>
      </c>
      <c r="AF15" s="4">
        <v>216838.8</v>
      </c>
      <c r="AG15" s="4">
        <v>210206.5</v>
      </c>
      <c r="AH15" s="4">
        <v>198326.89</v>
      </c>
      <c r="AI15" s="4">
        <v>200104.69</v>
      </c>
      <c r="AJ15" s="4">
        <v>206717.73</v>
      </c>
      <c r="AK15" s="4">
        <v>208676.22</v>
      </c>
      <c r="AL15" s="4">
        <v>193736.11</v>
      </c>
      <c r="AM15" s="4"/>
      <c r="AN15" s="5">
        <f t="shared" si="0"/>
        <v>208231.82199999996</v>
      </c>
      <c r="AO15" s="5">
        <f t="shared" si="1"/>
        <v>16319.270899540314</v>
      </c>
      <c r="AP15" s="6">
        <f t="shared" si="2"/>
        <v>7.8370686779757975E-2</v>
      </c>
      <c r="AQ15" s="4"/>
      <c r="AR15" s="5">
        <f t="shared" si="3"/>
        <v>215959.48749999996</v>
      </c>
      <c r="AS15" s="5">
        <f t="shared" si="4"/>
        <v>15501.195829188106</v>
      </c>
      <c r="AT15" s="6">
        <f t="shared" si="5"/>
        <v>7.1778258082725394E-2</v>
      </c>
    </row>
    <row r="16" spans="1:46" x14ac:dyDescent="0.3">
      <c r="A16" s="1" t="s">
        <v>136</v>
      </c>
      <c r="B16" s="4">
        <v>871.88</v>
      </c>
      <c r="C16" s="4">
        <v>1096.45</v>
      </c>
      <c r="D16" s="4">
        <v>1268.8599999999999</v>
      </c>
      <c r="E16" s="4">
        <v>1112.81</v>
      </c>
      <c r="F16" s="4">
        <v>1093.45</v>
      </c>
      <c r="G16" s="4">
        <v>1330.77</v>
      </c>
      <c r="H16" s="4">
        <v>1085.45</v>
      </c>
      <c r="I16" s="4">
        <v>1088.01</v>
      </c>
      <c r="J16" s="4">
        <v>1105.79</v>
      </c>
      <c r="K16" s="4">
        <v>884.28</v>
      </c>
      <c r="L16" s="4">
        <v>1029.54</v>
      </c>
      <c r="M16" s="4">
        <v>955.53</v>
      </c>
      <c r="N16" s="4">
        <v>1006.6</v>
      </c>
      <c r="O16" s="4">
        <v>339.36</v>
      </c>
      <c r="P16" s="4">
        <v>390.63</v>
      </c>
      <c r="Q16" s="4">
        <v>377.41</v>
      </c>
      <c r="R16" s="4">
        <v>355.34</v>
      </c>
      <c r="S16" s="4">
        <v>1267.24</v>
      </c>
      <c r="T16" s="4">
        <v>1331.82</v>
      </c>
      <c r="U16" s="4">
        <v>986.81</v>
      </c>
      <c r="V16" s="4">
        <v>1386.58</v>
      </c>
      <c r="W16" s="4">
        <v>1271.78</v>
      </c>
      <c r="X16" s="4">
        <v>1332.61</v>
      </c>
      <c r="Y16" s="4">
        <v>1248.6600000000001</v>
      </c>
      <c r="Z16" s="4">
        <v>1193.21</v>
      </c>
      <c r="AA16" s="4">
        <v>1226.57</v>
      </c>
      <c r="AB16" s="4">
        <v>1142.78</v>
      </c>
      <c r="AC16" s="4">
        <v>1102.33</v>
      </c>
      <c r="AD16" s="4">
        <v>1109.99</v>
      </c>
      <c r="AE16" s="4">
        <v>990.86</v>
      </c>
      <c r="AF16" s="4">
        <v>1113.82</v>
      </c>
      <c r="AG16" s="4">
        <v>1130</v>
      </c>
      <c r="AH16" s="4">
        <v>1137.52</v>
      </c>
      <c r="AI16" s="4">
        <v>1156.3699999999999</v>
      </c>
      <c r="AJ16" s="4">
        <v>1169.97</v>
      </c>
      <c r="AK16" s="4">
        <v>998.51</v>
      </c>
      <c r="AL16" s="4">
        <v>986.15</v>
      </c>
      <c r="AM16" s="4"/>
      <c r="AN16" s="5">
        <f t="shared" si="0"/>
        <v>1050.9839999999997</v>
      </c>
      <c r="AO16" s="5">
        <f t="shared" si="1"/>
        <v>276.13365402162367</v>
      </c>
      <c r="AP16" s="6">
        <f t="shared" si="2"/>
        <v>0.26273820916552842</v>
      </c>
      <c r="AQ16" s="4"/>
      <c r="AR16" s="5">
        <f t="shared" si="3"/>
        <v>1033.4283333333333</v>
      </c>
      <c r="AS16" s="5">
        <f t="shared" si="4"/>
        <v>267.21770123162764</v>
      </c>
      <c r="AT16" s="6">
        <f t="shared" si="5"/>
        <v>0.25857400325933999</v>
      </c>
    </row>
    <row r="17" spans="1:46" x14ac:dyDescent="0.3">
      <c r="A17" s="1" t="s">
        <v>137</v>
      </c>
      <c r="B17" s="4">
        <v>399.55</v>
      </c>
      <c r="C17" s="4">
        <v>458</v>
      </c>
      <c r="D17" s="4">
        <v>364.47</v>
      </c>
      <c r="E17" s="4">
        <v>565.96</v>
      </c>
      <c r="F17" s="4">
        <v>417.22</v>
      </c>
      <c r="G17" s="4">
        <v>402.57</v>
      </c>
      <c r="H17" s="4">
        <v>412.75</v>
      </c>
      <c r="I17" s="4">
        <v>466.5</v>
      </c>
      <c r="J17" s="4">
        <v>409.13</v>
      </c>
      <c r="K17" s="4">
        <v>405.14</v>
      </c>
      <c r="L17" s="4">
        <v>474.41</v>
      </c>
      <c r="M17" s="4">
        <v>453.56</v>
      </c>
      <c r="N17" s="4">
        <v>421.24</v>
      </c>
      <c r="O17" s="4">
        <v>610.22</v>
      </c>
      <c r="P17" s="4">
        <v>621.11</v>
      </c>
      <c r="Q17" s="4">
        <v>667.42</v>
      </c>
      <c r="R17" s="4">
        <v>532.53</v>
      </c>
      <c r="S17" s="4">
        <v>434.78</v>
      </c>
      <c r="T17" s="4">
        <v>331.21</v>
      </c>
      <c r="U17" s="4">
        <v>338.14</v>
      </c>
      <c r="V17" s="4">
        <v>341.31</v>
      </c>
      <c r="W17" s="4">
        <v>366.99</v>
      </c>
      <c r="X17" s="4">
        <v>432.53</v>
      </c>
      <c r="Y17" s="4">
        <v>397.89</v>
      </c>
      <c r="Z17" s="4">
        <v>455.28</v>
      </c>
      <c r="AA17" s="4">
        <v>422.11</v>
      </c>
      <c r="AB17" s="4">
        <v>432.12</v>
      </c>
      <c r="AC17" s="4">
        <v>389.68</v>
      </c>
      <c r="AD17" s="4">
        <v>433.36</v>
      </c>
      <c r="AE17" s="4">
        <v>466.29</v>
      </c>
      <c r="AF17" s="4">
        <v>410.97</v>
      </c>
      <c r="AG17" s="4">
        <v>415.87</v>
      </c>
      <c r="AH17" s="4">
        <v>409.35</v>
      </c>
      <c r="AI17" s="4">
        <v>404.79</v>
      </c>
      <c r="AJ17" s="4">
        <v>411.5</v>
      </c>
      <c r="AK17" s="4">
        <v>386.64</v>
      </c>
      <c r="AL17" s="4">
        <v>381.97</v>
      </c>
      <c r="AM17" s="4"/>
      <c r="AN17" s="5">
        <f t="shared" si="0"/>
        <v>438.37640000000016</v>
      </c>
      <c r="AO17" s="5">
        <f t="shared" si="1"/>
        <v>82.555346227040545</v>
      </c>
      <c r="AP17" s="6">
        <f t="shared" si="2"/>
        <v>0.18832069022657358</v>
      </c>
      <c r="AQ17" s="4"/>
      <c r="AR17" s="5">
        <f t="shared" si="3"/>
        <v>432.09583333333336</v>
      </c>
      <c r="AS17" s="5">
        <f t="shared" si="4"/>
        <v>61.870491491697869</v>
      </c>
      <c r="AT17" s="6">
        <f t="shared" si="5"/>
        <v>0.14318696622091442</v>
      </c>
    </row>
    <row r="18" spans="1:46" x14ac:dyDescent="0.3">
      <c r="A18" s="1" t="s">
        <v>138</v>
      </c>
      <c r="B18" s="4">
        <v>3201.13</v>
      </c>
      <c r="C18" s="4">
        <v>7526.35</v>
      </c>
      <c r="D18" s="4">
        <v>3079.11</v>
      </c>
      <c r="E18" s="4">
        <v>11306.66</v>
      </c>
      <c r="F18" s="4">
        <v>2329.73</v>
      </c>
      <c r="G18" s="4">
        <v>2600.09</v>
      </c>
      <c r="H18" s="4">
        <v>3104.73</v>
      </c>
      <c r="I18" s="4">
        <v>3352.57</v>
      </c>
      <c r="J18" s="4">
        <v>2625.22</v>
      </c>
      <c r="K18" s="4">
        <v>2663.02</v>
      </c>
      <c r="L18" s="4">
        <v>3172.86</v>
      </c>
      <c r="M18" s="4">
        <v>3006.2</v>
      </c>
      <c r="N18" s="4">
        <v>3170.5</v>
      </c>
      <c r="O18" s="4">
        <v>2120.5</v>
      </c>
      <c r="P18" s="4">
        <v>2375.17</v>
      </c>
      <c r="Q18" s="4">
        <v>2062.04</v>
      </c>
      <c r="R18" s="4">
        <v>1612.73</v>
      </c>
      <c r="S18" s="4">
        <v>3496.35</v>
      </c>
      <c r="T18" s="4">
        <v>2649.22</v>
      </c>
      <c r="U18" s="4">
        <v>3607.76</v>
      </c>
      <c r="V18" s="4">
        <v>2576.85</v>
      </c>
      <c r="W18" s="4">
        <v>2560.06</v>
      </c>
      <c r="X18" s="4">
        <v>2314.0100000000002</v>
      </c>
      <c r="Y18" s="4">
        <v>2387.94</v>
      </c>
      <c r="Z18" s="4">
        <v>2630.69</v>
      </c>
      <c r="AA18" s="4">
        <v>2564.7600000000002</v>
      </c>
      <c r="AB18" s="4">
        <v>3806.86</v>
      </c>
      <c r="AC18" s="4">
        <v>1985.37</v>
      </c>
      <c r="AD18" s="4">
        <v>2946.13</v>
      </c>
      <c r="AE18" s="4">
        <v>2752.39</v>
      </c>
      <c r="AF18" s="4">
        <v>2747.89</v>
      </c>
      <c r="AG18" s="4">
        <v>2177.2199999999998</v>
      </c>
      <c r="AH18" s="4">
        <v>2023.11</v>
      </c>
      <c r="AI18" s="4">
        <v>2027.56</v>
      </c>
      <c r="AJ18" s="4">
        <v>2133.3200000000002</v>
      </c>
      <c r="AK18" s="4">
        <v>2072.13</v>
      </c>
      <c r="AL18" s="4">
        <v>2299.7600000000002</v>
      </c>
      <c r="AM18" s="4"/>
      <c r="AN18" s="5">
        <f t="shared" si="0"/>
        <v>3129.2596000000008</v>
      </c>
      <c r="AO18" s="5">
        <f t="shared" si="1"/>
        <v>2043.6743983335489</v>
      </c>
      <c r="AP18" s="6">
        <f t="shared" si="2"/>
        <v>0.65308560476527688</v>
      </c>
      <c r="AQ18" s="4"/>
      <c r="AR18" s="5">
        <f t="shared" si="3"/>
        <v>2736.375</v>
      </c>
      <c r="AS18" s="5">
        <f t="shared" si="4"/>
        <v>409.06283939356797</v>
      </c>
      <c r="AT18" s="6">
        <f t="shared" si="5"/>
        <v>0.1494907822917429</v>
      </c>
    </row>
    <row r="19" spans="1:46" x14ac:dyDescent="0.3">
      <c r="A19" s="1" t="s">
        <v>139</v>
      </c>
      <c r="B19" s="4">
        <v>477.69</v>
      </c>
      <c r="C19" s="4">
        <v>675.76</v>
      </c>
      <c r="D19" s="4">
        <v>943.24</v>
      </c>
      <c r="E19" s="4">
        <v>824.54</v>
      </c>
      <c r="F19" s="4">
        <v>773</v>
      </c>
      <c r="G19" s="4">
        <v>1330.85</v>
      </c>
      <c r="H19" s="4">
        <v>1282.78</v>
      </c>
      <c r="I19" s="4">
        <v>1248.6300000000001</v>
      </c>
      <c r="J19" s="4">
        <v>1273.0999999999999</v>
      </c>
      <c r="K19" s="4">
        <v>683.47</v>
      </c>
      <c r="L19" s="4">
        <v>698.3</v>
      </c>
      <c r="M19" s="4">
        <v>565.91999999999996</v>
      </c>
      <c r="N19" s="4">
        <v>674.28</v>
      </c>
      <c r="O19" s="4">
        <v>153.94</v>
      </c>
      <c r="P19" s="4">
        <v>330.46</v>
      </c>
      <c r="Q19" s="4">
        <v>124.97</v>
      </c>
      <c r="R19" s="4">
        <v>239.1</v>
      </c>
      <c r="S19" s="4">
        <v>870.08</v>
      </c>
      <c r="T19" s="4">
        <v>858.48</v>
      </c>
      <c r="U19" s="4">
        <v>885.76</v>
      </c>
      <c r="V19" s="4">
        <v>890.12</v>
      </c>
      <c r="W19" s="4">
        <v>782.69</v>
      </c>
      <c r="X19" s="4">
        <v>978.64</v>
      </c>
      <c r="Y19" s="4">
        <v>773.09</v>
      </c>
      <c r="Z19" s="4">
        <v>766.36</v>
      </c>
      <c r="AA19" s="4">
        <v>905.2</v>
      </c>
      <c r="AB19" s="4">
        <v>747.65</v>
      </c>
      <c r="AC19" s="4">
        <v>744.87</v>
      </c>
      <c r="AD19" s="4">
        <v>851.05</v>
      </c>
      <c r="AE19" s="4">
        <v>1183.81</v>
      </c>
      <c r="AF19" s="4">
        <v>786.32</v>
      </c>
      <c r="AG19" s="4">
        <v>745.39</v>
      </c>
      <c r="AH19" s="4">
        <v>713.5</v>
      </c>
      <c r="AI19" s="4">
        <v>714.56</v>
      </c>
      <c r="AJ19" s="4">
        <v>710.25</v>
      </c>
      <c r="AK19" s="4">
        <v>645.53</v>
      </c>
      <c r="AL19" s="4">
        <v>955.29</v>
      </c>
      <c r="AM19" s="4"/>
      <c r="AN19" s="5">
        <f t="shared" si="0"/>
        <v>780.24839999999995</v>
      </c>
      <c r="AO19" s="5">
        <f t="shared" si="1"/>
        <v>295.77532432687258</v>
      </c>
      <c r="AP19" s="6">
        <f t="shared" si="2"/>
        <v>0.37907841185816288</v>
      </c>
      <c r="AQ19" s="4"/>
      <c r="AR19" s="5">
        <f t="shared" si="3"/>
        <v>775.20499999999993</v>
      </c>
      <c r="AS19" s="5">
        <f t="shared" si="4"/>
        <v>263.83414071929951</v>
      </c>
      <c r="AT19" s="6">
        <f t="shared" si="5"/>
        <v>0.34034112359866042</v>
      </c>
    </row>
    <row r="20" spans="1:46" x14ac:dyDescent="0.3">
      <c r="A20" s="1" t="s">
        <v>140</v>
      </c>
      <c r="B20" s="4">
        <v>308.2</v>
      </c>
      <c r="C20" s="4">
        <v>803.91</v>
      </c>
      <c r="D20" s="4">
        <v>523.5</v>
      </c>
      <c r="E20" s="4">
        <v>482.31</v>
      </c>
      <c r="F20" s="4">
        <v>2837.63</v>
      </c>
      <c r="G20" s="4">
        <v>2623.61</v>
      </c>
      <c r="H20" s="4">
        <v>2489.64</v>
      </c>
      <c r="I20" s="4">
        <v>2155.5100000000002</v>
      </c>
      <c r="J20" s="4">
        <v>2257.2399999999998</v>
      </c>
      <c r="K20" s="4">
        <v>2932.38</v>
      </c>
      <c r="L20" s="4">
        <v>2479.9699999999998</v>
      </c>
      <c r="M20" s="4">
        <v>1986.45</v>
      </c>
      <c r="N20" s="4">
        <v>2654.48</v>
      </c>
      <c r="O20" s="4">
        <v>473.37</v>
      </c>
      <c r="P20" s="4">
        <v>284.08999999999997</v>
      </c>
      <c r="Q20" s="4">
        <v>310.63</v>
      </c>
      <c r="R20" s="4">
        <v>208.77</v>
      </c>
      <c r="S20" s="4">
        <v>558.66</v>
      </c>
      <c r="T20" s="4">
        <v>3312.09</v>
      </c>
      <c r="U20" s="4">
        <v>1562.02</v>
      </c>
      <c r="V20" s="4">
        <v>915.66</v>
      </c>
      <c r="W20" s="4">
        <v>416.64</v>
      </c>
      <c r="X20" s="4">
        <v>621.54</v>
      </c>
      <c r="Y20" s="4">
        <v>2692.93</v>
      </c>
      <c r="Z20" s="4">
        <v>2477.83</v>
      </c>
      <c r="AA20" s="4">
        <v>575.29</v>
      </c>
      <c r="AB20" s="4">
        <v>2385.4499999999998</v>
      </c>
      <c r="AC20" s="4">
        <v>2216.84</v>
      </c>
      <c r="AD20" s="4">
        <v>1229.22</v>
      </c>
      <c r="AE20" s="4">
        <v>204.72</v>
      </c>
      <c r="AF20" s="4">
        <v>255.01</v>
      </c>
      <c r="AG20" s="4">
        <v>286.75</v>
      </c>
      <c r="AH20" s="4">
        <v>528.29999999999995</v>
      </c>
      <c r="AI20" s="4">
        <v>529.28</v>
      </c>
      <c r="AJ20" s="4">
        <v>279.42</v>
      </c>
      <c r="AK20" s="4">
        <v>227.93</v>
      </c>
      <c r="AL20" s="4">
        <v>262.24</v>
      </c>
      <c r="AM20" s="4"/>
      <c r="AN20" s="5">
        <f t="shared" si="0"/>
        <v>1474.3104000000001</v>
      </c>
      <c r="AO20" s="5">
        <f t="shared" si="1"/>
        <v>1061.0796004010886</v>
      </c>
      <c r="AP20" s="6">
        <f t="shared" si="2"/>
        <v>0.71971248415604239</v>
      </c>
      <c r="AQ20" s="4"/>
      <c r="AR20" s="5">
        <f t="shared" si="3"/>
        <v>874.31249999999989</v>
      </c>
      <c r="AS20" s="5">
        <f t="shared" si="4"/>
        <v>938.12032593348408</v>
      </c>
      <c r="AT20" s="6">
        <f t="shared" si="5"/>
        <v>1.0729805715158873</v>
      </c>
    </row>
    <row r="21" spans="1:46" x14ac:dyDescent="0.3">
      <c r="A21" s="1" t="s">
        <v>141</v>
      </c>
      <c r="B21" s="4">
        <v>615.15</v>
      </c>
      <c r="C21" s="4">
        <v>639.77</v>
      </c>
      <c r="D21" s="4">
        <v>592.95000000000005</v>
      </c>
      <c r="E21" s="4">
        <v>575.05999999999995</v>
      </c>
      <c r="F21" s="4">
        <v>582.92999999999995</v>
      </c>
      <c r="G21" s="4">
        <v>800.66</v>
      </c>
      <c r="H21" s="4">
        <v>812.3</v>
      </c>
      <c r="I21" s="4">
        <v>716.26</v>
      </c>
      <c r="J21" s="4">
        <v>790.62</v>
      </c>
      <c r="K21" s="4">
        <v>754.98</v>
      </c>
      <c r="L21" s="4">
        <v>820.82</v>
      </c>
      <c r="M21" s="4">
        <v>778.08</v>
      </c>
      <c r="N21" s="4">
        <v>862.47</v>
      </c>
      <c r="O21" s="4">
        <v>863.43</v>
      </c>
      <c r="P21" s="4">
        <v>856.85</v>
      </c>
      <c r="Q21" s="4">
        <v>576.48</v>
      </c>
      <c r="R21" s="4">
        <v>632.04</v>
      </c>
      <c r="S21" s="4">
        <v>616.64</v>
      </c>
      <c r="T21" s="4">
        <v>632.86</v>
      </c>
      <c r="U21" s="4">
        <v>621.89</v>
      </c>
      <c r="V21" s="4">
        <v>619.69000000000005</v>
      </c>
      <c r="W21" s="4">
        <v>615.76</v>
      </c>
      <c r="X21" s="4">
        <v>623.5</v>
      </c>
      <c r="Y21" s="4">
        <v>586.16</v>
      </c>
      <c r="Z21" s="4">
        <v>620.91999999999996</v>
      </c>
      <c r="AA21" s="4">
        <v>644.67999999999995</v>
      </c>
      <c r="AB21" s="4">
        <v>681.63</v>
      </c>
      <c r="AC21" s="4">
        <v>616.62</v>
      </c>
      <c r="AD21" s="4">
        <v>749.39</v>
      </c>
      <c r="AE21" s="4">
        <v>865.86</v>
      </c>
      <c r="AF21" s="4">
        <v>656.86</v>
      </c>
      <c r="AG21" s="4">
        <v>655.42</v>
      </c>
      <c r="AH21" s="4">
        <v>638.16999999999996</v>
      </c>
      <c r="AI21" s="4">
        <v>644.07000000000005</v>
      </c>
      <c r="AJ21" s="4">
        <v>673.85</v>
      </c>
      <c r="AK21" s="4">
        <v>650.48</v>
      </c>
      <c r="AL21" s="4">
        <v>697.51</v>
      </c>
      <c r="AM21" s="4"/>
      <c r="AN21" s="5">
        <f t="shared" si="0"/>
        <v>672.66320000000007</v>
      </c>
      <c r="AO21" s="5">
        <f t="shared" si="1"/>
        <v>86.059093830924198</v>
      </c>
      <c r="AP21" s="6">
        <f t="shared" si="2"/>
        <v>0.12793786523616008</v>
      </c>
      <c r="AQ21" s="4"/>
      <c r="AR21" s="5">
        <f t="shared" si="3"/>
        <v>713.85249999999996</v>
      </c>
      <c r="AS21" s="5">
        <f t="shared" si="4"/>
        <v>102.60226766278363</v>
      </c>
      <c r="AT21" s="6">
        <f t="shared" si="5"/>
        <v>0.14373034718346386</v>
      </c>
    </row>
    <row r="22" spans="1:46" x14ac:dyDescent="0.3">
      <c r="A22" s="1" t="s">
        <v>142</v>
      </c>
      <c r="B22" s="4">
        <v>91.07</v>
      </c>
      <c r="C22" s="4">
        <v>227.31</v>
      </c>
      <c r="D22" s="4">
        <v>241.02</v>
      </c>
      <c r="E22" s="4">
        <v>223.5</v>
      </c>
      <c r="F22" s="4">
        <v>262.75</v>
      </c>
      <c r="G22" s="4">
        <v>688.75</v>
      </c>
      <c r="H22" s="4">
        <v>607.29</v>
      </c>
      <c r="I22" s="4">
        <v>547.13</v>
      </c>
      <c r="J22" s="4">
        <v>654.96</v>
      </c>
      <c r="K22" s="4">
        <v>166.65</v>
      </c>
      <c r="L22" s="4">
        <v>190.12</v>
      </c>
      <c r="M22" s="4">
        <v>161.6</v>
      </c>
      <c r="N22" s="4">
        <v>221.63</v>
      </c>
      <c r="O22" s="4">
        <v>266.83</v>
      </c>
      <c r="P22" s="4">
        <v>332.4</v>
      </c>
      <c r="Q22" s="4">
        <v>408.05</v>
      </c>
      <c r="R22" s="4">
        <v>278.64</v>
      </c>
      <c r="S22" s="4">
        <v>237.77</v>
      </c>
      <c r="T22" s="4">
        <v>539.04</v>
      </c>
      <c r="U22" s="4">
        <v>494.44</v>
      </c>
      <c r="V22" s="4">
        <v>292.08</v>
      </c>
      <c r="W22" s="4">
        <v>130.26</v>
      </c>
      <c r="X22" s="4">
        <v>237.85</v>
      </c>
      <c r="Y22" s="4">
        <v>235.21</v>
      </c>
      <c r="Z22" s="4">
        <v>223.06</v>
      </c>
      <c r="AA22" s="4">
        <v>223.09</v>
      </c>
      <c r="AB22" s="4">
        <v>245.67</v>
      </c>
      <c r="AC22" s="4">
        <v>220.58</v>
      </c>
      <c r="AD22" s="4">
        <v>145.69</v>
      </c>
      <c r="AE22" s="4">
        <v>52.49</v>
      </c>
      <c r="AF22" s="4">
        <v>86.16</v>
      </c>
      <c r="AG22" s="4">
        <v>93.63</v>
      </c>
      <c r="AH22" s="4">
        <v>241.16</v>
      </c>
      <c r="AI22" s="4">
        <v>245.93</v>
      </c>
      <c r="AJ22" s="4">
        <v>83.77</v>
      </c>
      <c r="AK22" s="4">
        <v>50.16</v>
      </c>
      <c r="AL22" s="4">
        <v>113.93</v>
      </c>
      <c r="AM22" s="4"/>
      <c r="AN22" s="5">
        <f t="shared" si="0"/>
        <v>311.53000000000003</v>
      </c>
      <c r="AO22" s="5">
        <f t="shared" si="1"/>
        <v>178.2142412238708</v>
      </c>
      <c r="AP22" s="6">
        <f t="shared" si="2"/>
        <v>0.57206125003649977</v>
      </c>
      <c r="AQ22" s="4"/>
      <c r="AR22" s="5">
        <f t="shared" si="3"/>
        <v>164.45166666666668</v>
      </c>
      <c r="AS22" s="5">
        <f t="shared" si="4"/>
        <v>71.401708005205336</v>
      </c>
      <c r="AT22" s="6">
        <f t="shared" si="5"/>
        <v>0.43418050696884797</v>
      </c>
    </row>
    <row r="23" spans="1:46" x14ac:dyDescent="0.3">
      <c r="A23" s="1" t="s">
        <v>143</v>
      </c>
      <c r="B23" s="4">
        <v>448.27</v>
      </c>
      <c r="C23" s="4">
        <v>906.16</v>
      </c>
      <c r="D23" s="4">
        <v>987.63</v>
      </c>
      <c r="E23" s="4">
        <v>894.25</v>
      </c>
      <c r="F23" s="4">
        <v>930.89</v>
      </c>
      <c r="G23" s="4">
        <v>2031.72</v>
      </c>
      <c r="H23" s="4">
        <v>1846.52</v>
      </c>
      <c r="I23" s="4">
        <v>1706.25</v>
      </c>
      <c r="J23" s="4">
        <v>1956.45</v>
      </c>
      <c r="K23" s="4">
        <v>552.5</v>
      </c>
      <c r="L23" s="4">
        <v>685.05</v>
      </c>
      <c r="M23" s="4">
        <v>538.66999999999996</v>
      </c>
      <c r="N23" s="4">
        <v>784.07</v>
      </c>
      <c r="O23" s="4">
        <v>1028.23</v>
      </c>
      <c r="P23" s="4">
        <v>1552.39</v>
      </c>
      <c r="Q23" s="4">
        <v>1440.38</v>
      </c>
      <c r="R23" s="4">
        <v>1120.19</v>
      </c>
      <c r="S23" s="4">
        <v>949.51</v>
      </c>
      <c r="T23" s="4">
        <v>1675.73</v>
      </c>
      <c r="U23" s="4">
        <v>1492.78</v>
      </c>
      <c r="V23" s="4">
        <v>1098.3599999999999</v>
      </c>
      <c r="W23" s="4">
        <v>622.98</v>
      </c>
      <c r="X23" s="4">
        <v>978.44</v>
      </c>
      <c r="Y23" s="4">
        <v>852.29</v>
      </c>
      <c r="Z23" s="4">
        <v>809.71</v>
      </c>
      <c r="AA23" s="4">
        <v>875.9</v>
      </c>
      <c r="AB23" s="4">
        <v>835.19</v>
      </c>
      <c r="AC23" s="4">
        <v>776.34</v>
      </c>
      <c r="AD23" s="4">
        <v>626.21</v>
      </c>
      <c r="AE23" s="4">
        <v>335.44</v>
      </c>
      <c r="AF23" s="4">
        <v>401.25</v>
      </c>
      <c r="AG23" s="4">
        <v>413.62</v>
      </c>
      <c r="AH23" s="4">
        <v>893.9</v>
      </c>
      <c r="AI23" s="4">
        <v>900.05</v>
      </c>
      <c r="AJ23" s="4">
        <v>374.4</v>
      </c>
      <c r="AK23" s="4">
        <v>249.71</v>
      </c>
      <c r="AL23" s="4">
        <v>544.05999999999995</v>
      </c>
      <c r="AM23" s="4"/>
      <c r="AN23" s="5">
        <f t="shared" si="0"/>
        <v>1078.7451999999998</v>
      </c>
      <c r="AO23" s="5">
        <f t="shared" si="1"/>
        <v>502.23630824310868</v>
      </c>
      <c r="AP23" s="6">
        <f t="shared" si="2"/>
        <v>0.46557454739368365</v>
      </c>
      <c r="AQ23" s="4"/>
      <c r="AR23" s="5">
        <f t="shared" si="3"/>
        <v>678.90499999999986</v>
      </c>
      <c r="AS23" s="5">
        <f t="shared" si="4"/>
        <v>238.01484298635302</v>
      </c>
      <c r="AT23" s="6">
        <f t="shared" si="5"/>
        <v>0.35058637509865603</v>
      </c>
    </row>
    <row r="24" spans="1:46" x14ac:dyDescent="0.3">
      <c r="A24" s="1" t="s">
        <v>144</v>
      </c>
      <c r="B24" s="4">
        <v>94.7</v>
      </c>
      <c r="C24" s="4">
        <v>154.51</v>
      </c>
      <c r="D24" s="4">
        <v>188.29</v>
      </c>
      <c r="E24" s="4">
        <v>169.72</v>
      </c>
      <c r="F24" s="4">
        <v>153.22999999999999</v>
      </c>
      <c r="G24" s="4">
        <v>295.92</v>
      </c>
      <c r="H24" s="4">
        <v>270.91000000000003</v>
      </c>
      <c r="I24" s="4">
        <v>250.37</v>
      </c>
      <c r="J24" s="4">
        <v>284.07</v>
      </c>
      <c r="K24" s="4">
        <v>96.75</v>
      </c>
      <c r="L24" s="4">
        <v>110.14</v>
      </c>
      <c r="M24" s="4">
        <v>89.6</v>
      </c>
      <c r="N24" s="4">
        <v>140.09</v>
      </c>
      <c r="O24" s="4">
        <v>210.28</v>
      </c>
      <c r="P24" s="4">
        <v>326.88</v>
      </c>
      <c r="Q24" s="4">
        <v>237.07</v>
      </c>
      <c r="R24" s="4">
        <v>226.9</v>
      </c>
      <c r="S24" s="4">
        <v>172.48</v>
      </c>
      <c r="T24" s="4">
        <v>244.34</v>
      </c>
      <c r="U24" s="4">
        <v>213.24</v>
      </c>
      <c r="V24" s="4">
        <v>183.86</v>
      </c>
      <c r="W24" s="4">
        <v>123</v>
      </c>
      <c r="X24" s="4">
        <v>179.99</v>
      </c>
      <c r="Y24" s="4">
        <v>139.87</v>
      </c>
      <c r="Z24" s="4">
        <v>144.43</v>
      </c>
      <c r="AA24" s="4">
        <v>166</v>
      </c>
      <c r="AB24" s="4">
        <v>143.74</v>
      </c>
      <c r="AC24" s="4">
        <v>134</v>
      </c>
      <c r="AD24" s="4">
        <v>122.92</v>
      </c>
      <c r="AE24" s="4">
        <v>82.86</v>
      </c>
      <c r="AF24" s="4">
        <v>89.97</v>
      </c>
      <c r="AG24" s="4">
        <v>88.35</v>
      </c>
      <c r="AH24" s="4">
        <v>155.58000000000001</v>
      </c>
      <c r="AI24" s="4">
        <v>159.6</v>
      </c>
      <c r="AJ24" s="4">
        <v>79.47</v>
      </c>
      <c r="AK24" s="4">
        <v>58.79</v>
      </c>
      <c r="AL24" s="4">
        <v>117.86</v>
      </c>
      <c r="AM24" s="4"/>
      <c r="AN24" s="5">
        <f t="shared" si="0"/>
        <v>180.11520000000004</v>
      </c>
      <c r="AO24" s="5">
        <f t="shared" si="1"/>
        <v>72.135334332997388</v>
      </c>
      <c r="AP24" s="6">
        <f t="shared" si="2"/>
        <v>0.40049554025977468</v>
      </c>
      <c r="AQ24" s="4"/>
      <c r="AR24" s="5">
        <f t="shared" si="3"/>
        <v>133.07499999999999</v>
      </c>
      <c r="AS24" s="5">
        <f t="shared" si="4"/>
        <v>40.960633540022329</v>
      </c>
      <c r="AT24" s="6">
        <f t="shared" si="5"/>
        <v>0.30780111621282985</v>
      </c>
    </row>
    <row r="25" spans="1:46" x14ac:dyDescent="0.3">
      <c r="A25" s="1" t="s">
        <v>145</v>
      </c>
      <c r="B25" s="4">
        <v>595.59</v>
      </c>
      <c r="C25" s="4">
        <v>824.15</v>
      </c>
      <c r="D25" s="4">
        <v>1003.61</v>
      </c>
      <c r="E25" s="4">
        <v>945.63</v>
      </c>
      <c r="F25" s="4">
        <v>757.54</v>
      </c>
      <c r="G25" s="4">
        <v>1327.75</v>
      </c>
      <c r="H25" s="4">
        <v>1253.02</v>
      </c>
      <c r="I25" s="4">
        <v>1135.5899999999999</v>
      </c>
      <c r="J25" s="4">
        <v>1257.8399999999999</v>
      </c>
      <c r="K25" s="4">
        <v>460</v>
      </c>
      <c r="L25" s="4">
        <v>511.08</v>
      </c>
      <c r="M25" s="4">
        <v>434.72</v>
      </c>
      <c r="N25" s="4">
        <v>684.71</v>
      </c>
      <c r="O25" s="4">
        <v>1265.67</v>
      </c>
      <c r="P25" s="4">
        <v>1958.34</v>
      </c>
      <c r="Q25" s="4">
        <v>1136.1300000000001</v>
      </c>
      <c r="R25" s="4">
        <v>1245.93</v>
      </c>
      <c r="S25" s="4">
        <v>904.41</v>
      </c>
      <c r="T25" s="4">
        <v>1131.1199999999999</v>
      </c>
      <c r="U25" s="4">
        <v>983.88</v>
      </c>
      <c r="V25" s="4">
        <v>942.92</v>
      </c>
      <c r="W25" s="4">
        <v>706.1</v>
      </c>
      <c r="X25" s="4">
        <v>920.07</v>
      </c>
      <c r="Y25" s="4">
        <v>722.95</v>
      </c>
      <c r="Z25" s="4">
        <v>701.82</v>
      </c>
      <c r="AA25" s="4">
        <v>883.55</v>
      </c>
      <c r="AB25" s="4">
        <v>708.34</v>
      </c>
      <c r="AC25" s="4">
        <v>670.87</v>
      </c>
      <c r="AD25" s="4">
        <v>680.07</v>
      </c>
      <c r="AE25" s="4">
        <v>618.54</v>
      </c>
      <c r="AF25" s="4">
        <v>568.25</v>
      </c>
      <c r="AG25" s="4">
        <v>533.92999999999995</v>
      </c>
      <c r="AH25" s="4">
        <v>796.5</v>
      </c>
      <c r="AI25" s="4">
        <v>805.96</v>
      </c>
      <c r="AJ25" s="4">
        <v>480.95</v>
      </c>
      <c r="AK25" s="4">
        <v>371.29</v>
      </c>
      <c r="AL25" s="4">
        <v>709.45</v>
      </c>
      <c r="AM25" s="4"/>
      <c r="AN25" s="5">
        <f t="shared" si="0"/>
        <v>905.67439999999999</v>
      </c>
      <c r="AO25" s="5">
        <f t="shared" si="1"/>
        <v>354.92423001348686</v>
      </c>
      <c r="AP25" s="6">
        <f t="shared" si="2"/>
        <v>0.39188943621845429</v>
      </c>
      <c r="AQ25" s="4"/>
      <c r="AR25" s="5">
        <f t="shared" si="3"/>
        <v>749.70083333333332</v>
      </c>
      <c r="AS25" s="5">
        <f t="shared" si="4"/>
        <v>214.79336245281849</v>
      </c>
      <c r="AT25" s="6">
        <f t="shared" si="5"/>
        <v>0.28650543377122895</v>
      </c>
    </row>
    <row r="26" spans="1:46" x14ac:dyDescent="0.3">
      <c r="A26" s="1" t="s">
        <v>146</v>
      </c>
      <c r="B26" s="4">
        <v>204.95</v>
      </c>
      <c r="C26" s="4">
        <v>241.41</v>
      </c>
      <c r="D26" s="4">
        <v>299.20999999999998</v>
      </c>
      <c r="E26" s="4">
        <v>269.95</v>
      </c>
      <c r="F26" s="4">
        <v>195.31</v>
      </c>
      <c r="G26" s="4">
        <v>306.37</v>
      </c>
      <c r="H26" s="4">
        <v>293.72000000000003</v>
      </c>
      <c r="I26" s="4">
        <v>271.37</v>
      </c>
      <c r="J26" s="4">
        <v>301.75</v>
      </c>
      <c r="K26" s="4">
        <v>137.36000000000001</v>
      </c>
      <c r="L26" s="4">
        <v>160.80000000000001</v>
      </c>
      <c r="M26" s="4">
        <v>127.77</v>
      </c>
      <c r="N26" s="4">
        <v>207.9</v>
      </c>
      <c r="O26" s="4">
        <v>382.14</v>
      </c>
      <c r="P26" s="4">
        <v>613.84</v>
      </c>
      <c r="Q26" s="4">
        <v>265.66000000000003</v>
      </c>
      <c r="R26" s="4">
        <v>389.97</v>
      </c>
      <c r="S26" s="4">
        <v>246.98</v>
      </c>
      <c r="T26" s="4">
        <v>250.2</v>
      </c>
      <c r="U26" s="4">
        <v>235.14</v>
      </c>
      <c r="V26" s="4">
        <v>246.6</v>
      </c>
      <c r="W26" s="4">
        <v>221.74</v>
      </c>
      <c r="X26" s="4">
        <v>274.33</v>
      </c>
      <c r="Y26" s="4">
        <v>189.08</v>
      </c>
      <c r="Z26" s="4">
        <v>195.07</v>
      </c>
      <c r="AA26" s="4">
        <v>257.31</v>
      </c>
      <c r="AB26" s="4">
        <v>193.71</v>
      </c>
      <c r="AC26" s="4">
        <v>176.53</v>
      </c>
      <c r="AD26" s="4">
        <v>213.91</v>
      </c>
      <c r="AE26" s="4">
        <v>285.52</v>
      </c>
      <c r="AF26" s="4">
        <v>209.23</v>
      </c>
      <c r="AG26" s="4">
        <v>199</v>
      </c>
      <c r="AH26" s="4">
        <v>220.75</v>
      </c>
      <c r="AI26" s="4">
        <v>228.96</v>
      </c>
      <c r="AJ26" s="4">
        <v>180.55</v>
      </c>
      <c r="AK26" s="4">
        <v>159.33000000000001</v>
      </c>
      <c r="AL26" s="4">
        <v>276.67</v>
      </c>
      <c r="AM26" s="4"/>
      <c r="AN26" s="5">
        <f t="shared" si="0"/>
        <v>248.482</v>
      </c>
      <c r="AO26" s="5">
        <f t="shared" si="1"/>
        <v>96.09776354490954</v>
      </c>
      <c r="AP26" s="6">
        <f t="shared" si="2"/>
        <v>0.3867393354243347</v>
      </c>
      <c r="AQ26" s="4"/>
      <c r="AR26" s="5">
        <f t="shared" si="3"/>
        <v>243.17</v>
      </c>
      <c r="AS26" s="5">
        <f t="shared" si="4"/>
        <v>60.13745482415495</v>
      </c>
      <c r="AT26" s="6">
        <f t="shared" si="5"/>
        <v>0.24730622537383293</v>
      </c>
    </row>
    <row r="27" spans="1:46" x14ac:dyDescent="0.3">
      <c r="A27" s="1" t="s">
        <v>147</v>
      </c>
      <c r="B27" s="4">
        <v>50.76</v>
      </c>
      <c r="C27" s="4">
        <v>48.36</v>
      </c>
      <c r="D27" s="4">
        <v>56.49</v>
      </c>
      <c r="E27" s="4">
        <v>53.55</v>
      </c>
      <c r="F27" s="4">
        <v>38.21</v>
      </c>
      <c r="G27" s="4">
        <v>53.14</v>
      </c>
      <c r="H27" s="4">
        <v>49.27</v>
      </c>
      <c r="I27" s="4">
        <v>48.7</v>
      </c>
      <c r="J27" s="4">
        <v>51.24</v>
      </c>
      <c r="K27" s="4">
        <v>32.83</v>
      </c>
      <c r="L27" s="4">
        <v>37.700000000000003</v>
      </c>
      <c r="M27" s="4">
        <v>32.97</v>
      </c>
      <c r="N27" s="4">
        <v>40.47</v>
      </c>
      <c r="O27" s="4">
        <v>33.75</v>
      </c>
      <c r="P27" s="4">
        <v>97.3</v>
      </c>
      <c r="Q27" s="4">
        <v>52.04</v>
      </c>
      <c r="R27" s="4">
        <v>64.59</v>
      </c>
      <c r="S27" s="4">
        <v>51.58</v>
      </c>
      <c r="T27" s="4">
        <v>40.200000000000003</v>
      </c>
      <c r="U27" s="4">
        <v>40.78</v>
      </c>
      <c r="V27" s="4">
        <v>51.3</v>
      </c>
      <c r="W27" s="4">
        <v>49.46</v>
      </c>
      <c r="X27" s="4">
        <v>51.83</v>
      </c>
      <c r="Y27" s="4">
        <v>31.8</v>
      </c>
      <c r="Z27" s="4">
        <v>34.31</v>
      </c>
      <c r="AA27" s="4">
        <v>50.04</v>
      </c>
      <c r="AB27" s="4">
        <v>34.200000000000003</v>
      </c>
      <c r="AC27" s="4">
        <v>33.950000000000003</v>
      </c>
      <c r="AD27" s="4">
        <v>45.96</v>
      </c>
      <c r="AE27" s="4">
        <v>69.63</v>
      </c>
      <c r="AF27" s="4">
        <v>47.49</v>
      </c>
      <c r="AG27" s="4">
        <v>43.17</v>
      </c>
      <c r="AH27" s="4">
        <v>41.87</v>
      </c>
      <c r="AI27" s="4">
        <v>41.32</v>
      </c>
      <c r="AJ27" s="4">
        <v>39.869999999999997</v>
      </c>
      <c r="AK27" s="4">
        <v>37.47</v>
      </c>
      <c r="AL27" s="4">
        <v>55.97</v>
      </c>
      <c r="AM27" s="4"/>
      <c r="AN27" s="5">
        <f t="shared" si="0"/>
        <v>46.151999999999987</v>
      </c>
      <c r="AO27" s="5">
        <f t="shared" si="1"/>
        <v>13.617685192425339</v>
      </c>
      <c r="AP27" s="6">
        <f t="shared" si="2"/>
        <v>0.29506164830181453</v>
      </c>
      <c r="AQ27" s="4"/>
      <c r="AR27" s="5">
        <f t="shared" si="3"/>
        <v>48.314166666666665</v>
      </c>
      <c r="AS27" s="5">
        <f t="shared" si="4"/>
        <v>9.8437958849339484</v>
      </c>
      <c r="AT27" s="6">
        <f t="shared" si="5"/>
        <v>0.20374553809132481</v>
      </c>
    </row>
    <row r="28" spans="1:46" x14ac:dyDescent="0.3">
      <c r="A28" s="1" t="s">
        <v>148</v>
      </c>
      <c r="B28" s="4">
        <v>182.76</v>
      </c>
      <c r="C28" s="4">
        <v>203.21</v>
      </c>
      <c r="D28" s="4">
        <v>248.87</v>
      </c>
      <c r="E28" s="4">
        <v>230.26</v>
      </c>
      <c r="F28" s="4">
        <v>165.1</v>
      </c>
      <c r="G28" s="4">
        <v>272.86</v>
      </c>
      <c r="H28" s="4">
        <v>255.75</v>
      </c>
      <c r="I28" s="4">
        <v>243.76</v>
      </c>
      <c r="J28" s="4">
        <v>255.44</v>
      </c>
      <c r="K28" s="4">
        <v>124.5</v>
      </c>
      <c r="L28" s="4">
        <v>143.9</v>
      </c>
      <c r="M28" s="4">
        <v>110.11</v>
      </c>
      <c r="N28" s="4">
        <v>173.29</v>
      </c>
      <c r="O28" s="4">
        <v>209.58</v>
      </c>
      <c r="P28" s="4">
        <v>375.58</v>
      </c>
      <c r="Q28" s="4">
        <v>134.97</v>
      </c>
      <c r="R28" s="4">
        <v>230.97</v>
      </c>
      <c r="S28" s="4">
        <v>203.6</v>
      </c>
      <c r="T28" s="4">
        <v>203.34</v>
      </c>
      <c r="U28" s="4">
        <v>191.59</v>
      </c>
      <c r="V28" s="4">
        <v>208.41</v>
      </c>
      <c r="W28" s="4">
        <v>190.41</v>
      </c>
      <c r="X28" s="4">
        <v>242.48</v>
      </c>
      <c r="Y28" s="4">
        <v>165.02</v>
      </c>
      <c r="Z28" s="4">
        <v>175.63</v>
      </c>
      <c r="AA28" s="4">
        <v>234.94</v>
      </c>
      <c r="AB28" s="4">
        <v>159.61000000000001</v>
      </c>
      <c r="AC28" s="4">
        <v>167.39</v>
      </c>
      <c r="AD28" s="4">
        <v>205.31</v>
      </c>
      <c r="AE28" s="4">
        <v>288.17</v>
      </c>
      <c r="AF28" s="4">
        <v>199.1</v>
      </c>
      <c r="AG28" s="4">
        <v>185.85</v>
      </c>
      <c r="AH28" s="4">
        <v>189.54</v>
      </c>
      <c r="AI28" s="4">
        <v>187.72</v>
      </c>
      <c r="AJ28" s="4">
        <v>172.3</v>
      </c>
      <c r="AK28" s="4">
        <v>156.93</v>
      </c>
      <c r="AL28" s="4">
        <v>252.51</v>
      </c>
      <c r="AM28" s="4"/>
      <c r="AN28" s="5">
        <f t="shared" si="0"/>
        <v>201.36440000000005</v>
      </c>
      <c r="AO28" s="5">
        <f t="shared" si="1"/>
        <v>55.10683306693138</v>
      </c>
      <c r="AP28" s="6">
        <f t="shared" si="2"/>
        <v>0.27366720764410873</v>
      </c>
      <c r="AQ28" s="4"/>
      <c r="AR28" s="5">
        <f t="shared" si="3"/>
        <v>208.88749999999996</v>
      </c>
      <c r="AS28" s="5">
        <f t="shared" si="4"/>
        <v>42.15270230203101</v>
      </c>
      <c r="AT28" s="6">
        <f t="shared" si="5"/>
        <v>0.201796193175901</v>
      </c>
    </row>
    <row r="29" spans="1:46" x14ac:dyDescent="0.3">
      <c r="A29" s="1" t="s">
        <v>149</v>
      </c>
      <c r="B29" s="4">
        <v>27.23</v>
      </c>
      <c r="C29" s="4">
        <v>32.07</v>
      </c>
      <c r="D29" s="4">
        <v>39.89</v>
      </c>
      <c r="E29" s="4">
        <v>35.270000000000003</v>
      </c>
      <c r="F29" s="4">
        <v>28.5</v>
      </c>
      <c r="G29" s="4">
        <v>44.45</v>
      </c>
      <c r="H29" s="4">
        <v>45.79</v>
      </c>
      <c r="I29" s="4">
        <v>41.5</v>
      </c>
      <c r="J29" s="4">
        <v>44.3</v>
      </c>
      <c r="K29" s="4">
        <v>23.19</v>
      </c>
      <c r="L29" s="4">
        <v>24.18</v>
      </c>
      <c r="M29" s="4">
        <v>20.91</v>
      </c>
      <c r="N29" s="4">
        <v>29.65</v>
      </c>
      <c r="O29" s="4">
        <v>20.16</v>
      </c>
      <c r="P29" s="4">
        <v>37.39</v>
      </c>
      <c r="Q29" s="4">
        <v>11.84</v>
      </c>
      <c r="R29" s="4">
        <v>24</v>
      </c>
      <c r="S29" s="4">
        <v>34.08</v>
      </c>
      <c r="T29" s="4">
        <v>32.71</v>
      </c>
      <c r="U29" s="4">
        <v>31.46</v>
      </c>
      <c r="V29" s="4">
        <v>34.31</v>
      </c>
      <c r="W29" s="4">
        <v>30.97</v>
      </c>
      <c r="X29" s="4">
        <v>39.46</v>
      </c>
      <c r="Y29" s="4">
        <v>27.81</v>
      </c>
      <c r="Z29" s="4">
        <v>29.87</v>
      </c>
      <c r="AA29" s="4">
        <v>35.44</v>
      </c>
      <c r="AB29" s="4">
        <v>27.1</v>
      </c>
      <c r="AC29" s="4">
        <v>27.09</v>
      </c>
      <c r="AD29" s="4">
        <v>34.03</v>
      </c>
      <c r="AE29" s="4">
        <v>45.65</v>
      </c>
      <c r="AF29" s="4">
        <v>35.049999999999997</v>
      </c>
      <c r="AG29" s="4">
        <v>32.36</v>
      </c>
      <c r="AH29" s="4">
        <v>31.73</v>
      </c>
      <c r="AI29" s="4">
        <v>30.9</v>
      </c>
      <c r="AJ29" s="4">
        <v>30.28</v>
      </c>
      <c r="AK29" s="4">
        <v>28.58</v>
      </c>
      <c r="AL29" s="4">
        <v>43.25</v>
      </c>
      <c r="AM29" s="4"/>
      <c r="AN29" s="5">
        <f t="shared" si="0"/>
        <v>31.771599999999999</v>
      </c>
      <c r="AO29" s="5">
        <f t="shared" si="1"/>
        <v>7.7637800501216407</v>
      </c>
      <c r="AP29" s="6">
        <f t="shared" si="2"/>
        <v>0.24436226221284546</v>
      </c>
      <c r="AQ29" s="4"/>
      <c r="AR29" s="5">
        <f t="shared" si="3"/>
        <v>33.18</v>
      </c>
      <c r="AS29" s="5">
        <f t="shared" si="4"/>
        <v>7.5591557970210195</v>
      </c>
      <c r="AT29" s="6">
        <f t="shared" si="5"/>
        <v>0.22782265813806568</v>
      </c>
    </row>
    <row r="30" spans="1:46" x14ac:dyDescent="0.3">
      <c r="A30" s="1" t="s">
        <v>150</v>
      </c>
      <c r="B30" s="4">
        <v>129.62</v>
      </c>
      <c r="C30" s="4">
        <v>166.43</v>
      </c>
      <c r="D30" s="4">
        <v>220.5</v>
      </c>
      <c r="E30" s="4">
        <v>195.76</v>
      </c>
      <c r="F30" s="4">
        <v>162.47</v>
      </c>
      <c r="G30" s="4">
        <v>267.88</v>
      </c>
      <c r="H30" s="4">
        <v>251.67</v>
      </c>
      <c r="I30" s="4">
        <v>249.46</v>
      </c>
      <c r="J30" s="4">
        <v>252.98</v>
      </c>
      <c r="K30" s="4">
        <v>140.58000000000001</v>
      </c>
      <c r="L30" s="4">
        <v>139.41</v>
      </c>
      <c r="M30" s="4">
        <v>118.26</v>
      </c>
      <c r="N30" s="4">
        <v>162.57</v>
      </c>
      <c r="O30" s="4">
        <v>65.64</v>
      </c>
      <c r="P30" s="4">
        <v>127.29</v>
      </c>
      <c r="Q30" s="4">
        <v>41.69</v>
      </c>
      <c r="R30" s="4">
        <v>84.22</v>
      </c>
      <c r="S30" s="4">
        <v>194.93</v>
      </c>
      <c r="T30" s="4">
        <v>191.82</v>
      </c>
      <c r="U30" s="4">
        <v>182.15</v>
      </c>
      <c r="V30" s="4">
        <v>191.86</v>
      </c>
      <c r="W30" s="4">
        <v>170.17</v>
      </c>
      <c r="X30" s="4">
        <v>217.83</v>
      </c>
      <c r="Y30" s="4">
        <v>165.28</v>
      </c>
      <c r="Z30" s="4">
        <v>171.39</v>
      </c>
      <c r="AA30" s="4">
        <v>207.97</v>
      </c>
      <c r="AB30" s="4">
        <v>162.47999999999999</v>
      </c>
      <c r="AC30" s="4">
        <v>157.59</v>
      </c>
      <c r="AD30" s="4">
        <v>185.82</v>
      </c>
      <c r="AE30" s="4">
        <v>273.39</v>
      </c>
      <c r="AF30" s="4">
        <v>197.19</v>
      </c>
      <c r="AG30" s="4">
        <v>184.16</v>
      </c>
      <c r="AH30" s="4">
        <v>174.37</v>
      </c>
      <c r="AI30" s="4">
        <v>172.22</v>
      </c>
      <c r="AJ30" s="4">
        <v>175.87</v>
      </c>
      <c r="AK30" s="4">
        <v>158.83000000000001</v>
      </c>
      <c r="AL30" s="4">
        <v>238.38</v>
      </c>
      <c r="AM30" s="4"/>
      <c r="AN30" s="5">
        <f t="shared" si="0"/>
        <v>174.64160000000001</v>
      </c>
      <c r="AO30" s="5">
        <f t="shared" si="1"/>
        <v>51.305223067442213</v>
      </c>
      <c r="AP30" s="6">
        <f t="shared" si="2"/>
        <v>0.29377435311771199</v>
      </c>
      <c r="AQ30" s="4"/>
      <c r="AR30" s="5">
        <f t="shared" si="3"/>
        <v>182.00750000000002</v>
      </c>
      <c r="AS30" s="5">
        <f t="shared" si="4"/>
        <v>54.287101452287047</v>
      </c>
      <c r="AT30" s="6">
        <f t="shared" si="5"/>
        <v>0.29826848592660765</v>
      </c>
    </row>
    <row r="31" spans="1:46" x14ac:dyDescent="0.3">
      <c r="A31" s="1" t="s">
        <v>151</v>
      </c>
      <c r="B31" s="4">
        <v>19.07</v>
      </c>
      <c r="C31" s="4">
        <v>27.5</v>
      </c>
      <c r="D31" s="4">
        <v>40.78</v>
      </c>
      <c r="E31" s="4">
        <v>35.44</v>
      </c>
      <c r="F31" s="4">
        <v>32.33</v>
      </c>
      <c r="G31" s="4">
        <v>51.87</v>
      </c>
      <c r="H31" s="4">
        <v>52.25</v>
      </c>
      <c r="I31" s="4">
        <v>49.66</v>
      </c>
      <c r="J31" s="4">
        <v>49.47</v>
      </c>
      <c r="K31" s="4">
        <v>26.6</v>
      </c>
      <c r="L31" s="4">
        <v>27.1</v>
      </c>
      <c r="M31" s="4">
        <v>22.26</v>
      </c>
      <c r="N31" s="4">
        <v>27.83</v>
      </c>
      <c r="O31" s="4">
        <v>6.27</v>
      </c>
      <c r="P31" s="4">
        <v>14.3</v>
      </c>
      <c r="Q31" s="4">
        <v>4.53</v>
      </c>
      <c r="R31" s="4">
        <v>9.8800000000000008</v>
      </c>
      <c r="S31" s="4">
        <v>36.9</v>
      </c>
      <c r="T31" s="4">
        <v>35.74</v>
      </c>
      <c r="U31" s="4">
        <v>36</v>
      </c>
      <c r="V31" s="4">
        <v>36.450000000000003</v>
      </c>
      <c r="W31" s="4">
        <v>32.229999999999997</v>
      </c>
      <c r="X31" s="4">
        <v>40.65</v>
      </c>
      <c r="Y31" s="4">
        <v>34.39</v>
      </c>
      <c r="Z31" s="4">
        <v>30.78</v>
      </c>
      <c r="AA31" s="4">
        <v>40</v>
      </c>
      <c r="AB31" s="4">
        <v>31.85</v>
      </c>
      <c r="AC31" s="4">
        <v>31.13</v>
      </c>
      <c r="AD31" s="4">
        <v>36.44</v>
      </c>
      <c r="AE31" s="4">
        <v>51.82</v>
      </c>
      <c r="AF31" s="4">
        <v>35.22</v>
      </c>
      <c r="AG31" s="4">
        <v>32.72</v>
      </c>
      <c r="AH31" s="4">
        <v>32.5</v>
      </c>
      <c r="AI31" s="4">
        <v>31.88</v>
      </c>
      <c r="AJ31" s="4">
        <v>30.63</v>
      </c>
      <c r="AK31" s="4">
        <v>27.88</v>
      </c>
      <c r="AL31" s="4">
        <v>41.35</v>
      </c>
      <c r="AM31" s="4"/>
      <c r="AN31" s="5">
        <f t="shared" si="0"/>
        <v>32.372800000000005</v>
      </c>
      <c r="AO31" s="5">
        <f t="shared" si="1"/>
        <v>11.692642458685985</v>
      </c>
      <c r="AP31" s="6">
        <f t="shared" si="2"/>
        <v>0.36118724542473873</v>
      </c>
      <c r="AQ31" s="4"/>
      <c r="AR31" s="5">
        <f t="shared" si="3"/>
        <v>32.865000000000002</v>
      </c>
      <c r="AS31" s="5">
        <f t="shared" si="4"/>
        <v>11.832199134718632</v>
      </c>
      <c r="AT31" s="6">
        <f t="shared" si="5"/>
        <v>0.36002431567681825</v>
      </c>
    </row>
    <row r="32" spans="1:46" x14ac:dyDescent="0.3">
      <c r="A32" s="1" t="s">
        <v>152</v>
      </c>
      <c r="B32" s="4">
        <v>38.94</v>
      </c>
      <c r="C32" s="4">
        <v>62.1</v>
      </c>
      <c r="D32" s="4">
        <v>99.09</v>
      </c>
      <c r="E32" s="4">
        <v>81.510000000000005</v>
      </c>
      <c r="F32" s="4">
        <v>78.25</v>
      </c>
      <c r="G32" s="4">
        <v>136.25</v>
      </c>
      <c r="H32" s="4">
        <v>134.77000000000001</v>
      </c>
      <c r="I32" s="4">
        <v>132.85</v>
      </c>
      <c r="J32" s="4">
        <v>130.09</v>
      </c>
      <c r="K32" s="4">
        <v>66.37</v>
      </c>
      <c r="L32" s="4">
        <v>66</v>
      </c>
      <c r="M32" s="4">
        <v>58.97</v>
      </c>
      <c r="N32" s="4">
        <v>67.33</v>
      </c>
      <c r="O32" s="4">
        <v>10.67</v>
      </c>
      <c r="P32" s="4">
        <v>20.07</v>
      </c>
      <c r="Q32" s="4">
        <v>7.9</v>
      </c>
      <c r="R32" s="4">
        <v>14.16</v>
      </c>
      <c r="S32" s="4">
        <v>87.55</v>
      </c>
      <c r="T32" s="4">
        <v>89.74</v>
      </c>
      <c r="U32" s="4">
        <v>93</v>
      </c>
      <c r="V32" s="4">
        <v>90.47</v>
      </c>
      <c r="W32" s="4">
        <v>82.2</v>
      </c>
      <c r="X32" s="4">
        <v>96.94</v>
      </c>
      <c r="Y32" s="4">
        <v>84.04</v>
      </c>
      <c r="Z32" s="4">
        <v>80.56</v>
      </c>
      <c r="AA32" s="4">
        <v>87.36</v>
      </c>
      <c r="AB32" s="4">
        <v>78.06</v>
      </c>
      <c r="AC32" s="4">
        <v>77.39</v>
      </c>
      <c r="AD32" s="4">
        <v>82.44</v>
      </c>
      <c r="AE32" s="4">
        <v>113.07</v>
      </c>
      <c r="AF32" s="4">
        <v>79.27</v>
      </c>
      <c r="AG32" s="4">
        <v>70.430000000000007</v>
      </c>
      <c r="AH32" s="4">
        <v>70.37</v>
      </c>
      <c r="AI32" s="4">
        <v>70.89</v>
      </c>
      <c r="AJ32" s="4">
        <v>69.31</v>
      </c>
      <c r="AK32" s="4">
        <v>61.9</v>
      </c>
      <c r="AL32" s="4">
        <v>93.48</v>
      </c>
      <c r="AM32" s="4"/>
      <c r="AN32" s="5">
        <f t="shared" si="0"/>
        <v>78.326800000000006</v>
      </c>
      <c r="AO32" s="5">
        <f t="shared" si="1"/>
        <v>33.515678883173443</v>
      </c>
      <c r="AP32" s="6">
        <f t="shared" si="2"/>
        <v>0.42789541872224374</v>
      </c>
      <c r="AQ32" s="4"/>
      <c r="AR32" s="5">
        <f t="shared" si="3"/>
        <v>75.46833333333332</v>
      </c>
      <c r="AS32" s="5">
        <f t="shared" si="4"/>
        <v>27.431308865247523</v>
      </c>
      <c r="AT32" s="6">
        <f t="shared" si="5"/>
        <v>0.36348104766123795</v>
      </c>
    </row>
    <row r="33" spans="1:46" x14ac:dyDescent="0.3">
      <c r="A33" s="1" t="s">
        <v>153</v>
      </c>
      <c r="B33" s="4">
        <v>4.1900000000000004</v>
      </c>
      <c r="C33" s="4">
        <v>8.57</v>
      </c>
      <c r="D33" s="4">
        <v>12.72</v>
      </c>
      <c r="E33" s="4">
        <v>10.26</v>
      </c>
      <c r="F33" s="4">
        <v>11.44</v>
      </c>
      <c r="G33" s="4">
        <v>18.77</v>
      </c>
      <c r="H33" s="4">
        <v>18.920000000000002</v>
      </c>
      <c r="I33" s="4">
        <v>18.39</v>
      </c>
      <c r="J33" s="4">
        <v>18.25</v>
      </c>
      <c r="K33" s="4">
        <v>9.33</v>
      </c>
      <c r="L33" s="4">
        <v>9.0500000000000007</v>
      </c>
      <c r="M33" s="4">
        <v>7.72</v>
      </c>
      <c r="N33" s="4">
        <v>8.6199999999999992</v>
      </c>
      <c r="O33" s="4">
        <v>1.1499999999999999</v>
      </c>
      <c r="P33" s="4">
        <v>1.94</v>
      </c>
      <c r="Q33" s="4">
        <v>0.83</v>
      </c>
      <c r="R33" s="4">
        <v>1.73</v>
      </c>
      <c r="S33" s="4">
        <v>12.04</v>
      </c>
      <c r="T33" s="4">
        <v>12.82</v>
      </c>
      <c r="U33" s="4">
        <v>12.75</v>
      </c>
      <c r="V33" s="4">
        <v>12.69</v>
      </c>
      <c r="W33" s="4">
        <v>10.68</v>
      </c>
      <c r="X33" s="4">
        <v>12.53</v>
      </c>
      <c r="Y33" s="4">
        <v>11.07</v>
      </c>
      <c r="Z33" s="4">
        <v>11.01</v>
      </c>
      <c r="AA33" s="4">
        <v>11.36</v>
      </c>
      <c r="AB33" s="4">
        <v>10.87</v>
      </c>
      <c r="AC33" s="4">
        <v>10.210000000000001</v>
      </c>
      <c r="AD33" s="4">
        <v>10.97</v>
      </c>
      <c r="AE33" s="4">
        <v>15.79</v>
      </c>
      <c r="AF33" s="4">
        <v>9.23</v>
      </c>
      <c r="AG33" s="4">
        <v>9.0399999999999991</v>
      </c>
      <c r="AH33" s="4">
        <v>9.0399999999999991</v>
      </c>
      <c r="AI33" s="4">
        <v>8.7899999999999991</v>
      </c>
      <c r="AJ33" s="4">
        <v>8.8699999999999992</v>
      </c>
      <c r="AK33" s="4">
        <v>7.83</v>
      </c>
      <c r="AL33" s="4">
        <v>11.43</v>
      </c>
      <c r="AM33" s="4"/>
      <c r="AN33" s="5">
        <f t="shared" si="0"/>
        <v>10.543199999999999</v>
      </c>
      <c r="AO33" s="5">
        <f t="shared" si="1"/>
        <v>4.820520995355861</v>
      </c>
      <c r="AP33" s="6">
        <f t="shared" si="2"/>
        <v>0.45721611990248329</v>
      </c>
      <c r="AQ33" s="4"/>
      <c r="AR33" s="5">
        <f t="shared" si="3"/>
        <v>9.7766666666666655</v>
      </c>
      <c r="AS33" s="5">
        <f t="shared" si="4"/>
        <v>3.8589997133815386</v>
      </c>
      <c r="AT33" s="6">
        <f t="shared" si="5"/>
        <v>0.39471527924120753</v>
      </c>
    </row>
    <row r="34" spans="1:46" x14ac:dyDescent="0.3">
      <c r="A34" s="1" t="s">
        <v>154</v>
      </c>
      <c r="B34" s="4">
        <v>22.43</v>
      </c>
      <c r="C34" s="4">
        <v>43.54</v>
      </c>
      <c r="D34" s="4">
        <v>73.010000000000005</v>
      </c>
      <c r="E34" s="4">
        <v>61.99</v>
      </c>
      <c r="F34" s="4">
        <v>66.42</v>
      </c>
      <c r="G34" s="4">
        <v>118.65</v>
      </c>
      <c r="H34" s="4">
        <v>115.91</v>
      </c>
      <c r="I34" s="4">
        <v>121.1</v>
      </c>
      <c r="J34" s="4">
        <v>115.8</v>
      </c>
      <c r="K34" s="4">
        <v>57.59</v>
      </c>
      <c r="L34" s="4">
        <v>56.33</v>
      </c>
      <c r="M34" s="4">
        <v>48.98</v>
      </c>
      <c r="N34" s="4">
        <v>49.64</v>
      </c>
      <c r="O34" s="4">
        <v>7.97</v>
      </c>
      <c r="P34" s="4">
        <v>9.16</v>
      </c>
      <c r="Q34" s="4">
        <v>4.4400000000000004</v>
      </c>
      <c r="R34" s="4">
        <v>10.42</v>
      </c>
      <c r="S34" s="4">
        <v>80.790000000000006</v>
      </c>
      <c r="T34" s="4">
        <v>81.96</v>
      </c>
      <c r="U34" s="4">
        <v>79.67</v>
      </c>
      <c r="V34" s="4">
        <v>81.61</v>
      </c>
      <c r="W34" s="4">
        <v>69.13</v>
      </c>
      <c r="X34" s="4">
        <v>67.12</v>
      </c>
      <c r="Y34" s="4">
        <v>72.2</v>
      </c>
      <c r="Z34" s="4">
        <v>64.319999999999993</v>
      </c>
      <c r="AA34" s="4">
        <v>71.25</v>
      </c>
      <c r="AB34" s="4">
        <v>64.239999999999995</v>
      </c>
      <c r="AC34" s="4">
        <v>67.11</v>
      </c>
      <c r="AD34" s="4">
        <v>66.819999999999993</v>
      </c>
      <c r="AE34" s="4">
        <v>82.52</v>
      </c>
      <c r="AF34" s="4">
        <v>50.18</v>
      </c>
      <c r="AG34" s="4">
        <v>47.79</v>
      </c>
      <c r="AH34" s="4">
        <v>49.47</v>
      </c>
      <c r="AI34" s="4">
        <v>47.28</v>
      </c>
      <c r="AJ34" s="4">
        <v>47.23</v>
      </c>
      <c r="AK34" s="4">
        <v>39.47</v>
      </c>
      <c r="AL34" s="4">
        <v>59.33</v>
      </c>
      <c r="AM34" s="4"/>
      <c r="AN34" s="5">
        <f t="shared" si="0"/>
        <v>63.523999999999994</v>
      </c>
      <c r="AO34" s="5">
        <f t="shared" si="1"/>
        <v>31.905264194695736</v>
      </c>
      <c r="AP34" s="6">
        <f t="shared" si="2"/>
        <v>0.50225527666229675</v>
      </c>
      <c r="AQ34" s="4"/>
      <c r="AR34" s="5">
        <f t="shared" si="3"/>
        <v>57.064166666666665</v>
      </c>
      <c r="AS34" s="5">
        <f t="shared" si="4"/>
        <v>22.303110446887466</v>
      </c>
      <c r="AT34" s="6">
        <f t="shared" si="5"/>
        <v>0.390842655727689</v>
      </c>
    </row>
    <row r="35" spans="1:46" x14ac:dyDescent="0.3">
      <c r="A35" s="1" t="s">
        <v>155</v>
      </c>
      <c r="B35" s="4">
        <v>2.2400000000000002</v>
      </c>
      <c r="C35" s="4">
        <v>4.8</v>
      </c>
      <c r="D35" s="4">
        <v>7.25</v>
      </c>
      <c r="E35" s="4">
        <v>6.26</v>
      </c>
      <c r="F35" s="4">
        <v>7.37</v>
      </c>
      <c r="G35" s="4">
        <v>14.52</v>
      </c>
      <c r="H35" s="4">
        <v>13.73</v>
      </c>
      <c r="I35" s="4">
        <v>13.69</v>
      </c>
      <c r="J35" s="4">
        <v>13.4</v>
      </c>
      <c r="K35" s="4">
        <v>6.29</v>
      </c>
      <c r="L35" s="4">
        <v>6.25</v>
      </c>
      <c r="M35" s="4">
        <v>5.52</v>
      </c>
      <c r="N35" s="4">
        <v>5.12</v>
      </c>
      <c r="O35" s="4">
        <v>0.71</v>
      </c>
      <c r="P35" s="4">
        <v>0.76</v>
      </c>
      <c r="Q35" s="4">
        <v>0.40200000000000002</v>
      </c>
      <c r="R35" s="4">
        <v>0.86</v>
      </c>
      <c r="S35" s="4">
        <v>9.42</v>
      </c>
      <c r="T35" s="4">
        <v>9.43</v>
      </c>
      <c r="U35" s="4">
        <v>9.2899999999999991</v>
      </c>
      <c r="V35" s="4">
        <v>9.76</v>
      </c>
      <c r="W35" s="4">
        <v>8.24</v>
      </c>
      <c r="X35" s="4">
        <v>7.22</v>
      </c>
      <c r="Y35" s="4">
        <v>7.4</v>
      </c>
      <c r="Z35" s="4">
        <v>7.29</v>
      </c>
      <c r="AA35" s="4">
        <v>7.23</v>
      </c>
      <c r="AB35" s="4">
        <v>6.64</v>
      </c>
      <c r="AC35" s="4">
        <v>6.94</v>
      </c>
      <c r="AD35" s="4">
        <v>6.24</v>
      </c>
      <c r="AE35" s="4">
        <v>5.92</v>
      </c>
      <c r="AF35" s="4">
        <v>4.88</v>
      </c>
      <c r="AG35" s="4">
        <v>4.6100000000000003</v>
      </c>
      <c r="AH35" s="4">
        <v>4.96</v>
      </c>
      <c r="AI35" s="4">
        <v>4.9800000000000004</v>
      </c>
      <c r="AJ35" s="4">
        <v>4.6100000000000003</v>
      </c>
      <c r="AK35" s="4">
        <v>3.86</v>
      </c>
      <c r="AL35" s="4">
        <v>5.83</v>
      </c>
      <c r="AM35" s="4"/>
      <c r="AN35" s="5">
        <f t="shared" si="0"/>
        <v>6.9832800000000006</v>
      </c>
      <c r="AO35" s="5">
        <f t="shared" si="1"/>
        <v>3.8983587093373862</v>
      </c>
      <c r="AP35" s="6">
        <f t="shared" si="2"/>
        <v>0.55824178743189246</v>
      </c>
      <c r="AQ35" s="4"/>
      <c r="AR35" s="5">
        <f t="shared" si="3"/>
        <v>5.7783333333333333</v>
      </c>
      <c r="AS35" s="5">
        <f t="shared" si="4"/>
        <v>2.4017638720260766</v>
      </c>
      <c r="AT35" s="6">
        <f t="shared" si="5"/>
        <v>0.41564993458772598</v>
      </c>
    </row>
    <row r="36" spans="1:46" x14ac:dyDescent="0.3">
      <c r="A36" s="1" t="s">
        <v>156</v>
      </c>
      <c r="B36" s="4">
        <v>22.81</v>
      </c>
      <c r="C36" s="4">
        <v>42.18</v>
      </c>
      <c r="D36" s="4">
        <v>34.770000000000003</v>
      </c>
      <c r="E36" s="4">
        <v>31.8</v>
      </c>
      <c r="F36" s="4">
        <v>97.7</v>
      </c>
      <c r="G36" s="4">
        <v>78.94</v>
      </c>
      <c r="H36" s="4">
        <v>77.08</v>
      </c>
      <c r="I36" s="4">
        <v>69.25</v>
      </c>
      <c r="J36" s="4">
        <v>63.98</v>
      </c>
      <c r="K36" s="4">
        <v>119.45</v>
      </c>
      <c r="L36" s="4">
        <v>92.25</v>
      </c>
      <c r="M36" s="4">
        <v>75</v>
      </c>
      <c r="N36" s="4">
        <v>119.01</v>
      </c>
      <c r="O36" s="4">
        <v>16.62</v>
      </c>
      <c r="P36" s="4">
        <v>15.28</v>
      </c>
      <c r="Q36" s="4">
        <v>10.96</v>
      </c>
      <c r="R36" s="4">
        <v>9.52</v>
      </c>
      <c r="S36" s="4">
        <v>34.39</v>
      </c>
      <c r="T36" s="4">
        <v>109.11</v>
      </c>
      <c r="U36" s="4">
        <v>43.97</v>
      </c>
      <c r="V36" s="4">
        <v>42.21</v>
      </c>
      <c r="W36" s="4">
        <v>28.53</v>
      </c>
      <c r="X36" s="4">
        <v>37.82</v>
      </c>
      <c r="Y36" s="4">
        <v>95.72</v>
      </c>
      <c r="Z36" s="4">
        <v>91.15</v>
      </c>
      <c r="AA36" s="4">
        <v>39.1</v>
      </c>
      <c r="AB36" s="4">
        <v>64.2</v>
      </c>
      <c r="AC36" s="4">
        <v>71.16</v>
      </c>
      <c r="AD36" s="4">
        <v>44.86</v>
      </c>
      <c r="AE36" s="4">
        <v>16.739999999999998</v>
      </c>
      <c r="AF36" s="4">
        <v>19.02</v>
      </c>
      <c r="AG36" s="4">
        <v>20.85</v>
      </c>
      <c r="AH36" s="4">
        <v>35.1</v>
      </c>
      <c r="AI36" s="4">
        <v>35.03</v>
      </c>
      <c r="AJ36" s="4">
        <v>21.96</v>
      </c>
      <c r="AK36" s="4">
        <v>17.170000000000002</v>
      </c>
      <c r="AL36" s="4">
        <v>21.91</v>
      </c>
      <c r="AM36" s="4"/>
      <c r="AN36" s="5">
        <f t="shared" si="0"/>
        <v>53.853600000000007</v>
      </c>
      <c r="AO36" s="5">
        <f t="shared" si="1"/>
        <v>30.705233522425214</v>
      </c>
      <c r="AP36" s="6">
        <f t="shared" si="2"/>
        <v>0.57016120598112674</v>
      </c>
      <c r="AQ36" s="4"/>
      <c r="AR36" s="5">
        <f t="shared" si="3"/>
        <v>43.354999999999997</v>
      </c>
      <c r="AS36" s="5">
        <f t="shared" si="4"/>
        <v>36.634040181230354</v>
      </c>
      <c r="AT36" s="6">
        <f t="shared" si="5"/>
        <v>0.84497843804014205</v>
      </c>
    </row>
    <row r="37" spans="1:46" x14ac:dyDescent="0.3">
      <c r="A37" s="1" t="s">
        <v>157</v>
      </c>
      <c r="B37" s="4">
        <v>1.85</v>
      </c>
      <c r="C37" s="4">
        <v>6.58</v>
      </c>
      <c r="D37" s="4">
        <v>2.64</v>
      </c>
      <c r="E37" s="4">
        <v>64.260000000000005</v>
      </c>
      <c r="F37" s="4">
        <v>12.15</v>
      </c>
      <c r="G37" s="4">
        <v>13.77</v>
      </c>
      <c r="H37" s="4">
        <v>12.31</v>
      </c>
      <c r="I37" s="4">
        <v>10.92</v>
      </c>
      <c r="J37" s="4">
        <v>13.27</v>
      </c>
      <c r="K37" s="4">
        <v>12.32</v>
      </c>
      <c r="L37" s="4">
        <v>13.62</v>
      </c>
      <c r="M37" s="4">
        <v>12.41</v>
      </c>
      <c r="N37" s="4">
        <v>9.6300000000000008</v>
      </c>
      <c r="O37" s="4">
        <v>3.19</v>
      </c>
      <c r="P37" s="4">
        <v>3.78</v>
      </c>
      <c r="Q37" s="4">
        <v>4.38</v>
      </c>
      <c r="R37" s="4">
        <v>3.49</v>
      </c>
      <c r="S37" s="4">
        <v>2.35</v>
      </c>
      <c r="T37" s="4">
        <v>15.39</v>
      </c>
      <c r="U37" s="4">
        <v>13.38</v>
      </c>
      <c r="V37" s="4">
        <v>6.2</v>
      </c>
      <c r="W37" s="4">
        <v>3.27</v>
      </c>
      <c r="X37" s="4">
        <v>2.4900000000000002</v>
      </c>
      <c r="Y37" s="4">
        <v>18.27</v>
      </c>
      <c r="Z37" s="4">
        <v>12.14</v>
      </c>
      <c r="AA37" s="4">
        <v>7.03</v>
      </c>
      <c r="AB37" s="4">
        <v>18</v>
      </c>
      <c r="AC37" s="4">
        <v>14.11</v>
      </c>
      <c r="AD37" s="4">
        <v>6.84</v>
      </c>
      <c r="AE37" s="4">
        <v>3.76</v>
      </c>
      <c r="AF37" s="4">
        <v>2.29</v>
      </c>
      <c r="AG37" s="4">
        <v>1.45</v>
      </c>
      <c r="AH37" s="4">
        <v>7.71</v>
      </c>
      <c r="AI37" s="4">
        <v>7.76</v>
      </c>
      <c r="AJ37" s="4">
        <v>1.1399999999999999</v>
      </c>
      <c r="AK37" s="4">
        <v>1.39</v>
      </c>
      <c r="AL37" s="4">
        <v>1.92</v>
      </c>
      <c r="AM37" s="4"/>
      <c r="AN37" s="5">
        <f t="shared" si="0"/>
        <v>11.620799999999999</v>
      </c>
      <c r="AO37" s="5">
        <f t="shared" si="1"/>
        <v>12.173043963336919</v>
      </c>
      <c r="AP37" s="6">
        <f t="shared" si="2"/>
        <v>1.0475220263094556</v>
      </c>
      <c r="AQ37" s="4"/>
      <c r="AR37" s="5">
        <f t="shared" si="3"/>
        <v>4.745000000000001</v>
      </c>
      <c r="AS37" s="5">
        <f t="shared" si="4"/>
        <v>3.4328321199319314</v>
      </c>
      <c r="AT37" s="6">
        <f t="shared" si="5"/>
        <v>0.72346303897406339</v>
      </c>
    </row>
    <row r="38" spans="1:46" x14ac:dyDescent="0.3">
      <c r="A38" s="1" t="s">
        <v>158</v>
      </c>
      <c r="B38" s="4">
        <v>16.350000000000001</v>
      </c>
      <c r="C38" s="4">
        <v>257.05</v>
      </c>
      <c r="D38" s="4">
        <v>22.27</v>
      </c>
      <c r="E38" s="4">
        <v>24.92</v>
      </c>
      <c r="F38" s="4">
        <v>608.26</v>
      </c>
      <c r="G38" s="4">
        <v>675.04</v>
      </c>
      <c r="H38" s="4">
        <v>568.1</v>
      </c>
      <c r="I38" s="4">
        <v>469.93</v>
      </c>
      <c r="J38" s="4">
        <v>612.61</v>
      </c>
      <c r="K38" s="4">
        <v>563.16999999999996</v>
      </c>
      <c r="L38" s="4">
        <v>600.65</v>
      </c>
      <c r="M38" s="4">
        <v>556.66999999999996</v>
      </c>
      <c r="N38" s="4">
        <v>410.84</v>
      </c>
      <c r="O38" s="4">
        <v>35.880000000000003</v>
      </c>
      <c r="P38" s="4">
        <v>63.93</v>
      </c>
      <c r="Q38" s="4">
        <v>83.3</v>
      </c>
      <c r="R38" s="4">
        <v>47.2</v>
      </c>
      <c r="S38" s="4">
        <v>40.18</v>
      </c>
      <c r="T38" s="4">
        <v>634.36</v>
      </c>
      <c r="U38" s="4">
        <v>524.85</v>
      </c>
      <c r="V38" s="4">
        <v>210.25</v>
      </c>
      <c r="W38" s="4">
        <v>25.57</v>
      </c>
      <c r="X38" s="4">
        <v>54.58</v>
      </c>
      <c r="Y38" s="4">
        <v>813.37</v>
      </c>
      <c r="Z38" s="4">
        <v>442.29</v>
      </c>
      <c r="AA38" s="4">
        <v>75.98</v>
      </c>
      <c r="AB38" s="4">
        <v>671.98</v>
      </c>
      <c r="AC38" s="4">
        <v>714.29</v>
      </c>
      <c r="AD38" s="4">
        <v>235.46</v>
      </c>
      <c r="AE38" s="4">
        <v>12.66</v>
      </c>
      <c r="AF38" s="4">
        <v>18.45</v>
      </c>
      <c r="AG38" s="4">
        <v>8.2100000000000009</v>
      </c>
      <c r="AH38" s="4">
        <v>363.07</v>
      </c>
      <c r="AI38" s="4">
        <v>352.34</v>
      </c>
      <c r="AJ38" s="4">
        <v>2.56</v>
      </c>
      <c r="AK38" s="4">
        <v>5.7</v>
      </c>
      <c r="AL38" s="4">
        <v>29.3</v>
      </c>
      <c r="AM38" s="4"/>
      <c r="AN38" s="5">
        <f t="shared" si="0"/>
        <v>373.32799999999997</v>
      </c>
      <c r="AO38" s="5">
        <f t="shared" si="1"/>
        <v>274.49939154455944</v>
      </c>
      <c r="AP38" s="6">
        <f t="shared" si="2"/>
        <v>0.73527673130480287</v>
      </c>
      <c r="AQ38" s="4"/>
      <c r="AR38" s="5">
        <f t="shared" si="3"/>
        <v>126.53500000000001</v>
      </c>
      <c r="AS38" s="5">
        <f t="shared" si="4"/>
        <v>181.70709459807208</v>
      </c>
      <c r="AT38" s="6">
        <f t="shared" si="5"/>
        <v>1.4360224016918011</v>
      </c>
    </row>
    <row r="39" spans="1:46" x14ac:dyDescent="0.3">
      <c r="A39" s="1" t="s">
        <v>159</v>
      </c>
      <c r="B39" s="4">
        <v>123</v>
      </c>
      <c r="C39" s="4">
        <v>194.76</v>
      </c>
      <c r="D39" s="4">
        <v>170.02</v>
      </c>
      <c r="E39" s="4">
        <v>174.89</v>
      </c>
      <c r="F39" s="4">
        <v>288.37</v>
      </c>
      <c r="G39" s="4">
        <v>283.92</v>
      </c>
      <c r="H39" s="4">
        <v>284.52</v>
      </c>
      <c r="I39" s="4">
        <v>264.14</v>
      </c>
      <c r="J39" s="4">
        <v>272.48</v>
      </c>
      <c r="K39" s="4">
        <v>553.44000000000005</v>
      </c>
      <c r="L39" s="4">
        <v>628.30999999999995</v>
      </c>
      <c r="M39" s="4">
        <v>607.87</v>
      </c>
      <c r="N39" s="4">
        <v>379.11</v>
      </c>
      <c r="O39" s="4">
        <v>21.3</v>
      </c>
      <c r="P39" s="4">
        <v>45.57</v>
      </c>
      <c r="Q39" s="4">
        <v>26.86</v>
      </c>
      <c r="R39" s="4">
        <v>34.96</v>
      </c>
      <c r="S39" s="4">
        <v>151.58000000000001</v>
      </c>
      <c r="T39" s="4">
        <v>219.45</v>
      </c>
      <c r="U39" s="4">
        <v>213.08</v>
      </c>
      <c r="V39" s="4">
        <v>173.5</v>
      </c>
      <c r="W39" s="4">
        <v>143.13999999999999</v>
      </c>
      <c r="X39" s="4">
        <v>230.31</v>
      </c>
      <c r="Y39" s="4">
        <v>340.15</v>
      </c>
      <c r="Z39" s="4">
        <v>264.66000000000003</v>
      </c>
      <c r="AA39" s="4">
        <v>247.58</v>
      </c>
      <c r="AB39" s="4">
        <v>335.31</v>
      </c>
      <c r="AC39" s="4">
        <v>313.22000000000003</v>
      </c>
      <c r="AD39" s="4">
        <v>272.13</v>
      </c>
      <c r="AE39" s="4">
        <v>185.83</v>
      </c>
      <c r="AF39" s="4">
        <v>174.8</v>
      </c>
      <c r="AG39" s="4">
        <v>89.19</v>
      </c>
      <c r="AH39" s="4">
        <v>303.69</v>
      </c>
      <c r="AI39" s="4">
        <v>308.99</v>
      </c>
      <c r="AJ39" s="4">
        <v>56.42</v>
      </c>
      <c r="AK39" s="4">
        <v>76.75</v>
      </c>
      <c r="AL39" s="4">
        <v>217.47</v>
      </c>
      <c r="AM39" s="4"/>
      <c r="AN39" s="5">
        <f t="shared" si="0"/>
        <v>238.84319999999997</v>
      </c>
      <c r="AO39" s="5">
        <f t="shared" si="1"/>
        <v>151.79324630123261</v>
      </c>
      <c r="AP39" s="6">
        <f t="shared" si="2"/>
        <v>0.63553513895824809</v>
      </c>
      <c r="AQ39" s="4"/>
      <c r="AR39" s="5">
        <f t="shared" si="3"/>
        <v>224.97416666666666</v>
      </c>
      <c r="AS39" s="5">
        <f t="shared" si="4"/>
        <v>135.67416947554457</v>
      </c>
      <c r="AT39" s="6">
        <f t="shared" si="5"/>
        <v>0.60306554963960113</v>
      </c>
    </row>
    <row r="40" spans="1:46" x14ac:dyDescent="0.3">
      <c r="A40" s="1"/>
      <c r="B40" s="8">
        <f t="shared" ref="B40:S40" si="6">B38/B39</f>
        <v>0.13292682926829269</v>
      </c>
      <c r="C40" s="8">
        <f t="shared" si="6"/>
        <v>1.3198295337851715</v>
      </c>
      <c r="D40" s="8">
        <f t="shared" si="6"/>
        <v>0.1309845900482296</v>
      </c>
      <c r="E40" s="8">
        <f t="shared" si="6"/>
        <v>0.14248956486934647</v>
      </c>
      <c r="F40" s="8">
        <f t="shared" si="6"/>
        <v>2.1093040191420744</v>
      </c>
      <c r="G40" s="8">
        <f t="shared" si="6"/>
        <v>2.3775711468019156</v>
      </c>
      <c r="H40" s="8">
        <f t="shared" si="6"/>
        <v>1.9966961900745117</v>
      </c>
      <c r="I40" s="8">
        <f t="shared" si="6"/>
        <v>1.7790944196259562</v>
      </c>
      <c r="J40" s="8">
        <f t="shared" si="6"/>
        <v>2.2482751027598353</v>
      </c>
      <c r="K40" s="8">
        <f t="shared" si="6"/>
        <v>1.0175809482509395</v>
      </c>
      <c r="L40" s="8">
        <f t="shared" si="6"/>
        <v>0.95597714503986886</v>
      </c>
      <c r="M40" s="8">
        <f t="shared" si="6"/>
        <v>0.9157714642933521</v>
      </c>
      <c r="N40" s="8">
        <f t="shared" si="6"/>
        <v>1.0836960249004246</v>
      </c>
      <c r="O40" s="8">
        <f t="shared" si="6"/>
        <v>1.6845070422535211</v>
      </c>
      <c r="P40" s="8">
        <f t="shared" si="6"/>
        <v>1.402896642527979</v>
      </c>
      <c r="Q40" s="8">
        <f t="shared" si="6"/>
        <v>3.1012658227848102</v>
      </c>
      <c r="R40" s="8">
        <f t="shared" si="6"/>
        <v>1.3501144164759726</v>
      </c>
      <c r="S40" s="8">
        <f t="shared" si="6"/>
        <v>0.26507454809341602</v>
      </c>
      <c r="T40" s="8">
        <f t="shared" ref="T40:AL40" si="7">T38/T39</f>
        <v>2.8906812485759859</v>
      </c>
      <c r="U40" s="8">
        <f t="shared" si="7"/>
        <v>2.4631593767599025</v>
      </c>
      <c r="V40" s="8">
        <f t="shared" si="7"/>
        <v>1.2118155619596542</v>
      </c>
      <c r="W40" s="8">
        <f t="shared" si="7"/>
        <v>0.17863630012575102</v>
      </c>
      <c r="X40" s="8">
        <f t="shared" si="7"/>
        <v>0.23698493335070123</v>
      </c>
      <c r="Y40" s="8">
        <f t="shared" si="7"/>
        <v>2.3912097603998239</v>
      </c>
      <c r="Z40" s="8">
        <f t="shared" si="7"/>
        <v>1.6711630015869416</v>
      </c>
      <c r="AA40" s="8">
        <f t="shared" si="7"/>
        <v>0.30689070199531465</v>
      </c>
      <c r="AB40" s="8">
        <f t="shared" si="7"/>
        <v>2.0040559482270139</v>
      </c>
      <c r="AC40" s="8">
        <f t="shared" si="7"/>
        <v>2.2804737883915456</v>
      </c>
      <c r="AD40" s="8">
        <f t="shared" si="7"/>
        <v>0.86524822695035464</v>
      </c>
      <c r="AE40" s="8">
        <f t="shared" si="7"/>
        <v>6.8126782543184633E-2</v>
      </c>
      <c r="AF40" s="8">
        <f t="shared" si="7"/>
        <v>0.10554919908466819</v>
      </c>
      <c r="AG40" s="8">
        <f t="shared" si="7"/>
        <v>9.2050678327166735E-2</v>
      </c>
      <c r="AH40" s="8">
        <f t="shared" si="7"/>
        <v>1.1955283348151076</v>
      </c>
      <c r="AI40" s="8">
        <f t="shared" si="7"/>
        <v>1.1402958024531538</v>
      </c>
      <c r="AJ40" s="8">
        <f t="shared" si="7"/>
        <v>4.5373980857851826E-2</v>
      </c>
      <c r="AK40" s="8">
        <f t="shared" si="7"/>
        <v>7.42671009771987E-2</v>
      </c>
      <c r="AL40" s="8">
        <f t="shared" si="7"/>
        <v>0.13473122729571896</v>
      </c>
      <c r="AM40" s="4"/>
      <c r="AN40" s="5">
        <f t="shared" si="0"/>
        <v>1.4916137856624148</v>
      </c>
      <c r="AO40" s="5">
        <f t="shared" si="1"/>
        <v>0.91267503370174585</v>
      </c>
      <c r="AP40" s="6">
        <f t="shared" si="2"/>
        <v>0.6118708760099274</v>
      </c>
      <c r="AQ40" s="4"/>
      <c r="AR40" s="5">
        <f t="shared" si="3"/>
        <v>0.50666273034269049</v>
      </c>
      <c r="AS40" s="5">
        <f t="shared" si="4"/>
        <v>0.52394692698801038</v>
      </c>
      <c r="AT40" s="6">
        <f t="shared" si="5"/>
        <v>1.034113811042761</v>
      </c>
    </row>
    <row r="41" spans="1:46" x14ac:dyDescent="0.3">
      <c r="A41" s="1" t="s">
        <v>160</v>
      </c>
      <c r="B41" s="8">
        <f t="shared" ref="B41:AL41" si="8">B12/B18</f>
        <v>3.734368801017141</v>
      </c>
      <c r="C41" s="8">
        <f t="shared" si="8"/>
        <v>1.8160276893846286</v>
      </c>
      <c r="D41" s="8">
        <f t="shared" si="8"/>
        <v>3.6889783086671146</v>
      </c>
      <c r="E41" s="8">
        <f t="shared" si="8"/>
        <v>1.2076351460112889</v>
      </c>
      <c r="F41" s="8">
        <f t="shared" si="8"/>
        <v>6.1586922089684215</v>
      </c>
      <c r="G41" s="8">
        <f t="shared" si="8"/>
        <v>5.7767269594514037</v>
      </c>
      <c r="H41" s="8">
        <f t="shared" si="8"/>
        <v>4.5648671543097148</v>
      </c>
      <c r="I41" s="8">
        <f t="shared" si="8"/>
        <v>4.2200520794494967</v>
      </c>
      <c r="J41" s="8">
        <f t="shared" si="8"/>
        <v>5.4402831000830414</v>
      </c>
      <c r="K41" s="8">
        <f t="shared" si="8"/>
        <v>5.4831206675128241</v>
      </c>
      <c r="L41" s="8">
        <f t="shared" si="8"/>
        <v>5.1130084529415099</v>
      </c>
      <c r="M41" s="8">
        <f t="shared" si="8"/>
        <v>5.5156576408755233</v>
      </c>
      <c r="N41" s="8">
        <f t="shared" si="8"/>
        <v>4.0851916101561265</v>
      </c>
      <c r="O41" s="8">
        <f t="shared" si="8"/>
        <v>5.0469228955435037</v>
      </c>
      <c r="P41" s="8">
        <f t="shared" si="8"/>
        <v>4.4150355553497223</v>
      </c>
      <c r="Q41" s="8">
        <f t="shared" si="8"/>
        <v>4.6367189773234276</v>
      </c>
      <c r="R41" s="8">
        <f t="shared" si="8"/>
        <v>5.1386778940058155</v>
      </c>
      <c r="S41" s="8">
        <f t="shared" si="8"/>
        <v>3.4654139316716002</v>
      </c>
      <c r="T41" s="8">
        <f t="shared" si="8"/>
        <v>5.1984017937355143</v>
      </c>
      <c r="U41" s="8">
        <f t="shared" si="8"/>
        <v>3.9177633767212896</v>
      </c>
      <c r="V41" s="8">
        <f t="shared" si="8"/>
        <v>4.8980887517705725</v>
      </c>
      <c r="W41" s="8">
        <f t="shared" si="8"/>
        <v>3.9955235424169748</v>
      </c>
      <c r="X41" s="8">
        <f t="shared" si="8"/>
        <v>4.4449635049113878</v>
      </c>
      <c r="Y41" s="8">
        <f t="shared" si="8"/>
        <v>5.8987872392103657</v>
      </c>
      <c r="Z41" s="8">
        <f t="shared" si="8"/>
        <v>4.7440899535863208</v>
      </c>
      <c r="AA41" s="8">
        <f t="shared" si="8"/>
        <v>4.0467724075547027</v>
      </c>
      <c r="AB41" s="8">
        <f t="shared" si="8"/>
        <v>3.8533463274194477</v>
      </c>
      <c r="AC41" s="8">
        <f t="shared" si="8"/>
        <v>6.7829170381339505</v>
      </c>
      <c r="AD41" s="8">
        <f t="shared" si="8"/>
        <v>3.2583355113318149</v>
      </c>
      <c r="AE41" s="8">
        <f t="shared" si="8"/>
        <v>4.0668727905565714</v>
      </c>
      <c r="AF41" s="8">
        <f t="shared" si="8"/>
        <v>3.8278533711320324</v>
      </c>
      <c r="AG41" s="8">
        <f t="shared" si="8"/>
        <v>4.9146021072744146</v>
      </c>
      <c r="AH41" s="8">
        <f t="shared" si="8"/>
        <v>5.378427272862079</v>
      </c>
      <c r="AI41" s="8">
        <f t="shared" si="8"/>
        <v>5.20267217739549</v>
      </c>
      <c r="AJ41" s="8">
        <f t="shared" si="8"/>
        <v>4.9157791611197563</v>
      </c>
      <c r="AK41" s="8">
        <f t="shared" si="8"/>
        <v>4.9826603543213981</v>
      </c>
      <c r="AL41" s="8">
        <f t="shared" si="8"/>
        <v>3.7928566459108772</v>
      </c>
      <c r="AM41" s="4"/>
      <c r="AN41" s="5">
        <f t="shared" si="0"/>
        <v>4.7351958688148681</v>
      </c>
      <c r="AO41" s="5">
        <f t="shared" si="1"/>
        <v>1.2073002275924469</v>
      </c>
      <c r="AP41" s="6">
        <f t="shared" si="2"/>
        <v>0.25496310206374034</v>
      </c>
      <c r="AQ41" s="4"/>
      <c r="AR41" s="5">
        <f t="shared" si="3"/>
        <v>4.1040163066429622</v>
      </c>
      <c r="AS41" s="5">
        <f t="shared" si="4"/>
        <v>0.62933896056506355</v>
      </c>
      <c r="AT41" s="6">
        <f t="shared" si="5"/>
        <v>0.15334709064054755</v>
      </c>
    </row>
    <row r="42" spans="1:46" x14ac:dyDescent="0.3">
      <c r="A42" s="1" t="s">
        <v>161</v>
      </c>
      <c r="B42" s="8">
        <f t="shared" ref="B42:AL42" si="9">SUM(B22:B26)</f>
        <v>1434.5800000000002</v>
      </c>
      <c r="C42" s="8">
        <f t="shared" si="9"/>
        <v>2353.54</v>
      </c>
      <c r="D42" s="8">
        <f t="shared" si="9"/>
        <v>2719.76</v>
      </c>
      <c r="E42" s="8">
        <f t="shared" si="9"/>
        <v>2503.0499999999997</v>
      </c>
      <c r="F42" s="8">
        <f t="shared" si="9"/>
        <v>2299.7199999999998</v>
      </c>
      <c r="G42" s="8">
        <f t="shared" si="9"/>
        <v>4650.51</v>
      </c>
      <c r="H42" s="8">
        <f t="shared" si="9"/>
        <v>4271.46</v>
      </c>
      <c r="I42" s="8">
        <f t="shared" si="9"/>
        <v>3910.71</v>
      </c>
      <c r="J42" s="8">
        <f t="shared" si="9"/>
        <v>4455.07</v>
      </c>
      <c r="K42" s="8">
        <f t="shared" si="9"/>
        <v>1413.2600000000002</v>
      </c>
      <c r="L42" s="8">
        <f t="shared" si="9"/>
        <v>1657.1899999999998</v>
      </c>
      <c r="M42" s="8">
        <f t="shared" si="9"/>
        <v>1352.3600000000001</v>
      </c>
      <c r="N42" s="8">
        <f t="shared" si="9"/>
        <v>2038.4</v>
      </c>
      <c r="O42" s="8">
        <f t="shared" si="9"/>
        <v>3153.15</v>
      </c>
      <c r="P42" s="8">
        <f t="shared" si="9"/>
        <v>4783.8500000000004</v>
      </c>
      <c r="Q42" s="8">
        <f t="shared" si="9"/>
        <v>3487.29</v>
      </c>
      <c r="R42" s="8">
        <f t="shared" si="9"/>
        <v>3261.63</v>
      </c>
      <c r="S42" s="8">
        <f t="shared" si="9"/>
        <v>2511.15</v>
      </c>
      <c r="T42" s="8">
        <f t="shared" si="9"/>
        <v>3840.43</v>
      </c>
      <c r="U42" s="8">
        <f t="shared" si="9"/>
        <v>3419.48</v>
      </c>
      <c r="V42" s="8">
        <f t="shared" si="9"/>
        <v>2763.8199999999997</v>
      </c>
      <c r="W42" s="8">
        <f t="shared" si="9"/>
        <v>1804.0800000000002</v>
      </c>
      <c r="X42" s="8">
        <f t="shared" si="9"/>
        <v>2590.6799999999998</v>
      </c>
      <c r="Y42" s="8">
        <f t="shared" si="9"/>
        <v>2139.4</v>
      </c>
      <c r="Z42" s="8">
        <f t="shared" si="9"/>
        <v>2074.09</v>
      </c>
      <c r="AA42" s="8">
        <f t="shared" si="9"/>
        <v>2405.85</v>
      </c>
      <c r="AB42" s="8">
        <f t="shared" si="9"/>
        <v>2126.65</v>
      </c>
      <c r="AC42" s="8">
        <f t="shared" si="9"/>
        <v>1978.32</v>
      </c>
      <c r="AD42" s="8">
        <f t="shared" si="9"/>
        <v>1788.8000000000002</v>
      </c>
      <c r="AE42" s="8">
        <f t="shared" si="9"/>
        <v>1374.85</v>
      </c>
      <c r="AF42" s="8">
        <f t="shared" si="9"/>
        <v>1354.8600000000001</v>
      </c>
      <c r="AG42" s="8">
        <f t="shared" si="9"/>
        <v>1328.53</v>
      </c>
      <c r="AH42" s="8">
        <f t="shared" si="9"/>
        <v>2307.89</v>
      </c>
      <c r="AI42" s="8">
        <f t="shared" si="9"/>
        <v>2340.5</v>
      </c>
      <c r="AJ42" s="8">
        <f t="shared" si="9"/>
        <v>1199.1399999999999</v>
      </c>
      <c r="AK42" s="8">
        <f t="shared" si="9"/>
        <v>889.28000000000009</v>
      </c>
      <c r="AL42" s="8">
        <f t="shared" si="9"/>
        <v>1761.9700000000003</v>
      </c>
      <c r="AM42" s="4"/>
      <c r="AN42" s="5">
        <f t="shared" si="0"/>
        <v>2724.5468000000001</v>
      </c>
      <c r="AO42" s="5">
        <f t="shared" si="1"/>
        <v>1125.0705890251215</v>
      </c>
      <c r="AP42" s="6">
        <f t="shared" si="2"/>
        <v>0.41293861754370359</v>
      </c>
      <c r="AQ42" s="4"/>
      <c r="AR42" s="5">
        <f t="shared" si="3"/>
        <v>1969.3024999999998</v>
      </c>
      <c r="AS42" s="5">
        <f t="shared" si="4"/>
        <v>580.39508215016087</v>
      </c>
      <c r="AT42" s="6">
        <f t="shared" si="5"/>
        <v>0.29472114220652285</v>
      </c>
    </row>
    <row r="43" spans="1:46" x14ac:dyDescent="0.3">
      <c r="A43" s="1" t="s">
        <v>162</v>
      </c>
      <c r="B43" s="8">
        <f t="shared" ref="B43:AL43" si="10">B20/B19</f>
        <v>0.64518830203688582</v>
      </c>
      <c r="C43" s="8">
        <f t="shared" si="10"/>
        <v>1.1896383331360245</v>
      </c>
      <c r="D43" s="8">
        <f t="shared" si="10"/>
        <v>0.55500190831601715</v>
      </c>
      <c r="E43" s="8">
        <f t="shared" si="10"/>
        <v>0.58494433259756962</v>
      </c>
      <c r="F43" s="8">
        <f t="shared" si="10"/>
        <v>3.6709314359637775</v>
      </c>
      <c r="G43" s="8">
        <f t="shared" si="10"/>
        <v>1.9713791937483565</v>
      </c>
      <c r="H43" s="8">
        <f t="shared" si="10"/>
        <v>1.9408160401627714</v>
      </c>
      <c r="I43" s="8">
        <f t="shared" si="10"/>
        <v>1.7263000248272107</v>
      </c>
      <c r="J43" s="8">
        <f t="shared" si="10"/>
        <v>1.77302647081926</v>
      </c>
      <c r="K43" s="8">
        <f t="shared" si="10"/>
        <v>4.2904297189342619</v>
      </c>
      <c r="L43" s="8">
        <f t="shared" si="10"/>
        <v>3.551439209508807</v>
      </c>
      <c r="M43" s="8">
        <f t="shared" si="10"/>
        <v>3.5101251060220529</v>
      </c>
      <c r="N43" s="8">
        <f t="shared" si="10"/>
        <v>3.9367621759506437</v>
      </c>
      <c r="O43" s="8">
        <f t="shared" si="10"/>
        <v>3.0750292321683772</v>
      </c>
      <c r="P43" s="8">
        <f t="shared" si="10"/>
        <v>0.85968044543969013</v>
      </c>
      <c r="Q43" s="8">
        <f t="shared" si="10"/>
        <v>2.4856365527726654</v>
      </c>
      <c r="R43" s="8">
        <f t="shared" si="10"/>
        <v>0.87314930991217066</v>
      </c>
      <c r="S43" s="8">
        <f t="shared" si="10"/>
        <v>0.64207888929753576</v>
      </c>
      <c r="T43" s="8">
        <f t="shared" si="10"/>
        <v>3.858086385239027</v>
      </c>
      <c r="U43" s="8">
        <f t="shared" si="10"/>
        <v>1.7634799494219653</v>
      </c>
      <c r="V43" s="8">
        <f t="shared" si="10"/>
        <v>1.0286927605266705</v>
      </c>
      <c r="W43" s="8">
        <f t="shared" si="10"/>
        <v>0.53231803140451517</v>
      </c>
      <c r="X43" s="8">
        <f t="shared" si="10"/>
        <v>0.63510586119512791</v>
      </c>
      <c r="Y43" s="8">
        <f t="shared" si="10"/>
        <v>3.4833331177482565</v>
      </c>
      <c r="Z43" s="8">
        <f t="shared" si="10"/>
        <v>3.233245472101884</v>
      </c>
      <c r="AA43" s="8">
        <f t="shared" si="10"/>
        <v>0.63553910737958452</v>
      </c>
      <c r="AB43" s="8">
        <f t="shared" si="10"/>
        <v>3.1905972045743329</v>
      </c>
      <c r="AC43" s="8">
        <f t="shared" si="10"/>
        <v>2.9761434881254449</v>
      </c>
      <c r="AD43" s="8">
        <f t="shared" si="10"/>
        <v>1.4443569708007755</v>
      </c>
      <c r="AE43" s="8">
        <f t="shared" si="10"/>
        <v>0.17293315650315508</v>
      </c>
      <c r="AF43" s="8">
        <f t="shared" si="10"/>
        <v>0.32430816970190252</v>
      </c>
      <c r="AG43" s="8">
        <f t="shared" si="10"/>
        <v>0.38469794335851032</v>
      </c>
      <c r="AH43" s="8">
        <f t="shared" si="10"/>
        <v>0.74043447792571826</v>
      </c>
      <c r="AI43" s="8">
        <f t="shared" si="10"/>
        <v>0.74070756829377515</v>
      </c>
      <c r="AJ43" s="8">
        <f t="shared" si="10"/>
        <v>0.39341077085533266</v>
      </c>
      <c r="AK43" s="8">
        <f t="shared" si="10"/>
        <v>0.35308970923117439</v>
      </c>
      <c r="AL43" s="8">
        <f t="shared" si="10"/>
        <v>0.27451349851877443</v>
      </c>
      <c r="AM43" s="4"/>
      <c r="AN43" s="5">
        <f t="shared" si="0"/>
        <v>1.8735194884251387</v>
      </c>
      <c r="AO43" s="5">
        <f t="shared" si="1"/>
        <v>1.2312206465591149</v>
      </c>
      <c r="AP43" s="6">
        <f t="shared" si="2"/>
        <v>0.65716991692147619</v>
      </c>
      <c r="AQ43" s="4"/>
      <c r="AR43" s="5">
        <f t="shared" si="3"/>
        <v>1.3840469261576283</v>
      </c>
      <c r="AS43" s="5">
        <f t="shared" si="4"/>
        <v>1.4951567015869864</v>
      </c>
      <c r="AT43" s="6">
        <f t="shared" si="5"/>
        <v>1.0802789076941339</v>
      </c>
    </row>
    <row r="44" spans="1:46" x14ac:dyDescent="0.3">
      <c r="A44" s="1" t="s">
        <v>163</v>
      </c>
      <c r="B44" s="8">
        <f t="shared" ref="B44:AL44" si="11">B19/B45</f>
        <v>82.661523684616569</v>
      </c>
      <c r="C44" s="8">
        <f t="shared" si="11"/>
        <v>176.78657934266658</v>
      </c>
      <c r="D44" s="8">
        <f t="shared" si="11"/>
        <v>312.31724444444444</v>
      </c>
      <c r="E44" s="8">
        <f t="shared" si="11"/>
        <v>261.10152533714756</v>
      </c>
      <c r="F44" s="8">
        <f t="shared" si="11"/>
        <v>316.01317166246076</v>
      </c>
      <c r="G44" s="8">
        <f t="shared" si="11"/>
        <v>589.46301515604</v>
      </c>
      <c r="H44" s="8">
        <f t="shared" si="11"/>
        <v>590.80156474748674</v>
      </c>
      <c r="I44" s="8">
        <f t="shared" si="11"/>
        <v>606.14564659664882</v>
      </c>
      <c r="J44" s="8">
        <f t="shared" si="11"/>
        <v>582.75349830026096</v>
      </c>
      <c r="K44" s="8">
        <f t="shared" si="11"/>
        <v>279.99030658699672</v>
      </c>
      <c r="L44" s="8">
        <f t="shared" si="11"/>
        <v>282.15507495875471</v>
      </c>
      <c r="M44" s="8">
        <f t="shared" si="11"/>
        <v>234.38831050228305</v>
      </c>
      <c r="N44" s="8">
        <f t="shared" si="11"/>
        <v>205.88828935227903</v>
      </c>
      <c r="O44" s="8">
        <f t="shared" si="11"/>
        <v>18.691374162096285</v>
      </c>
      <c r="P44" s="8">
        <f t="shared" si="11"/>
        <v>23.78045093880116</v>
      </c>
      <c r="Q44" s="8">
        <f t="shared" si="11"/>
        <v>13.309349964020152</v>
      </c>
      <c r="R44" s="8">
        <f t="shared" si="11"/>
        <v>29.582308240322959</v>
      </c>
      <c r="S44" s="8">
        <f t="shared" si="11"/>
        <v>360.61028676960962</v>
      </c>
      <c r="T44" s="8">
        <f t="shared" si="11"/>
        <v>366.80753206130743</v>
      </c>
      <c r="U44" s="8">
        <f t="shared" si="11"/>
        <v>387.41970463903374</v>
      </c>
      <c r="V44" s="8">
        <f t="shared" si="11"/>
        <v>378.6234400083394</v>
      </c>
      <c r="W44" s="8">
        <f t="shared" si="11"/>
        <v>317.9606258447435</v>
      </c>
      <c r="X44" s="8">
        <f t="shared" si="11"/>
        <v>301.54853234173436</v>
      </c>
      <c r="Y44" s="8">
        <f t="shared" si="11"/>
        <v>337.71235479186834</v>
      </c>
      <c r="Z44" s="8">
        <f t="shared" si="11"/>
        <v>287.60298267110102</v>
      </c>
      <c r="AA44" s="8">
        <f t="shared" si="11"/>
        <v>310.11924796845705</v>
      </c>
      <c r="AB44" s="8">
        <f t="shared" si="11"/>
        <v>295.59967996061056</v>
      </c>
      <c r="AC44" s="8">
        <f t="shared" si="11"/>
        <v>317.20430039977151</v>
      </c>
      <c r="AD44" s="8">
        <f t="shared" si="11"/>
        <v>306.03358626627914</v>
      </c>
      <c r="AE44" s="8">
        <f t="shared" si="11"/>
        <v>357.32104758769526</v>
      </c>
      <c r="AF44" s="8">
        <f t="shared" si="11"/>
        <v>200.09908007505453</v>
      </c>
      <c r="AG44" s="8">
        <f t="shared" si="11"/>
        <v>193.43064780625542</v>
      </c>
      <c r="AH44" s="8">
        <f t="shared" si="11"/>
        <v>202.42498709640418</v>
      </c>
      <c r="AI44" s="8">
        <f t="shared" si="11"/>
        <v>196.16999651608407</v>
      </c>
      <c r="AJ44" s="8">
        <f t="shared" si="11"/>
        <v>190.73808779211916</v>
      </c>
      <c r="AK44" s="8">
        <f t="shared" si="11"/>
        <v>160.41723289051183</v>
      </c>
      <c r="AL44" s="8">
        <f t="shared" si="11"/>
        <v>237.76053234331741</v>
      </c>
      <c r="AM44" s="4"/>
      <c r="AN44" s="5">
        <f t="shared" si="0"/>
        <v>293.30994747298979</v>
      </c>
      <c r="AO44" s="5">
        <f t="shared" si="1"/>
        <v>168.01651946622704</v>
      </c>
      <c r="AP44" s="6">
        <f t="shared" si="2"/>
        <v>0.57282925762924997</v>
      </c>
      <c r="AQ44" s="4"/>
      <c r="AR44" s="5">
        <f t="shared" si="3"/>
        <v>248.22370274857326</v>
      </c>
      <c r="AS44" s="5">
        <f t="shared" si="4"/>
        <v>106.48754880493551</v>
      </c>
      <c r="AT44" s="6">
        <f t="shared" si="5"/>
        <v>0.42899830929037891</v>
      </c>
    </row>
    <row r="45" spans="1:46" x14ac:dyDescent="0.3">
      <c r="A45" s="1" t="s">
        <v>164</v>
      </c>
      <c r="B45" s="8">
        <v>5.7788675880517166</v>
      </c>
      <c r="C45" s="8">
        <v>3.8224621038125863</v>
      </c>
      <c r="D45" s="8">
        <v>3.0201342281879193</v>
      </c>
      <c r="E45" s="8">
        <v>3.1579286981771251</v>
      </c>
      <c r="F45" s="8">
        <v>2.4461005721168321</v>
      </c>
      <c r="G45" s="8">
        <v>2.257732827644332</v>
      </c>
      <c r="H45" s="8">
        <v>2.1712535587956174</v>
      </c>
      <c r="I45" s="8">
        <v>2.0599504541701075</v>
      </c>
      <c r="J45" s="8">
        <v>2.1846286701208979</v>
      </c>
      <c r="K45" s="8">
        <v>2.441048793193263</v>
      </c>
      <c r="L45" s="8">
        <v>2.4748801704242855</v>
      </c>
      <c r="M45" s="8">
        <v>2.4144548795426708</v>
      </c>
      <c r="N45" s="8">
        <v>3.2749798549556806</v>
      </c>
      <c r="O45" s="8">
        <v>8.2358845671267247</v>
      </c>
      <c r="P45" s="8">
        <v>13.896288209606988</v>
      </c>
      <c r="Q45" s="8">
        <v>9.389639639639638</v>
      </c>
      <c r="R45" s="8">
        <v>8.0825335892514403</v>
      </c>
      <c r="S45" s="8">
        <v>2.4127986136898132</v>
      </c>
      <c r="T45" s="8">
        <v>2.3404099560761349</v>
      </c>
      <c r="U45" s="8">
        <v>2.2863060123007406</v>
      </c>
      <c r="V45" s="8">
        <v>2.350937385124372</v>
      </c>
      <c r="W45" s="8">
        <v>2.4615940980760884</v>
      </c>
      <c r="X45" s="4">
        <v>3.2453814064362336</v>
      </c>
      <c r="Y45" s="4">
        <v>2.2891966759002771</v>
      </c>
      <c r="Z45" s="8">
        <v>2.6646455223880596</v>
      </c>
      <c r="AA45" s="8">
        <v>2.918877192982456</v>
      </c>
      <c r="AB45" s="8">
        <v>2.5292652552926524</v>
      </c>
      <c r="AC45" s="8">
        <v>2.3482342422887799</v>
      </c>
      <c r="AD45" s="8">
        <v>2.7809039209817423</v>
      </c>
      <c r="AE45" s="8">
        <v>3.3130150266602034</v>
      </c>
      <c r="AF45" s="8">
        <v>3.929653248306098</v>
      </c>
      <c r="AG45" s="8">
        <v>3.8535258422264071</v>
      </c>
      <c r="AH45" s="8">
        <v>3.524762482312513</v>
      </c>
      <c r="AI45" s="8">
        <v>3.6425549915397628</v>
      </c>
      <c r="AJ45" s="8">
        <v>3.7236925682828712</v>
      </c>
      <c r="AK45" s="8">
        <v>4.0240689130985565</v>
      </c>
      <c r="AL45" s="8">
        <v>4.017866172256868</v>
      </c>
      <c r="AM45" s="4"/>
      <c r="AN45" s="5">
        <f t="shared" si="0"/>
        <v>3.7182234979328626</v>
      </c>
      <c r="AO45" s="5">
        <f t="shared" si="1"/>
        <v>2.7577551982256741</v>
      </c>
      <c r="AP45" s="6">
        <f t="shared" si="2"/>
        <v>0.74168623800017441</v>
      </c>
      <c r="AQ45" s="4"/>
      <c r="AR45" s="5">
        <f t="shared" si="3"/>
        <v>3.7342392068930734</v>
      </c>
      <c r="AS45" s="5">
        <f t="shared" si="4"/>
        <v>1.7003505954622236</v>
      </c>
      <c r="AT45" s="6">
        <f t="shared" si="5"/>
        <v>0.45534056637923132</v>
      </c>
    </row>
    <row r="46" spans="1:46" x14ac:dyDescent="0.3">
      <c r="A46" s="1" t="s">
        <v>165</v>
      </c>
      <c r="B46" s="8">
        <f t="shared" ref="B46:S46" si="12">SUM(B28:B35)</f>
        <v>426.48</v>
      </c>
      <c r="C46" s="8">
        <f t="shared" si="12"/>
        <v>548.22</v>
      </c>
      <c r="D46" s="8">
        <f t="shared" si="12"/>
        <v>742.11</v>
      </c>
      <c r="E46" s="8">
        <f t="shared" si="12"/>
        <v>656.75</v>
      </c>
      <c r="F46" s="8">
        <f t="shared" si="12"/>
        <v>551.88</v>
      </c>
      <c r="G46" s="8">
        <f t="shared" si="12"/>
        <v>925.25</v>
      </c>
      <c r="H46" s="8">
        <f t="shared" si="12"/>
        <v>888.79</v>
      </c>
      <c r="I46" s="8">
        <f t="shared" si="12"/>
        <v>870.41000000000008</v>
      </c>
      <c r="J46" s="8">
        <f t="shared" si="12"/>
        <v>879.73</v>
      </c>
      <c r="K46" s="8">
        <f t="shared" si="12"/>
        <v>454.45</v>
      </c>
      <c r="L46" s="8">
        <f t="shared" si="12"/>
        <v>472.22</v>
      </c>
      <c r="M46" s="8">
        <f t="shared" si="12"/>
        <v>392.73</v>
      </c>
      <c r="N46" s="8">
        <f t="shared" si="12"/>
        <v>524.04999999999995</v>
      </c>
      <c r="O46" s="8">
        <f t="shared" si="12"/>
        <v>322.14999999999998</v>
      </c>
      <c r="P46" s="8">
        <f t="shared" si="12"/>
        <v>586.49</v>
      </c>
      <c r="Q46" s="8">
        <f t="shared" si="12"/>
        <v>206.602</v>
      </c>
      <c r="R46" s="8">
        <f t="shared" si="12"/>
        <v>376.24000000000007</v>
      </c>
      <c r="S46" s="8">
        <f t="shared" si="12"/>
        <v>659.30999999999983</v>
      </c>
      <c r="T46" s="8">
        <f t="shared" ref="T46:AL46" si="13">SUM(T28:T35)</f>
        <v>657.56000000000006</v>
      </c>
      <c r="U46" s="8">
        <f t="shared" si="13"/>
        <v>635.91</v>
      </c>
      <c r="V46" s="8">
        <f t="shared" si="13"/>
        <v>665.56000000000006</v>
      </c>
      <c r="W46" s="8">
        <f t="shared" si="13"/>
        <v>594.03</v>
      </c>
      <c r="X46" s="8">
        <f t="shared" si="13"/>
        <v>724.2299999999999</v>
      </c>
      <c r="Y46" s="8">
        <f t="shared" si="13"/>
        <v>567.21</v>
      </c>
      <c r="Z46" s="8">
        <f t="shared" si="13"/>
        <v>570.84999999999991</v>
      </c>
      <c r="AA46" s="8">
        <f t="shared" si="13"/>
        <v>695.55000000000007</v>
      </c>
      <c r="AB46" s="8">
        <f t="shared" si="13"/>
        <v>540.85</v>
      </c>
      <c r="AC46" s="8">
        <f t="shared" si="13"/>
        <v>544.85</v>
      </c>
      <c r="AD46" s="8">
        <f t="shared" si="13"/>
        <v>628.06999999999994</v>
      </c>
      <c r="AE46" s="8">
        <f t="shared" si="13"/>
        <v>876.33</v>
      </c>
      <c r="AF46" s="8">
        <f t="shared" si="13"/>
        <v>610.11999999999989</v>
      </c>
      <c r="AG46" s="8">
        <f t="shared" si="13"/>
        <v>566.96</v>
      </c>
      <c r="AH46" s="8">
        <f t="shared" si="13"/>
        <v>561.98</v>
      </c>
      <c r="AI46" s="8">
        <f t="shared" si="13"/>
        <v>554.66000000000008</v>
      </c>
      <c r="AJ46" s="8">
        <f t="shared" si="13"/>
        <v>539.1</v>
      </c>
      <c r="AK46" s="8">
        <f t="shared" si="13"/>
        <v>485.28</v>
      </c>
      <c r="AL46" s="8">
        <f t="shared" si="13"/>
        <v>745.56000000000006</v>
      </c>
      <c r="AM46" s="4"/>
      <c r="AN46" s="5">
        <f t="shared" si="0"/>
        <v>599.52768000000015</v>
      </c>
      <c r="AO46" s="5">
        <f t="shared" si="1"/>
        <v>167.34377617017412</v>
      </c>
      <c r="AP46" s="6">
        <f t="shared" si="2"/>
        <v>0.279126021621177</v>
      </c>
      <c r="AQ46" s="4"/>
      <c r="AR46" s="5">
        <f t="shared" si="3"/>
        <v>605.02750000000003</v>
      </c>
      <c r="AS46" s="5">
        <f t="shared" si="4"/>
        <v>153.89259626145414</v>
      </c>
      <c r="AT46" s="6">
        <f t="shared" si="5"/>
        <v>0.2543563660518805</v>
      </c>
    </row>
    <row r="47" spans="1:46" x14ac:dyDescent="0.3">
      <c r="A47" s="1" t="s">
        <v>166</v>
      </c>
      <c r="B47" s="8">
        <v>767.26927798570182</v>
      </c>
      <c r="C47" s="8">
        <v>823.62852987425254</v>
      </c>
      <c r="D47" s="8">
        <v>797.67572806560725</v>
      </c>
      <c r="E47" s="8">
        <v>792.85663480622452</v>
      </c>
      <c r="F47" s="8">
        <v>907.78487411259493</v>
      </c>
      <c r="G47" s="8">
        <v>902.17762763172027</v>
      </c>
      <c r="H47" s="8">
        <v>898.45944694632681</v>
      </c>
      <c r="I47" s="8">
        <v>888.35647794683928</v>
      </c>
      <c r="J47" s="8">
        <v>891.57041789452774</v>
      </c>
      <c r="K47" s="8">
        <v>910.14938783195998</v>
      </c>
      <c r="L47" s="8">
        <v>898.18431121224762</v>
      </c>
      <c r="M47" s="8">
        <v>882.70737453306447</v>
      </c>
      <c r="N47" s="8">
        <v>903.01067433296521</v>
      </c>
      <c r="O47" s="8">
        <v>791.76247942181863</v>
      </c>
      <c r="P47" s="8">
        <v>762.74663876167574</v>
      </c>
      <c r="Q47" s="8">
        <v>767.70740632396269</v>
      </c>
      <c r="R47" s="8">
        <v>745.99270579324161</v>
      </c>
      <c r="S47" s="8">
        <v>801.52941405711226</v>
      </c>
      <c r="T47" s="8">
        <v>918.99845805856603</v>
      </c>
      <c r="U47" s="8">
        <v>866.39708322117963</v>
      </c>
      <c r="V47" s="8">
        <v>831.75412419395434</v>
      </c>
      <c r="W47" s="8">
        <v>784.35669377274871</v>
      </c>
      <c r="X47" s="8">
        <v>807.91303676396956</v>
      </c>
      <c r="Y47" s="8">
        <v>904.036447418943</v>
      </c>
      <c r="Z47" s="8">
        <v>898.12329539352049</v>
      </c>
      <c r="AA47" s="8">
        <v>803.27749617679569</v>
      </c>
      <c r="AB47" s="8">
        <v>895.44411921298911</v>
      </c>
      <c r="AC47" s="8">
        <v>890.30963507210299</v>
      </c>
      <c r="AD47" s="8">
        <v>850.5907936368676</v>
      </c>
      <c r="AE47" s="8">
        <v>744.94560297843316</v>
      </c>
      <c r="AF47" s="8">
        <v>756.81126901066386</v>
      </c>
      <c r="AG47" s="8">
        <v>763.26208491573311</v>
      </c>
      <c r="AH47" s="8">
        <v>798.21515860873865</v>
      </c>
      <c r="AI47" s="8">
        <v>798.32475609699623</v>
      </c>
      <c r="AJ47" s="8">
        <v>761.83118162438609</v>
      </c>
      <c r="AK47" s="8">
        <v>750.71257656426428</v>
      </c>
      <c r="AL47" s="8">
        <v>758.34135534675511</v>
      </c>
      <c r="AM47" s="4"/>
      <c r="AN47" s="5">
        <f t="shared" si="0"/>
        <v>841.49028377134641</v>
      </c>
      <c r="AO47" s="5">
        <f t="shared" si="1"/>
        <v>61.198898490306135</v>
      </c>
      <c r="AP47" s="6">
        <f t="shared" si="2"/>
        <v>7.2726803470657048E-2</v>
      </c>
      <c r="AQ47" s="4"/>
      <c r="AR47" s="5">
        <f t="shared" si="3"/>
        <v>806.66312344298251</v>
      </c>
      <c r="AS47" s="5">
        <f t="shared" si="4"/>
        <v>54.657621498885206</v>
      </c>
      <c r="AT47" s="6">
        <f t="shared" si="5"/>
        <v>6.7757679644008889E-2</v>
      </c>
    </row>
    <row r="48" spans="1:46" x14ac:dyDescent="0.3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</row>
  </sheetData>
  <mergeCells count="2">
    <mergeCell ref="AN9:AP9"/>
    <mergeCell ref="AR9:AT9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Type Z titanite U_Pb</vt:lpstr>
      <vt:lpstr>Type unZ titanite U_Pb</vt:lpstr>
      <vt:lpstr>Type Z titanite</vt:lpstr>
      <vt:lpstr>Type unZ titanite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Langone</dc:creator>
  <cp:lastModifiedBy>stefania.corvo</cp:lastModifiedBy>
  <dcterms:created xsi:type="dcterms:W3CDTF">2024-06-26T05:34:54Z</dcterms:created>
  <dcterms:modified xsi:type="dcterms:W3CDTF">2025-03-07T13:30:28Z</dcterms:modified>
</cp:coreProperties>
</file>