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2260" windowHeight="12645" tabRatio="749"/>
  </bookViews>
  <sheets>
    <sheet name="Content" sheetId="17" r:id="rId1"/>
    <sheet name="Pargasite" sheetId="1" r:id="rId2"/>
    <sheet name="Actinolite" sheetId="2" r:id="rId3"/>
    <sheet name="Garnet" sheetId="3" r:id="rId4"/>
    <sheet name="Epidote " sheetId="12" r:id="rId5"/>
    <sheet name="Feldspar" sheetId="4" r:id="rId6"/>
    <sheet name="Mica" sheetId="8" r:id="rId7"/>
    <sheet name="Carbonate " sheetId="9" r:id="rId8"/>
    <sheet name="Biotite" sheetId="10" r:id="rId9"/>
    <sheet name="Chlorite" sheetId="16" r:id="rId10"/>
    <sheet name="Rutile" sheetId="7" r:id="rId11"/>
    <sheet name="Titanite" sheetId="6" r:id="rId12"/>
    <sheet name="Magnetite" sheetId="13" r:id="rId13"/>
    <sheet name="Ilmenite" sheetId="14" r:id="rId1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1" l="1"/>
  <c r="F15" i="1"/>
  <c r="G15" i="1"/>
  <c r="H15" i="1"/>
  <c r="I15" i="1"/>
  <c r="J15" i="1"/>
  <c r="K15" i="1"/>
  <c r="L15" i="1"/>
  <c r="M15" i="1"/>
  <c r="D15" i="1"/>
  <c r="E16" i="14" l="1"/>
  <c r="F16" i="14"/>
  <c r="G16" i="14"/>
  <c r="H16" i="14"/>
  <c r="I16" i="14"/>
  <c r="J16" i="14"/>
  <c r="K16" i="14"/>
  <c r="L16" i="14"/>
  <c r="M16" i="14"/>
  <c r="N16" i="14"/>
  <c r="D16" i="14"/>
  <c r="E20" i="13"/>
  <c r="F20" i="13"/>
  <c r="G20" i="13"/>
  <c r="H20" i="13"/>
  <c r="I20" i="13"/>
  <c r="J20" i="13"/>
  <c r="K20" i="13"/>
  <c r="L20" i="13"/>
  <c r="M20" i="13"/>
  <c r="N20" i="13"/>
  <c r="O20" i="13"/>
  <c r="P20" i="13"/>
  <c r="Q20" i="13"/>
  <c r="R20" i="13"/>
  <c r="S20" i="13"/>
  <c r="T20" i="13"/>
  <c r="D20" i="13"/>
  <c r="D15" i="10"/>
  <c r="E15" i="10"/>
  <c r="F15" i="10"/>
  <c r="G15" i="10"/>
  <c r="H15" i="10"/>
  <c r="I15" i="10"/>
  <c r="J15" i="10"/>
  <c r="K15" i="10"/>
  <c r="L15" i="10"/>
  <c r="M15" i="10"/>
  <c r="N15" i="10"/>
  <c r="O15" i="10"/>
  <c r="P15" i="10"/>
  <c r="Q15" i="10"/>
  <c r="R15" i="10"/>
  <c r="S15" i="10"/>
  <c r="T15" i="10"/>
  <c r="U15" i="10"/>
  <c r="V15" i="10"/>
  <c r="W15" i="10"/>
  <c r="C15" i="10"/>
  <c r="K14" i="12" l="1"/>
  <c r="N14" i="12" l="1"/>
  <c r="D46" i="2" l="1"/>
  <c r="E46" i="2"/>
  <c r="F46" i="2"/>
  <c r="G46" i="2"/>
  <c r="H46" i="2"/>
  <c r="I46" i="2"/>
  <c r="J46" i="2"/>
  <c r="K46" i="2"/>
  <c r="D31" i="16" l="1"/>
  <c r="Z31" i="16" l="1"/>
  <c r="Z32" i="16" s="1"/>
  <c r="AA31" i="16"/>
  <c r="AB31" i="16"/>
  <c r="AB32" i="16" s="1"/>
  <c r="AC31" i="16"/>
  <c r="AC32" i="16" s="1"/>
  <c r="AD31" i="16"/>
  <c r="AD32" i="16" s="1"/>
  <c r="AE31" i="16"/>
  <c r="AE32" i="16" s="1"/>
  <c r="AF31" i="16"/>
  <c r="AF32" i="16" s="1"/>
  <c r="AG31" i="16"/>
  <c r="AG32" i="16" s="1"/>
  <c r="AH31" i="16"/>
  <c r="AH32" i="16" s="1"/>
  <c r="AI31" i="16"/>
  <c r="AI32" i="16" s="1"/>
  <c r="AJ31" i="16"/>
  <c r="AJ32" i="16" s="1"/>
  <c r="AK31" i="16"/>
  <c r="AK32" i="16" s="1"/>
  <c r="AL31" i="16"/>
  <c r="AL32" i="16" s="1"/>
  <c r="AM31" i="16"/>
  <c r="AM32" i="16" s="1"/>
  <c r="AN31" i="16"/>
  <c r="AN32" i="16" s="1"/>
  <c r="AA32" i="16"/>
  <c r="E31" i="16"/>
  <c r="E32" i="16" s="1"/>
  <c r="F31" i="16"/>
  <c r="F32" i="16" s="1"/>
  <c r="G31" i="16"/>
  <c r="G32" i="16" s="1"/>
  <c r="H31" i="16"/>
  <c r="H32" i="16" s="1"/>
  <c r="I31" i="16"/>
  <c r="I32" i="16" s="1"/>
  <c r="J31" i="16"/>
  <c r="J32" i="16" s="1"/>
  <c r="K31" i="16"/>
  <c r="K32" i="16" s="1"/>
  <c r="L31" i="16"/>
  <c r="L32" i="16" s="1"/>
  <c r="M31" i="16"/>
  <c r="M32" i="16" s="1"/>
  <c r="N31" i="16"/>
  <c r="N32" i="16" s="1"/>
  <c r="O31" i="16"/>
  <c r="O32" i="16" s="1"/>
  <c r="P31" i="16"/>
  <c r="P32" i="16" s="1"/>
  <c r="Q31" i="16"/>
  <c r="Q32" i="16" s="1"/>
  <c r="R31" i="16"/>
  <c r="R32" i="16" s="1"/>
  <c r="S31" i="16"/>
  <c r="S32" i="16" s="1"/>
  <c r="T31" i="16"/>
  <c r="T32" i="16" s="1"/>
  <c r="U31" i="16"/>
  <c r="U32" i="16" s="1"/>
  <c r="V31" i="16"/>
  <c r="V32" i="16" s="1"/>
  <c r="W31" i="16"/>
  <c r="W32" i="16" s="1"/>
  <c r="X31" i="16"/>
  <c r="X32" i="16" s="1"/>
  <c r="D32" i="16"/>
  <c r="E18" i="16" l="1"/>
  <c r="F18" i="16"/>
  <c r="G18" i="16"/>
  <c r="H18" i="16"/>
  <c r="I18" i="16"/>
  <c r="J18" i="16"/>
  <c r="K18" i="16"/>
  <c r="L18" i="16"/>
  <c r="M18" i="16"/>
  <c r="N18" i="16"/>
  <c r="O18" i="16"/>
  <c r="P18" i="16"/>
  <c r="Q18" i="16"/>
  <c r="R18" i="16"/>
  <c r="S18" i="16"/>
  <c r="T18" i="16"/>
  <c r="U18" i="16"/>
  <c r="V18" i="16"/>
  <c r="W18" i="16"/>
  <c r="X18" i="16"/>
  <c r="Z18" i="16"/>
  <c r="AA18" i="16"/>
  <c r="AB18" i="16"/>
  <c r="AC18" i="16"/>
  <c r="AD18" i="16"/>
  <c r="AE18" i="16"/>
  <c r="AF18" i="16"/>
  <c r="AG18" i="16"/>
  <c r="AH18" i="16"/>
  <c r="AI18" i="16"/>
  <c r="AJ18" i="16"/>
  <c r="AK18" i="16"/>
  <c r="AL18" i="16"/>
  <c r="AM18" i="16"/>
  <c r="AN18" i="16"/>
  <c r="D18" i="16"/>
  <c r="D41" i="10" l="1"/>
  <c r="E41" i="10"/>
  <c r="F41" i="10"/>
  <c r="G41" i="10"/>
  <c r="H41" i="10"/>
  <c r="I41" i="10"/>
  <c r="J41" i="10"/>
  <c r="K41" i="10"/>
  <c r="L41" i="10"/>
  <c r="M41" i="10"/>
  <c r="N41" i="10"/>
  <c r="O41" i="10"/>
  <c r="P41" i="10"/>
  <c r="Q41" i="10"/>
  <c r="R41" i="10"/>
  <c r="S41" i="10"/>
  <c r="C41" i="10"/>
  <c r="D40" i="10"/>
  <c r="E40" i="10"/>
  <c r="F40" i="10"/>
  <c r="G40" i="10"/>
  <c r="H40" i="10"/>
  <c r="I40" i="10"/>
  <c r="J40" i="10"/>
  <c r="K40" i="10"/>
  <c r="L40" i="10"/>
  <c r="M40" i="10"/>
  <c r="N40" i="10"/>
  <c r="O40" i="10"/>
  <c r="P40" i="10"/>
  <c r="Q40" i="10"/>
  <c r="R40" i="10"/>
  <c r="S40" i="10"/>
  <c r="C40" i="10"/>
  <c r="F34" i="8" l="1"/>
  <c r="G34" i="8"/>
  <c r="H34" i="8"/>
  <c r="I34" i="8"/>
  <c r="J34" i="8"/>
  <c r="K34" i="8"/>
  <c r="L34" i="8"/>
  <c r="M34" i="8"/>
  <c r="N34" i="8"/>
  <c r="O34" i="8"/>
  <c r="P34" i="8"/>
  <c r="Q34" i="8"/>
  <c r="R34" i="8"/>
  <c r="S34" i="8"/>
  <c r="E34" i="8"/>
  <c r="J14" i="12" l="1"/>
  <c r="I14" i="12"/>
  <c r="D14" i="12"/>
  <c r="E14" i="12"/>
  <c r="F14" i="12"/>
  <c r="G14" i="12"/>
  <c r="H14" i="12"/>
  <c r="L14" i="12"/>
  <c r="M14" i="12"/>
  <c r="C14" i="12"/>
  <c r="H13" i="9" l="1"/>
  <c r="I13" i="9"/>
  <c r="O13" i="9"/>
  <c r="P13" i="9"/>
  <c r="V13" i="9"/>
  <c r="W13" i="9"/>
  <c r="S37" i="10" l="1"/>
  <c r="S39" i="10"/>
  <c r="S16" i="8" l="1"/>
  <c r="N16" i="8"/>
  <c r="M13" i="9" l="1"/>
  <c r="L13" i="9"/>
  <c r="K13" i="9"/>
  <c r="J13" i="9"/>
  <c r="U13" i="9" l="1"/>
  <c r="T13" i="9"/>
  <c r="S13" i="9"/>
  <c r="R13" i="9"/>
  <c r="Q13" i="9"/>
  <c r="N13" i="9" l="1"/>
  <c r="G13" i="9"/>
  <c r="F13" i="9"/>
  <c r="E13" i="9"/>
  <c r="D13" i="9"/>
  <c r="C13" i="9"/>
</calcChain>
</file>

<file path=xl/sharedStrings.xml><?xml version="1.0" encoding="utf-8"?>
<sst xmlns="http://schemas.openxmlformats.org/spreadsheetml/2006/main" count="2087" uniqueCount="272">
  <si>
    <t>SiO2</t>
  </si>
  <si>
    <t>P2O5</t>
  </si>
  <si>
    <t>TiO2</t>
  </si>
  <si>
    <t>Al2O3</t>
  </si>
  <si>
    <t>Cr2O3</t>
  </si>
  <si>
    <t>MnO</t>
  </si>
  <si>
    <t>FeO</t>
  </si>
  <si>
    <t>MgO</t>
  </si>
  <si>
    <t>CaO</t>
  </si>
  <si>
    <t>Na2O</t>
  </si>
  <si>
    <t>K2O</t>
  </si>
  <si>
    <t>Si</t>
  </si>
  <si>
    <t>P</t>
  </si>
  <si>
    <t>Ti</t>
  </si>
  <si>
    <t>Al</t>
  </si>
  <si>
    <t>Cr</t>
  </si>
  <si>
    <t>Mn2+</t>
  </si>
  <si>
    <t>Mn3+</t>
  </si>
  <si>
    <t>Fe2+</t>
  </si>
  <si>
    <t>Fe3+</t>
  </si>
  <si>
    <t>Mg</t>
  </si>
  <si>
    <t>Ca</t>
  </si>
  <si>
    <t>Na</t>
  </si>
  <si>
    <t>K</t>
  </si>
  <si>
    <t>Formula Assignments</t>
  </si>
  <si>
    <t>T (ideally 8 apfu)</t>
  </si>
  <si>
    <t/>
  </si>
  <si>
    <t>T subtotal</t>
  </si>
  <si>
    <t>C (ideally 5 apfu)</t>
  </si>
  <si>
    <t>C subtotal</t>
  </si>
  <si>
    <t>B (ideally 2 apfu)</t>
  </si>
  <si>
    <t>B subtotal</t>
  </si>
  <si>
    <t>A (from 0 to 1 apfu)</t>
  </si>
  <si>
    <t>A subtotal</t>
  </si>
  <si>
    <t>Sum T,C,B,A</t>
  </si>
  <si>
    <t>ferro-pargasite</t>
  </si>
  <si>
    <t>potassic-ferro-pargasite</t>
  </si>
  <si>
    <t>Ambhibole Group</t>
  </si>
  <si>
    <t>Species</t>
  </si>
  <si>
    <t xml:space="preserve">Formula </t>
  </si>
  <si>
    <r>
      <t>(K</t>
    </r>
    <r>
      <rPr>
        <vertAlign val="subscript"/>
        <sz val="11"/>
        <color theme="1"/>
        <rFont val="Calibri"/>
        <family val="2"/>
        <scheme val="minor"/>
      </rPr>
      <t>0.289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0.24</t>
    </r>
    <r>
      <rPr>
        <sz val="11"/>
        <color theme="1"/>
        <rFont val="Calibri"/>
        <family val="2"/>
        <scheme val="minor"/>
      </rPr>
      <t>)Σ0.529 (Ca</t>
    </r>
    <r>
      <rPr>
        <vertAlign val="subscript"/>
        <sz val="11"/>
        <color theme="1"/>
        <rFont val="Calibri"/>
        <family val="2"/>
        <scheme val="minor"/>
      </rPr>
      <t>1.944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0.03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0.026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2.587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1.565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0.448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0.362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0.022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0.008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0.007</t>
    </r>
    <r>
      <rPr>
        <sz val="11"/>
        <color theme="1"/>
        <rFont val="Calibri"/>
        <family val="2"/>
        <scheme val="minor"/>
      </rPr>
      <t>)Σ4.999 (Si</t>
    </r>
    <r>
      <rPr>
        <vertAlign val="subscript"/>
        <sz val="11"/>
        <color theme="1"/>
        <rFont val="Calibri"/>
        <family val="2"/>
        <scheme val="minor"/>
      </rPr>
      <t>6.622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1.371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0.008</t>
    </r>
    <r>
      <rPr>
        <sz val="11"/>
        <color theme="1"/>
        <rFont val="Calibri"/>
        <family val="2"/>
        <scheme val="minor"/>
      </rPr>
      <t>)Σ8.001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</si>
  <si>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(K</t>
    </r>
    <r>
      <rPr>
        <vertAlign val="subscript"/>
        <sz val="11"/>
        <color theme="1"/>
        <rFont val="Calibri"/>
        <family val="2"/>
        <scheme val="minor"/>
      </rPr>
      <t>0.337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0.313</t>
    </r>
    <r>
      <rPr>
        <sz val="11"/>
        <color theme="1"/>
        <rFont val="Calibri"/>
        <family val="2"/>
        <scheme val="minor"/>
      </rPr>
      <t>)Σ0.65 (Ca</t>
    </r>
    <r>
      <rPr>
        <vertAlign val="subscript"/>
        <sz val="11"/>
        <color theme="1"/>
        <rFont val="Calibri"/>
        <family val="2"/>
        <scheme val="minor"/>
      </rPr>
      <t>1.969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0.017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0.014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2.774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1.3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0.7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0.16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0.03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0.024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0.01</t>
    </r>
    <r>
      <rPr>
        <sz val="11"/>
        <color theme="1"/>
        <rFont val="Calibri"/>
        <family val="2"/>
        <scheme val="minor"/>
      </rPr>
      <t>)Σ5 (Si</t>
    </r>
    <r>
      <rPr>
        <vertAlign val="subscript"/>
        <sz val="11"/>
        <color theme="1"/>
        <rFont val="Calibri"/>
        <family val="2"/>
        <scheme val="minor"/>
      </rPr>
      <t>6.418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1.572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0.01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</si>
  <si>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t>Mn2O3</t>
  </si>
  <si>
    <t xml:space="preserve">Fe2O3 </t>
  </si>
  <si>
    <t>PbO</t>
  </si>
  <si>
    <t>H2O+</t>
  </si>
  <si>
    <t>F</t>
  </si>
  <si>
    <t xml:space="preserve">Initial Total </t>
  </si>
  <si>
    <t>Final wt% values</t>
  </si>
  <si>
    <t xml:space="preserve">Total </t>
  </si>
  <si>
    <t xml:space="preserve"> Species</t>
  </si>
  <si>
    <t>actinolite</t>
  </si>
  <si>
    <t>Formula</t>
  </si>
  <si>
    <t>Be</t>
  </si>
  <si>
    <t>O (non-W)</t>
  </si>
  <si>
    <t>W (ideally 2 apfu)</t>
  </si>
  <si>
    <t>OH</t>
  </si>
  <si>
    <t>W subtotal</t>
  </si>
  <si>
    <r>
      <t>(Na</t>
    </r>
    <r>
      <rPr>
        <vertAlign val="subscript"/>
        <sz val="12"/>
        <color theme="1"/>
        <rFont val="Calibri"/>
        <family val="2"/>
        <scheme val="minor"/>
      </rPr>
      <t>0.037</t>
    </r>
    <r>
      <rPr>
        <sz val="12"/>
        <color theme="1"/>
        <rFont val="Calibri"/>
        <family val="2"/>
        <scheme val="minor"/>
      </rPr>
      <t>K</t>
    </r>
    <r>
      <rPr>
        <vertAlign val="subscript"/>
        <sz val="12"/>
        <color theme="1"/>
        <rFont val="Calibri"/>
        <family val="2"/>
        <scheme val="minor"/>
      </rPr>
      <t>0.022</t>
    </r>
    <r>
      <rPr>
        <sz val="12"/>
        <color theme="1"/>
        <rFont val="Calibri"/>
        <family val="2"/>
        <scheme val="minor"/>
      </rPr>
      <t>)Σ0.059 (Ca</t>
    </r>
    <r>
      <rPr>
        <vertAlign val="subscript"/>
        <sz val="12"/>
        <color theme="1"/>
        <rFont val="Calibri"/>
        <family val="2"/>
        <scheme val="minor"/>
      </rPr>
      <t>1.975</t>
    </r>
    <r>
      <rPr>
        <sz val="12"/>
        <color theme="1"/>
        <rFont val="Calibri"/>
        <family val="2"/>
        <scheme val="minor"/>
      </rPr>
      <t>Na</t>
    </r>
    <r>
      <rPr>
        <vertAlign val="subscript"/>
        <sz val="12"/>
        <color theme="1"/>
        <rFont val="Calibri"/>
        <family val="2"/>
        <scheme val="minor"/>
      </rPr>
      <t>0.025</t>
    </r>
    <r>
      <rPr>
        <sz val="12"/>
        <color theme="1"/>
        <rFont val="Calibri"/>
        <family val="2"/>
        <scheme val="minor"/>
      </rPr>
      <t>)Σ2 (Mg</t>
    </r>
    <r>
      <rPr>
        <vertAlign val="subscript"/>
        <sz val="12"/>
        <color theme="1"/>
        <rFont val="Calibri"/>
        <family val="2"/>
        <scheme val="minor"/>
      </rPr>
      <t>2.551</t>
    </r>
    <r>
      <rPr>
        <sz val="12"/>
        <color theme="1"/>
        <rFont val="Calibri"/>
        <family val="2"/>
        <scheme val="minor"/>
      </rPr>
      <t>Feii</t>
    </r>
    <r>
      <rPr>
        <vertAlign val="subscript"/>
        <sz val="12"/>
        <color theme="1"/>
        <rFont val="Calibri"/>
        <family val="2"/>
        <scheme val="minor"/>
      </rPr>
      <t>2.213</t>
    </r>
    <r>
      <rPr>
        <sz val="12"/>
        <color theme="1"/>
        <rFont val="Calibri"/>
        <family val="2"/>
        <scheme val="minor"/>
      </rPr>
      <t>Al</t>
    </r>
    <r>
      <rPr>
        <vertAlign val="subscript"/>
        <sz val="12"/>
        <color theme="1"/>
        <rFont val="Calibri"/>
        <family val="2"/>
        <scheme val="minor"/>
      </rPr>
      <t>0.171</t>
    </r>
    <r>
      <rPr>
        <sz val="12"/>
        <color theme="1"/>
        <rFont val="Calibri"/>
        <family val="2"/>
        <scheme val="minor"/>
      </rPr>
      <t>Mnii</t>
    </r>
    <r>
      <rPr>
        <vertAlign val="subscript"/>
        <sz val="12"/>
        <color theme="1"/>
        <rFont val="Calibri"/>
        <family val="2"/>
        <scheme val="minor"/>
      </rPr>
      <t>0.023</t>
    </r>
    <r>
      <rPr>
        <sz val="12"/>
        <color theme="1"/>
        <rFont val="Calibri"/>
        <family val="2"/>
        <scheme val="minor"/>
      </rPr>
      <t>Ti</t>
    </r>
    <r>
      <rPr>
        <vertAlign val="subscript"/>
        <sz val="12"/>
        <color theme="1"/>
        <rFont val="Calibri"/>
        <family val="2"/>
        <scheme val="minor"/>
      </rPr>
      <t>0.005</t>
    </r>
    <r>
      <rPr>
        <sz val="12"/>
        <color theme="1"/>
        <rFont val="Calibri"/>
        <family val="2"/>
        <scheme val="minor"/>
      </rPr>
      <t>FeIII</t>
    </r>
    <r>
      <rPr>
        <vertAlign val="subscript"/>
        <sz val="12"/>
        <color theme="1"/>
        <rFont val="Calibri"/>
        <family val="2"/>
        <scheme val="minor"/>
      </rPr>
      <t>0.001</t>
    </r>
    <r>
      <rPr>
        <sz val="12"/>
        <color theme="1"/>
        <rFont val="Calibri"/>
        <family val="2"/>
        <scheme val="minor"/>
      </rPr>
      <t>)Σ4.964 (Si</t>
    </r>
    <r>
      <rPr>
        <vertAlign val="subscript"/>
        <sz val="12"/>
        <color theme="1"/>
        <rFont val="Calibri"/>
        <family val="2"/>
        <scheme val="minor"/>
      </rPr>
      <t>7.832</t>
    </r>
    <r>
      <rPr>
        <sz val="12"/>
        <color theme="1"/>
        <rFont val="Calibri"/>
        <family val="2"/>
        <scheme val="minor"/>
      </rPr>
      <t>Al</t>
    </r>
    <r>
      <rPr>
        <vertAlign val="subscript"/>
        <sz val="12"/>
        <color theme="1"/>
        <rFont val="Calibri"/>
        <family val="2"/>
        <scheme val="minor"/>
      </rPr>
      <t>0.155</t>
    </r>
    <r>
      <rPr>
        <sz val="12"/>
        <color theme="1"/>
        <rFont val="Calibri"/>
        <family val="2"/>
        <scheme val="minor"/>
      </rPr>
      <t>P</t>
    </r>
    <r>
      <rPr>
        <vertAlign val="subscript"/>
        <sz val="12"/>
        <color theme="1"/>
        <rFont val="Calibri"/>
        <family val="2"/>
        <scheme val="minor"/>
      </rPr>
      <t>0.012</t>
    </r>
    <r>
      <rPr>
        <sz val="12"/>
        <color theme="1"/>
        <rFont val="Calibri"/>
        <family val="2"/>
        <scheme val="minor"/>
      </rPr>
      <t>)Σ7.999 O</t>
    </r>
    <r>
      <rPr>
        <vertAlign val="subscript"/>
        <sz val="12"/>
        <color theme="1"/>
        <rFont val="Calibri"/>
        <family val="2"/>
        <scheme val="minor"/>
      </rPr>
      <t>22</t>
    </r>
    <r>
      <rPr>
        <sz val="12"/>
        <color theme="1"/>
        <rFont val="Calibri"/>
        <family val="2"/>
        <scheme val="minor"/>
      </rPr>
      <t xml:space="preserve"> ((OH)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>)Σ2</t>
    </r>
  </si>
  <si>
    <t>12(O)</t>
  </si>
  <si>
    <t>Total</t>
  </si>
  <si>
    <t>Mol. Props.</t>
  </si>
  <si>
    <t>Mn</t>
  </si>
  <si>
    <t>Formula (corr.)</t>
  </si>
  <si>
    <t>Mg/(Mg+Fe2)</t>
  </si>
  <si>
    <t>Fe2/(Fe2+Fe3)</t>
  </si>
  <si>
    <t>Al/(Al+Fe3+Cr)</t>
  </si>
  <si>
    <t>A</t>
  </si>
  <si>
    <t>M</t>
  </si>
  <si>
    <t>Mn + Fe2</t>
  </si>
  <si>
    <t>Mole fractions</t>
  </si>
  <si>
    <t>XFe2 (VIII)</t>
  </si>
  <si>
    <t>XMn (VIII)</t>
  </si>
  <si>
    <t>XMg (VIII)</t>
  </si>
  <si>
    <t>XCa (VIII)</t>
  </si>
  <si>
    <t>XAl (VI)</t>
  </si>
  <si>
    <t>XFe3 (VI)</t>
  </si>
  <si>
    <t>XCr (VI)</t>
  </si>
  <si>
    <t>End-members</t>
  </si>
  <si>
    <t>Almandine</t>
  </si>
  <si>
    <t>Spessartine</t>
  </si>
  <si>
    <t>Pyrope</t>
  </si>
  <si>
    <t>Grossular</t>
  </si>
  <si>
    <t>Andradite</t>
  </si>
  <si>
    <t>Uvarovite</t>
  </si>
  <si>
    <t>BaO</t>
  </si>
  <si>
    <t>TOTAL</t>
  </si>
  <si>
    <t>Oxygens   =</t>
  </si>
  <si>
    <t>Fe</t>
  </si>
  <si>
    <t>Ba</t>
  </si>
  <si>
    <t>Or</t>
  </si>
  <si>
    <t>Ab</t>
  </si>
  <si>
    <t>An</t>
  </si>
  <si>
    <t>K Feldspar</t>
  </si>
  <si>
    <t>Plagioclase</t>
  </si>
  <si>
    <t>Al(IV)</t>
  </si>
  <si>
    <t>Mineral</t>
  </si>
  <si>
    <t>H2O*</t>
  </si>
  <si>
    <t>Al iv</t>
  </si>
  <si>
    <t>Al vi</t>
  </si>
  <si>
    <t>OH*</t>
  </si>
  <si>
    <t>Y total</t>
  </si>
  <si>
    <t>X total</t>
  </si>
  <si>
    <t>Al total</t>
  </si>
  <si>
    <t>Fe/Fe+Mg</t>
  </si>
  <si>
    <r>
      <t>Fe</t>
    </r>
    <r>
      <rPr>
        <vertAlign val="subscript"/>
        <sz val="12"/>
        <color theme="1"/>
        <rFont val="Calibri"/>
        <family val="2"/>
        <scheme val="minor"/>
      </rPr>
      <t>2.41</t>
    </r>
    <r>
      <rPr>
        <sz val="12"/>
        <color theme="1"/>
        <rFont val="Calibri"/>
        <family val="2"/>
        <scheme val="minor"/>
      </rPr>
      <t>Mn</t>
    </r>
    <r>
      <rPr>
        <vertAlign val="subscript"/>
        <sz val="12"/>
        <color theme="1"/>
        <rFont val="Calibri"/>
        <family val="2"/>
        <scheme val="minor"/>
      </rPr>
      <t>0.27</t>
    </r>
    <r>
      <rPr>
        <sz val="12"/>
        <color theme="1"/>
        <rFont val="Calibri"/>
        <family val="2"/>
        <scheme val="minor"/>
      </rPr>
      <t>Mg</t>
    </r>
    <r>
      <rPr>
        <vertAlign val="subscript"/>
        <sz val="12"/>
        <color theme="1"/>
        <rFont val="Calibri"/>
        <family val="2"/>
        <scheme val="minor"/>
      </rPr>
      <t>0.16</t>
    </r>
    <r>
      <rPr>
        <sz val="12"/>
        <color theme="1"/>
        <rFont val="Calibri"/>
        <family val="2"/>
        <scheme val="minor"/>
      </rPr>
      <t>Ca</t>
    </r>
    <r>
      <rPr>
        <vertAlign val="subscript"/>
        <sz val="12"/>
        <color theme="1"/>
        <rFont val="Calibri"/>
        <family val="2"/>
        <scheme val="minor"/>
      </rPr>
      <t>0.13</t>
    </r>
    <r>
      <rPr>
        <sz val="12"/>
        <color theme="1"/>
        <rFont val="Calibri"/>
        <family val="2"/>
        <scheme val="minor"/>
      </rPr>
      <t>[Fe</t>
    </r>
    <r>
      <rPr>
        <vertAlign val="superscript"/>
        <sz val="12"/>
        <color theme="1"/>
        <rFont val="Calibri"/>
        <family val="2"/>
        <scheme val="minor"/>
      </rPr>
      <t>3+</t>
    </r>
    <r>
      <rPr>
        <vertAlign val="subscript"/>
        <sz val="12"/>
        <color theme="1"/>
        <rFont val="Calibri"/>
        <family val="2"/>
        <scheme val="minor"/>
      </rPr>
      <t xml:space="preserve"> 0.05</t>
    </r>
    <r>
      <rPr>
        <sz val="12"/>
        <color theme="1"/>
        <rFont val="Calibri"/>
        <family val="2"/>
        <scheme val="minor"/>
      </rPr>
      <t xml:space="preserve"> Al</t>
    </r>
    <r>
      <rPr>
        <vertAlign val="subscript"/>
        <sz val="12"/>
        <color theme="1"/>
        <rFont val="Calibri"/>
        <family val="2"/>
        <scheme val="minor"/>
      </rPr>
      <t>1.97</t>
    </r>
    <r>
      <rPr>
        <sz val="12"/>
        <color theme="1"/>
        <rFont val="Calibri"/>
        <family val="2"/>
        <scheme val="minor"/>
      </rPr>
      <t xml:space="preserve">Si </t>
    </r>
    <r>
      <rPr>
        <vertAlign val="subscript"/>
        <sz val="12"/>
        <color theme="1"/>
        <rFont val="Calibri"/>
        <family val="2"/>
        <scheme val="minor"/>
      </rPr>
      <t>2.98</t>
    </r>
    <r>
      <rPr>
        <sz val="12"/>
        <color theme="1"/>
        <rFont val="Calibri"/>
        <family val="2"/>
        <scheme val="minor"/>
      </rPr>
      <t>] O</t>
    </r>
    <r>
      <rPr>
        <vertAlign val="subscript"/>
        <sz val="12"/>
        <color theme="1"/>
        <rFont val="Calibri"/>
        <family val="2"/>
        <scheme val="minor"/>
      </rPr>
      <t>12</t>
    </r>
  </si>
  <si>
    <r>
      <t>Fe</t>
    </r>
    <r>
      <rPr>
        <vertAlign val="subscript"/>
        <sz val="12"/>
        <color theme="1"/>
        <rFont val="Calibri"/>
        <family val="2"/>
        <scheme val="minor"/>
      </rPr>
      <t>2.26</t>
    </r>
    <r>
      <rPr>
        <sz val="12"/>
        <color theme="1"/>
        <rFont val="Calibri"/>
        <family val="2"/>
        <scheme val="minor"/>
      </rPr>
      <t>Mn</t>
    </r>
    <r>
      <rPr>
        <vertAlign val="subscript"/>
        <sz val="12"/>
        <color theme="1"/>
        <rFont val="Calibri"/>
        <family val="2"/>
        <scheme val="minor"/>
      </rPr>
      <t xml:space="preserve">0.22 </t>
    </r>
    <r>
      <rPr>
        <sz val="12"/>
        <color theme="1"/>
        <rFont val="Calibri"/>
        <family val="2"/>
        <scheme val="minor"/>
      </rPr>
      <t>Mg</t>
    </r>
    <r>
      <rPr>
        <vertAlign val="subscript"/>
        <sz val="12"/>
        <color theme="1"/>
        <rFont val="Calibri"/>
        <family val="2"/>
        <scheme val="minor"/>
      </rPr>
      <t>0.14</t>
    </r>
    <r>
      <rPr>
        <sz val="12"/>
        <color theme="1"/>
        <rFont val="Calibri"/>
        <family val="2"/>
        <scheme val="minor"/>
      </rPr>
      <t>Ca</t>
    </r>
    <r>
      <rPr>
        <vertAlign val="subscript"/>
        <sz val="12"/>
        <color theme="1"/>
        <rFont val="Calibri"/>
        <family val="2"/>
        <scheme val="minor"/>
      </rPr>
      <t xml:space="preserve">0.35 </t>
    </r>
    <r>
      <rPr>
        <sz val="12"/>
        <color theme="1"/>
        <rFont val="Calibri"/>
        <family val="2"/>
        <scheme val="minor"/>
      </rPr>
      <t>[Fe</t>
    </r>
    <r>
      <rPr>
        <vertAlign val="superscript"/>
        <sz val="12"/>
        <color theme="1"/>
        <rFont val="Calibri"/>
        <family val="2"/>
        <scheme val="minor"/>
      </rPr>
      <t>3+</t>
    </r>
    <r>
      <rPr>
        <vertAlign val="subscript"/>
        <sz val="12"/>
        <color theme="1"/>
        <rFont val="Calibri"/>
        <family val="2"/>
        <scheme val="minor"/>
      </rPr>
      <t xml:space="preserve"> 0.06</t>
    </r>
    <r>
      <rPr>
        <sz val="12"/>
        <color theme="1"/>
        <rFont val="Calibri"/>
        <family val="2"/>
        <scheme val="minor"/>
      </rPr>
      <t xml:space="preserve"> Al</t>
    </r>
    <r>
      <rPr>
        <vertAlign val="subscript"/>
        <sz val="12"/>
        <color theme="1"/>
        <rFont val="Calibri"/>
        <family val="2"/>
        <scheme val="minor"/>
      </rPr>
      <t>1.95</t>
    </r>
    <r>
      <rPr>
        <sz val="12"/>
        <color theme="1"/>
        <rFont val="Calibri"/>
        <family val="2"/>
        <scheme val="minor"/>
      </rPr>
      <t xml:space="preserve">Si </t>
    </r>
    <r>
      <rPr>
        <vertAlign val="subscript"/>
        <sz val="12"/>
        <color theme="1"/>
        <rFont val="Calibri"/>
        <family val="2"/>
        <scheme val="minor"/>
      </rPr>
      <t>2.99</t>
    </r>
    <r>
      <rPr>
        <sz val="12"/>
        <color theme="1"/>
        <rFont val="Calibri"/>
        <family val="2"/>
        <scheme val="minor"/>
      </rPr>
      <t>] O</t>
    </r>
    <r>
      <rPr>
        <vertAlign val="subscript"/>
        <sz val="12"/>
        <color theme="1"/>
        <rFont val="Calibri"/>
        <family val="2"/>
        <scheme val="minor"/>
      </rPr>
      <t>12</t>
    </r>
  </si>
  <si>
    <r>
      <t>Fe</t>
    </r>
    <r>
      <rPr>
        <vertAlign val="subscript"/>
        <sz val="12"/>
        <color theme="1"/>
        <rFont val="Calibri"/>
        <family val="2"/>
        <scheme val="minor"/>
      </rPr>
      <t>2.19</t>
    </r>
    <r>
      <rPr>
        <sz val="12"/>
        <color theme="1"/>
        <rFont val="Calibri"/>
        <family val="2"/>
        <scheme val="minor"/>
      </rPr>
      <t>Mn</t>
    </r>
    <r>
      <rPr>
        <vertAlign val="subscript"/>
        <sz val="12"/>
        <color theme="1"/>
        <rFont val="Calibri"/>
        <family val="2"/>
        <scheme val="minor"/>
      </rPr>
      <t>0.21</t>
    </r>
    <r>
      <rPr>
        <sz val="12"/>
        <color theme="1"/>
        <rFont val="Calibri"/>
        <family val="2"/>
        <scheme val="minor"/>
      </rPr>
      <t>Mg</t>
    </r>
    <r>
      <rPr>
        <vertAlign val="subscript"/>
        <sz val="12"/>
        <color theme="1"/>
        <rFont val="Calibri"/>
        <family val="2"/>
        <scheme val="minor"/>
      </rPr>
      <t>0.13</t>
    </r>
    <r>
      <rPr>
        <sz val="12"/>
        <color theme="1"/>
        <rFont val="Calibri"/>
        <family val="2"/>
        <scheme val="minor"/>
      </rPr>
      <t>Ca</t>
    </r>
    <r>
      <rPr>
        <vertAlign val="subscript"/>
        <sz val="12"/>
        <color theme="1"/>
        <rFont val="Calibri"/>
        <family val="2"/>
        <scheme val="minor"/>
      </rPr>
      <t xml:space="preserve">0.44 </t>
    </r>
    <r>
      <rPr>
        <sz val="12"/>
        <color theme="1"/>
        <rFont val="Calibri"/>
        <family val="2"/>
        <scheme val="minor"/>
      </rPr>
      <t>[Fe</t>
    </r>
    <r>
      <rPr>
        <vertAlign val="superscript"/>
        <sz val="12"/>
        <color theme="1"/>
        <rFont val="Calibri"/>
        <family val="2"/>
        <scheme val="minor"/>
      </rPr>
      <t>3+</t>
    </r>
    <r>
      <rPr>
        <vertAlign val="subscript"/>
        <sz val="12"/>
        <color theme="1"/>
        <rFont val="Calibri"/>
        <family val="2"/>
        <scheme val="minor"/>
      </rPr>
      <t xml:space="preserve"> 0.05</t>
    </r>
    <r>
      <rPr>
        <sz val="12"/>
        <color theme="1"/>
        <rFont val="Calibri"/>
        <family val="2"/>
        <scheme val="minor"/>
      </rPr>
      <t xml:space="preserve"> Al</t>
    </r>
    <r>
      <rPr>
        <vertAlign val="subscript"/>
        <sz val="12"/>
        <color theme="1"/>
        <rFont val="Calibri"/>
        <family val="2"/>
        <scheme val="minor"/>
      </rPr>
      <t>1.98</t>
    </r>
    <r>
      <rPr>
        <sz val="12"/>
        <color theme="1"/>
        <rFont val="Calibri"/>
        <family val="2"/>
        <scheme val="minor"/>
      </rPr>
      <t xml:space="preserve">Si </t>
    </r>
    <r>
      <rPr>
        <vertAlign val="subscript"/>
        <sz val="12"/>
        <color theme="1"/>
        <rFont val="Calibri"/>
        <family val="2"/>
        <scheme val="minor"/>
      </rPr>
      <t>2.97</t>
    </r>
    <r>
      <rPr>
        <sz val="12"/>
        <color theme="1"/>
        <rFont val="Calibri"/>
        <family val="2"/>
        <scheme val="minor"/>
      </rPr>
      <t>] O</t>
    </r>
    <r>
      <rPr>
        <vertAlign val="subscript"/>
        <sz val="12"/>
        <color theme="1"/>
        <rFont val="Calibri"/>
        <family val="2"/>
        <scheme val="minor"/>
      </rPr>
      <t>12</t>
    </r>
  </si>
  <si>
    <r>
      <t>Fe</t>
    </r>
    <r>
      <rPr>
        <vertAlign val="subscript"/>
        <sz val="12"/>
        <color theme="1"/>
        <rFont val="Calibri"/>
        <family val="2"/>
        <scheme val="minor"/>
      </rPr>
      <t>2.27</t>
    </r>
    <r>
      <rPr>
        <sz val="12"/>
        <color theme="1"/>
        <rFont val="Calibri"/>
        <family val="2"/>
        <scheme val="minor"/>
      </rPr>
      <t>Mn</t>
    </r>
    <r>
      <rPr>
        <vertAlign val="subscript"/>
        <sz val="12"/>
        <color theme="1"/>
        <rFont val="Calibri"/>
        <family val="2"/>
        <scheme val="minor"/>
      </rPr>
      <t>0.2</t>
    </r>
    <r>
      <rPr>
        <sz val="12"/>
        <color theme="1"/>
        <rFont val="Calibri"/>
        <family val="2"/>
        <scheme val="minor"/>
      </rPr>
      <t>Mg</t>
    </r>
    <r>
      <rPr>
        <vertAlign val="subscript"/>
        <sz val="12"/>
        <color theme="1"/>
        <rFont val="Calibri"/>
        <family val="2"/>
        <scheme val="minor"/>
      </rPr>
      <t>0.14</t>
    </r>
    <r>
      <rPr>
        <sz val="12"/>
        <color theme="1"/>
        <rFont val="Calibri"/>
        <family val="2"/>
        <scheme val="minor"/>
      </rPr>
      <t>Ca</t>
    </r>
    <r>
      <rPr>
        <vertAlign val="subscript"/>
        <sz val="12"/>
        <color theme="1"/>
        <rFont val="Calibri"/>
        <family val="2"/>
        <scheme val="minor"/>
      </rPr>
      <t xml:space="preserve">0.37 </t>
    </r>
    <r>
      <rPr>
        <sz val="12"/>
        <color theme="1"/>
        <rFont val="Calibri"/>
        <family val="2"/>
        <scheme val="minor"/>
      </rPr>
      <t>[Fe</t>
    </r>
    <r>
      <rPr>
        <vertAlign val="superscript"/>
        <sz val="12"/>
        <color theme="1"/>
        <rFont val="Calibri"/>
        <family val="2"/>
        <scheme val="minor"/>
      </rPr>
      <t>3+</t>
    </r>
    <r>
      <rPr>
        <vertAlign val="subscript"/>
        <sz val="12"/>
        <color theme="1"/>
        <rFont val="Calibri"/>
        <family val="2"/>
        <scheme val="minor"/>
      </rPr>
      <t xml:space="preserve"> 0.034</t>
    </r>
    <r>
      <rPr>
        <sz val="12"/>
        <color theme="1"/>
        <rFont val="Calibri"/>
        <family val="2"/>
        <scheme val="minor"/>
      </rPr>
      <t xml:space="preserve"> Al</t>
    </r>
    <r>
      <rPr>
        <vertAlign val="subscript"/>
        <sz val="12"/>
        <color theme="1"/>
        <rFont val="Calibri"/>
        <family val="2"/>
        <scheme val="minor"/>
      </rPr>
      <t>1.98</t>
    </r>
    <r>
      <rPr>
        <sz val="12"/>
        <color theme="1"/>
        <rFont val="Calibri"/>
        <family val="2"/>
        <scheme val="minor"/>
      </rPr>
      <t xml:space="preserve">Si </t>
    </r>
    <r>
      <rPr>
        <vertAlign val="subscript"/>
        <sz val="12"/>
        <color theme="1"/>
        <rFont val="Calibri"/>
        <family val="2"/>
        <scheme val="minor"/>
      </rPr>
      <t>2.98</t>
    </r>
    <r>
      <rPr>
        <sz val="12"/>
        <color theme="1"/>
        <rFont val="Calibri"/>
        <family val="2"/>
        <scheme val="minor"/>
      </rPr>
      <t>] O</t>
    </r>
    <r>
      <rPr>
        <vertAlign val="subscript"/>
        <sz val="12"/>
        <color theme="1"/>
        <rFont val="Calibri"/>
        <family val="2"/>
        <scheme val="minor"/>
      </rPr>
      <t>12</t>
    </r>
  </si>
  <si>
    <r>
      <t>(Na</t>
    </r>
    <r>
      <rPr>
        <vertAlign val="subscript"/>
        <sz val="12"/>
        <color theme="1"/>
        <rFont val="Calibri"/>
        <family val="2"/>
        <scheme val="minor"/>
      </rPr>
      <t>0.069</t>
    </r>
    <r>
      <rPr>
        <sz val="12"/>
        <color theme="1"/>
        <rFont val="Calibri"/>
        <family val="2"/>
        <scheme val="minor"/>
      </rPr>
      <t>K</t>
    </r>
    <r>
      <rPr>
        <vertAlign val="subscript"/>
        <sz val="12"/>
        <color theme="1"/>
        <rFont val="Calibri"/>
        <family val="2"/>
        <scheme val="minor"/>
      </rPr>
      <t>0.059</t>
    </r>
    <r>
      <rPr>
        <sz val="12"/>
        <color theme="1"/>
        <rFont val="Calibri"/>
        <family val="2"/>
        <scheme val="minor"/>
      </rPr>
      <t>)Σ0.128 (Ca</t>
    </r>
    <r>
      <rPr>
        <vertAlign val="subscript"/>
        <sz val="12"/>
        <color theme="1"/>
        <rFont val="Calibri"/>
        <family val="2"/>
        <scheme val="minor"/>
      </rPr>
      <t>1.966</t>
    </r>
    <r>
      <rPr>
        <sz val="12"/>
        <color theme="1"/>
        <rFont val="Calibri"/>
        <family val="2"/>
        <scheme val="minor"/>
      </rPr>
      <t>Na</t>
    </r>
    <r>
      <rPr>
        <vertAlign val="subscript"/>
        <sz val="12"/>
        <color theme="1"/>
        <rFont val="Calibri"/>
        <family val="2"/>
        <scheme val="minor"/>
      </rPr>
      <t>0.032</t>
    </r>
    <r>
      <rPr>
        <sz val="12"/>
        <color theme="1"/>
        <rFont val="Calibri"/>
        <family val="2"/>
        <scheme val="minor"/>
      </rPr>
      <t>Mn</t>
    </r>
    <r>
      <rPr>
        <vertAlign val="subscript"/>
        <sz val="12"/>
        <color theme="1"/>
        <rFont val="Calibri"/>
        <family val="2"/>
        <scheme val="minor"/>
      </rPr>
      <t>0.002</t>
    </r>
    <r>
      <rPr>
        <sz val="12"/>
        <color theme="1"/>
        <rFont val="Calibri"/>
        <family val="2"/>
        <scheme val="minor"/>
      </rPr>
      <t>)Σ2 (Mg</t>
    </r>
    <r>
      <rPr>
        <vertAlign val="subscript"/>
        <sz val="12"/>
        <color theme="1"/>
        <rFont val="Calibri"/>
        <family val="2"/>
        <scheme val="minor"/>
      </rPr>
      <t>2.377</t>
    </r>
    <r>
      <rPr>
        <sz val="12"/>
        <color theme="1"/>
        <rFont val="Calibri"/>
        <family val="2"/>
        <scheme val="minor"/>
      </rPr>
      <t>Feii</t>
    </r>
    <r>
      <rPr>
        <vertAlign val="subscript"/>
        <sz val="12"/>
        <color theme="1"/>
        <rFont val="Calibri"/>
        <family val="2"/>
        <scheme val="minor"/>
      </rPr>
      <t>2.325</t>
    </r>
    <r>
      <rPr>
        <sz val="12"/>
        <color theme="1"/>
        <rFont val="Calibri"/>
        <family val="2"/>
        <scheme val="minor"/>
      </rPr>
      <t>Al</t>
    </r>
    <r>
      <rPr>
        <vertAlign val="subscript"/>
        <sz val="12"/>
        <color theme="1"/>
        <rFont val="Calibri"/>
        <family val="2"/>
        <scheme val="minor"/>
      </rPr>
      <t>0.236</t>
    </r>
    <r>
      <rPr>
        <sz val="12"/>
        <color theme="1"/>
        <rFont val="Calibri"/>
        <family val="2"/>
        <scheme val="minor"/>
      </rPr>
      <t>Mnii</t>
    </r>
    <r>
      <rPr>
        <vertAlign val="subscript"/>
        <sz val="12"/>
        <color theme="1"/>
        <rFont val="Calibri"/>
        <family val="2"/>
        <scheme val="minor"/>
      </rPr>
      <t>0.042</t>
    </r>
    <r>
      <rPr>
        <sz val="12"/>
        <color theme="1"/>
        <rFont val="Calibri"/>
        <family val="2"/>
        <scheme val="minor"/>
      </rPr>
      <t>Cr</t>
    </r>
    <r>
      <rPr>
        <vertAlign val="subscript"/>
        <sz val="12"/>
        <color theme="1"/>
        <rFont val="Calibri"/>
        <family val="2"/>
        <scheme val="minor"/>
      </rPr>
      <t>0.007</t>
    </r>
    <r>
      <rPr>
        <sz val="12"/>
        <color theme="1"/>
        <rFont val="Calibri"/>
        <family val="2"/>
        <scheme val="minor"/>
      </rPr>
      <t>Ti</t>
    </r>
    <r>
      <rPr>
        <vertAlign val="subscript"/>
        <sz val="12"/>
        <color theme="1"/>
        <rFont val="Calibri"/>
        <family val="2"/>
        <scheme val="minor"/>
      </rPr>
      <t>0.007</t>
    </r>
    <r>
      <rPr>
        <sz val="12"/>
        <color theme="1"/>
        <rFont val="Calibri"/>
        <family val="2"/>
        <scheme val="minor"/>
      </rPr>
      <t>FeIII</t>
    </r>
    <r>
      <rPr>
        <vertAlign val="subscript"/>
        <sz val="12"/>
        <color theme="1"/>
        <rFont val="Calibri"/>
        <family val="2"/>
        <scheme val="minor"/>
      </rPr>
      <t>0.007</t>
    </r>
    <r>
      <rPr>
        <sz val="12"/>
        <color theme="1"/>
        <rFont val="Calibri"/>
        <family val="2"/>
        <scheme val="minor"/>
      </rPr>
      <t>)Σ5.001 (Si</t>
    </r>
    <r>
      <rPr>
        <vertAlign val="subscript"/>
        <sz val="12"/>
        <color theme="1"/>
        <rFont val="Calibri"/>
        <family val="2"/>
        <scheme val="minor"/>
      </rPr>
      <t>7.64</t>
    </r>
    <r>
      <rPr>
        <sz val="12"/>
        <color theme="1"/>
        <rFont val="Calibri"/>
        <family val="2"/>
        <scheme val="minor"/>
      </rPr>
      <t>Al</t>
    </r>
    <r>
      <rPr>
        <vertAlign val="subscript"/>
        <sz val="12"/>
        <color theme="1"/>
        <rFont val="Calibri"/>
        <family val="2"/>
        <scheme val="minor"/>
      </rPr>
      <t>0.36</t>
    </r>
    <r>
      <rPr>
        <sz val="12"/>
        <color theme="1"/>
        <rFont val="Calibri"/>
        <family val="2"/>
        <scheme val="minor"/>
      </rPr>
      <t>)Σ8 O</t>
    </r>
    <r>
      <rPr>
        <vertAlign val="subscript"/>
        <sz val="12"/>
        <color theme="1"/>
        <rFont val="Calibri"/>
        <family val="2"/>
        <scheme val="minor"/>
      </rPr>
      <t>22</t>
    </r>
    <r>
      <rPr>
        <sz val="12"/>
        <color theme="1"/>
        <rFont val="Calibri"/>
        <family val="2"/>
        <scheme val="minor"/>
      </rPr>
      <t xml:space="preserve"> ((OH)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>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</si>
  <si>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0.051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0.036</t>
    </r>
    <r>
      <rPr>
        <sz val="11"/>
        <color theme="1"/>
        <rFont val="Calibri"/>
        <family val="2"/>
        <scheme val="minor"/>
      </rPr>
      <t>)Σ0.087 (Ca</t>
    </r>
    <r>
      <rPr>
        <vertAlign val="subscript"/>
        <sz val="11"/>
        <color theme="1"/>
        <rFont val="Calibri"/>
        <family val="2"/>
        <scheme val="minor"/>
      </rPr>
      <t>1.961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0.021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0.018</t>
    </r>
    <r>
      <rPr>
        <sz val="11"/>
        <color theme="1"/>
        <rFont val="Calibri"/>
        <family val="2"/>
        <scheme val="minor"/>
      </rPr>
      <t>)Σ2 (Mg</t>
    </r>
    <r>
      <rPr>
        <vertAlign val="subscript"/>
        <sz val="11"/>
        <color theme="1"/>
        <rFont val="Calibri"/>
        <family val="2"/>
        <scheme val="minor"/>
      </rPr>
      <t>2.595</t>
    </r>
    <r>
      <rPr>
        <sz val="11"/>
        <color theme="1"/>
        <rFont val="Calibri"/>
        <family val="2"/>
        <scheme val="minor"/>
      </rPr>
      <t>Feii</t>
    </r>
    <r>
      <rPr>
        <vertAlign val="subscript"/>
        <sz val="11"/>
        <color theme="1"/>
        <rFont val="Calibri"/>
        <family val="2"/>
        <scheme val="minor"/>
      </rPr>
      <t>2.177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0.113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0.1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0.009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0.006</t>
    </r>
    <r>
      <rPr>
        <sz val="11"/>
        <color theme="1"/>
        <rFont val="Calibri"/>
        <family val="2"/>
        <scheme val="minor"/>
      </rPr>
      <t>)Σ5 (Si</t>
    </r>
    <r>
      <rPr>
        <vertAlign val="subscript"/>
        <sz val="11"/>
        <color theme="1"/>
        <rFont val="Calibri"/>
        <family val="2"/>
        <scheme val="minor"/>
      </rPr>
      <t>7.707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0.292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0.001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</si>
  <si>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0.063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0.044</t>
    </r>
    <r>
      <rPr>
        <sz val="11"/>
        <color theme="1"/>
        <rFont val="Calibri"/>
        <family val="2"/>
        <scheme val="minor"/>
      </rPr>
      <t>)Σ0.107 (Ca</t>
    </r>
    <r>
      <rPr>
        <vertAlign val="subscript"/>
        <sz val="11"/>
        <color theme="1"/>
        <rFont val="Calibri"/>
        <family val="2"/>
        <scheme val="minor"/>
      </rPr>
      <t>1.968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0.032</t>
    </r>
    <r>
      <rPr>
        <sz val="11"/>
        <color theme="1"/>
        <rFont val="Calibri"/>
        <family val="2"/>
        <scheme val="minor"/>
      </rPr>
      <t>)Σ2 (Mg</t>
    </r>
    <r>
      <rPr>
        <vertAlign val="subscript"/>
        <sz val="11"/>
        <color theme="1"/>
        <rFont val="Calibri"/>
        <family val="2"/>
        <scheme val="minor"/>
      </rPr>
      <t>2.404</t>
    </r>
    <r>
      <rPr>
        <sz val="11"/>
        <color theme="1"/>
        <rFont val="Calibri"/>
        <family val="2"/>
        <scheme val="minor"/>
      </rPr>
      <t>Feii</t>
    </r>
    <r>
      <rPr>
        <vertAlign val="subscript"/>
        <sz val="11"/>
        <color theme="1"/>
        <rFont val="Calibri"/>
        <family val="2"/>
        <scheme val="minor"/>
      </rPr>
      <t>2.231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0.28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0.03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0.005</t>
    </r>
    <r>
      <rPr>
        <sz val="11"/>
        <color theme="1"/>
        <rFont val="Calibri"/>
        <family val="2"/>
        <scheme val="minor"/>
      </rPr>
      <t>)Σ4.95 (Si</t>
    </r>
    <r>
      <rPr>
        <vertAlign val="subscript"/>
        <sz val="11"/>
        <color theme="1"/>
        <rFont val="Calibri"/>
        <family val="2"/>
        <scheme val="minor"/>
      </rPr>
      <t>7.737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0.263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 xml:space="preserve">22 </t>
    </r>
    <r>
      <rPr>
        <sz val="11"/>
        <color theme="1"/>
        <rFont val="Calibri"/>
        <family val="2"/>
        <scheme val="minor"/>
      </rPr>
      <t>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</si>
  <si>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0.067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0.051</t>
    </r>
    <r>
      <rPr>
        <sz val="11"/>
        <color theme="1"/>
        <rFont val="Calibri"/>
        <family val="2"/>
        <scheme val="minor"/>
      </rPr>
      <t>)Σ0.118 (Ca</t>
    </r>
    <r>
      <rPr>
        <vertAlign val="subscript"/>
        <sz val="11"/>
        <color theme="1"/>
        <rFont val="Calibri"/>
        <family val="2"/>
        <scheme val="minor"/>
      </rPr>
      <t>1.976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0.016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0.007</t>
    </r>
    <r>
      <rPr>
        <sz val="11"/>
        <color theme="1"/>
        <rFont val="Calibri"/>
        <family val="2"/>
        <scheme val="minor"/>
      </rPr>
      <t>)Σ1.999 (Mg</t>
    </r>
    <r>
      <rPr>
        <vertAlign val="subscript"/>
        <sz val="11"/>
        <color theme="1"/>
        <rFont val="Calibri"/>
        <family val="2"/>
        <scheme val="minor"/>
      </rPr>
      <t>2.508</t>
    </r>
    <r>
      <rPr>
        <sz val="11"/>
        <color theme="1"/>
        <rFont val="Calibri"/>
        <family val="2"/>
        <scheme val="minor"/>
      </rPr>
      <t>Feii</t>
    </r>
    <r>
      <rPr>
        <vertAlign val="subscript"/>
        <sz val="11"/>
        <color theme="1"/>
        <rFont val="Calibri"/>
        <family val="2"/>
        <scheme val="minor"/>
      </rPr>
      <t>2.272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0.153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0.032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0.026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0.006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0.004</t>
    </r>
    <r>
      <rPr>
        <sz val="11"/>
        <color theme="1"/>
        <rFont val="Calibri"/>
        <family val="2"/>
        <scheme val="minor"/>
      </rPr>
      <t>)Σ5.001 (Si</t>
    </r>
    <r>
      <rPr>
        <vertAlign val="subscript"/>
        <sz val="11"/>
        <color theme="1"/>
        <rFont val="Calibri"/>
        <family val="2"/>
        <scheme val="minor"/>
      </rPr>
      <t>7.705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0.295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</si>
  <si>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t xml:space="preserve">Calcite </t>
  </si>
  <si>
    <t>26-15 AP8</t>
  </si>
  <si>
    <t>26-15 AP 9</t>
  </si>
  <si>
    <t>26-15 AP10</t>
  </si>
  <si>
    <t>26-33 AP4</t>
  </si>
  <si>
    <t>26-33 AP 15</t>
  </si>
  <si>
    <t>Sample No</t>
  </si>
  <si>
    <t>Siderite</t>
  </si>
  <si>
    <t>5-10 AP8</t>
  </si>
  <si>
    <t>5-10 AP9</t>
  </si>
  <si>
    <t>5-10 AP10</t>
  </si>
  <si>
    <t>5-10 AP12</t>
  </si>
  <si>
    <t>Dol-Ankerite series</t>
  </si>
  <si>
    <t>Calcite</t>
  </si>
  <si>
    <t>23-5 M AP1</t>
  </si>
  <si>
    <t>23-9 AP1</t>
  </si>
  <si>
    <t>23-9 AP2</t>
  </si>
  <si>
    <t>23-9 AP5</t>
  </si>
  <si>
    <r>
      <t>(K</t>
    </r>
    <r>
      <rPr>
        <vertAlign val="subscript"/>
        <sz val="11"/>
        <color theme="1"/>
        <rFont val="Calibri"/>
        <family val="2"/>
        <scheme val="minor"/>
      </rPr>
      <t>0.39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0.36</t>
    </r>
    <r>
      <rPr>
        <sz val="11"/>
        <color theme="1"/>
        <rFont val="Calibri"/>
        <family val="2"/>
        <scheme val="minor"/>
      </rPr>
      <t>)Σ0.76 (Ca</t>
    </r>
    <r>
      <rPr>
        <vertAlign val="subscript"/>
        <sz val="11"/>
        <color theme="1"/>
        <rFont val="Calibri"/>
        <family val="2"/>
        <scheme val="minor"/>
      </rPr>
      <t>1.99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0.01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0.01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2.76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1.30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0.69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0.18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0.03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0.025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0.007</t>
    </r>
    <r>
      <rPr>
        <sz val="11"/>
        <color theme="1"/>
        <rFont val="Calibri"/>
        <family val="2"/>
        <scheme val="minor"/>
      </rPr>
      <t>)Σ5 (Si</t>
    </r>
    <r>
      <rPr>
        <vertAlign val="subscript"/>
        <sz val="11"/>
        <color theme="1"/>
        <rFont val="Calibri"/>
        <family val="2"/>
        <scheme val="minor"/>
      </rPr>
      <t>6.31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1.69</t>
    </r>
    <r>
      <rPr>
        <sz val="11"/>
        <color theme="1"/>
        <rFont val="Calibri"/>
        <family val="2"/>
        <scheme val="minor"/>
      </rPr>
      <t>)Σ8 O22 ((OH)2)Σ2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</si>
  <si>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0.37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0.37</t>
    </r>
    <r>
      <rPr>
        <sz val="11"/>
        <color theme="1"/>
        <rFont val="Calibri"/>
        <family val="2"/>
        <scheme val="minor"/>
      </rPr>
      <t>Ca</t>
    </r>
    <r>
      <rPr>
        <vertAlign val="subscript"/>
        <sz val="11"/>
        <color theme="1"/>
        <rFont val="Calibri"/>
        <family val="2"/>
        <scheme val="minor"/>
      </rPr>
      <t>0.01</t>
    </r>
    <r>
      <rPr>
        <sz val="11"/>
        <color theme="1"/>
        <rFont val="Calibri"/>
        <family val="2"/>
        <scheme val="minor"/>
      </rPr>
      <t>)Σ0.75 (Ca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2.77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1.38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0.62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0.16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0.041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0.033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0.001</t>
    </r>
    <r>
      <rPr>
        <sz val="11"/>
        <color theme="1"/>
        <rFont val="Calibri"/>
        <family val="2"/>
        <scheme val="minor"/>
      </rPr>
      <t>)Σ4.99 (Si</t>
    </r>
    <r>
      <rPr>
        <vertAlign val="subscript"/>
        <sz val="11"/>
        <color theme="1"/>
        <rFont val="Calibri"/>
        <family val="2"/>
        <scheme val="minor"/>
      </rPr>
      <t>6.41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1.59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0.001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</si>
  <si>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0.33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0.27</t>
    </r>
    <r>
      <rPr>
        <sz val="11"/>
        <color theme="1"/>
        <rFont val="Calibri"/>
        <family val="2"/>
        <scheme val="minor"/>
      </rPr>
      <t>)Σ0.59 (Ca</t>
    </r>
    <r>
      <rPr>
        <vertAlign val="subscript"/>
        <sz val="11"/>
        <color theme="1"/>
        <rFont val="Calibri"/>
        <family val="2"/>
        <scheme val="minor"/>
      </rPr>
      <t>1.91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0.035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0.034</t>
    </r>
    <r>
      <rPr>
        <sz val="11"/>
        <color theme="1"/>
        <rFont val="Calibri"/>
        <family val="2"/>
        <scheme val="minor"/>
      </rPr>
      <t>Fe</t>
    </r>
    <r>
      <rPr>
        <vertAlign val="subscript"/>
        <sz val="11"/>
        <color theme="1"/>
        <rFont val="Calibri"/>
        <family val="2"/>
        <scheme val="minor"/>
      </rPr>
      <t>0.026</t>
    </r>
    <r>
      <rPr>
        <sz val="11"/>
        <color theme="1"/>
        <rFont val="Calibri"/>
        <family val="2"/>
        <scheme val="minor"/>
      </rPr>
      <t>)Σ2.0 (Feii</t>
    </r>
    <r>
      <rPr>
        <vertAlign val="subscript"/>
        <sz val="11"/>
        <color theme="1"/>
        <rFont val="Calibri"/>
        <family val="2"/>
        <scheme val="minor"/>
      </rPr>
      <t>2.79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1.30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0.76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0.11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0.036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0.001</t>
    </r>
    <r>
      <rPr>
        <sz val="11"/>
        <color theme="1"/>
        <rFont val="Calibri"/>
        <family val="2"/>
        <scheme val="minor"/>
      </rPr>
      <t>)Σ5 (Si</t>
    </r>
    <r>
      <rPr>
        <vertAlign val="subscript"/>
        <sz val="11"/>
        <color theme="1"/>
        <rFont val="Calibri"/>
        <family val="2"/>
        <scheme val="minor"/>
      </rPr>
      <t>6.49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1.51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0.001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</si>
  <si>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0.36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0.27</t>
    </r>
    <r>
      <rPr>
        <sz val="11"/>
        <color theme="1"/>
        <rFont val="Calibri"/>
        <family val="2"/>
        <scheme val="minor"/>
      </rPr>
      <t>Ca</t>
    </r>
    <r>
      <rPr>
        <vertAlign val="subscript"/>
        <sz val="11"/>
        <color theme="1"/>
        <rFont val="Calibri"/>
        <family val="2"/>
        <scheme val="minor"/>
      </rPr>
      <t>0.01</t>
    </r>
    <r>
      <rPr>
        <sz val="11"/>
        <color theme="1"/>
        <rFont val="Calibri"/>
        <family val="2"/>
        <scheme val="minor"/>
      </rPr>
      <t>)Σ0.64 (Ca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2.84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1.33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0.69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0.083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0.033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0.023</t>
    </r>
    <r>
      <rPr>
        <sz val="11"/>
        <color theme="1"/>
        <rFont val="Calibri"/>
        <family val="2"/>
        <scheme val="minor"/>
      </rPr>
      <t>)Σ4.99 (Si</t>
    </r>
    <r>
      <rPr>
        <vertAlign val="subscript"/>
        <sz val="11"/>
        <color theme="1"/>
        <rFont val="Calibri"/>
        <family val="2"/>
        <scheme val="minor"/>
      </rPr>
      <t>6.53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1.46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0.001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</si>
  <si>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(K</t>
    </r>
    <r>
      <rPr>
        <vertAlign val="subscript"/>
        <sz val="11"/>
        <color theme="1"/>
        <rFont val="Calibri"/>
        <family val="2"/>
        <scheme val="minor"/>
      </rPr>
      <t>0.06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0.05</t>
    </r>
    <r>
      <rPr>
        <sz val="11"/>
        <color theme="1"/>
        <rFont val="Calibri"/>
        <family val="2"/>
        <scheme val="minor"/>
      </rPr>
      <t>)Σ0.11 (Ca</t>
    </r>
    <r>
      <rPr>
        <vertAlign val="subscript"/>
        <sz val="11"/>
        <color theme="1"/>
        <rFont val="Calibri"/>
        <family val="2"/>
        <scheme val="minor"/>
      </rPr>
      <t>1.97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0.03</t>
    </r>
    <r>
      <rPr>
        <sz val="11"/>
        <color theme="1"/>
        <rFont val="Calibri"/>
        <family val="2"/>
        <scheme val="minor"/>
      </rPr>
      <t>)Σ2 (Mg</t>
    </r>
    <r>
      <rPr>
        <vertAlign val="subscript"/>
        <sz val="11"/>
        <color theme="1"/>
        <rFont val="Calibri"/>
        <family val="2"/>
        <scheme val="minor"/>
      </rPr>
      <t>2.52</t>
    </r>
    <r>
      <rPr>
        <sz val="11"/>
        <color theme="1"/>
        <rFont val="Calibri"/>
        <family val="2"/>
        <scheme val="minor"/>
      </rPr>
      <t>Feii</t>
    </r>
    <r>
      <rPr>
        <vertAlign val="subscript"/>
        <sz val="11"/>
        <color theme="1"/>
        <rFont val="Calibri"/>
        <family val="2"/>
        <scheme val="minor"/>
      </rPr>
      <t>2.23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0.17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0.024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0.006</t>
    </r>
    <r>
      <rPr>
        <sz val="11"/>
        <color theme="1"/>
        <rFont val="Calibri"/>
        <family val="2"/>
        <scheme val="minor"/>
      </rPr>
      <t>)Σ4.95 (Si</t>
    </r>
    <r>
      <rPr>
        <vertAlign val="subscript"/>
        <sz val="11"/>
        <color theme="1"/>
        <rFont val="Calibri"/>
        <family val="2"/>
        <scheme val="minor"/>
      </rPr>
      <t>7.84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0.16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</si>
  <si>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0.05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0.04</t>
    </r>
    <r>
      <rPr>
        <sz val="11"/>
        <color theme="1"/>
        <rFont val="Calibri"/>
        <family val="2"/>
        <scheme val="minor"/>
      </rPr>
      <t>)Σ0.091 (Ca</t>
    </r>
    <r>
      <rPr>
        <vertAlign val="subscript"/>
        <sz val="11"/>
        <color theme="1"/>
        <rFont val="Calibri"/>
        <family val="2"/>
        <scheme val="minor"/>
      </rPr>
      <t>1.97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0.026</t>
    </r>
    <r>
      <rPr>
        <sz val="11"/>
        <color theme="1"/>
        <rFont val="Calibri"/>
        <family val="2"/>
        <scheme val="minor"/>
      </rPr>
      <t>)Σ2 (Mg</t>
    </r>
    <r>
      <rPr>
        <vertAlign val="subscript"/>
        <sz val="11"/>
        <color theme="1"/>
        <rFont val="Calibri"/>
        <family val="2"/>
        <scheme val="minor"/>
      </rPr>
      <t>2.54</t>
    </r>
    <r>
      <rPr>
        <sz val="11"/>
        <color theme="1"/>
        <rFont val="Calibri"/>
        <family val="2"/>
        <scheme val="minor"/>
      </rPr>
      <t>Feii</t>
    </r>
    <r>
      <rPr>
        <vertAlign val="subscript"/>
        <sz val="11"/>
        <color theme="1"/>
        <rFont val="Calibri"/>
        <family val="2"/>
        <scheme val="minor"/>
      </rPr>
      <t>2.22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0.16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0.024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0.004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0.003)</t>
    </r>
    <r>
      <rPr>
        <sz val="11"/>
        <color theme="1"/>
        <rFont val="Calibri"/>
        <family val="2"/>
        <scheme val="minor"/>
      </rPr>
      <t>Σ4.96 (Si</t>
    </r>
    <r>
      <rPr>
        <vertAlign val="subscript"/>
        <sz val="11"/>
        <color theme="1"/>
        <rFont val="Calibri"/>
        <family val="2"/>
        <scheme val="minor"/>
      </rPr>
      <t>7.82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0.17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0.009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</si>
  <si>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t>21-26</t>
  </si>
  <si>
    <t>22-15</t>
  </si>
  <si>
    <t>Muscovite</t>
  </si>
  <si>
    <t>Phengite</t>
  </si>
  <si>
    <t xml:space="preserve">Sample </t>
  </si>
  <si>
    <t>2-14</t>
  </si>
  <si>
    <t>Biotite</t>
  </si>
  <si>
    <t xml:space="preserve">Biotite </t>
  </si>
  <si>
    <t>Botite</t>
  </si>
  <si>
    <t xml:space="preserve"> Al(VI)</t>
  </si>
  <si>
    <t xml:space="preserve">  Ti  </t>
  </si>
  <si>
    <t xml:space="preserve"> Fe3+ </t>
  </si>
  <si>
    <t xml:space="preserve">  Fe2+     </t>
  </si>
  <si>
    <t>Al (T)</t>
  </si>
  <si>
    <t>I site</t>
  </si>
  <si>
    <t>M site</t>
  </si>
  <si>
    <t>X (Ph)</t>
  </si>
  <si>
    <t>X(An)</t>
  </si>
  <si>
    <t>X (pdo)</t>
  </si>
  <si>
    <t>Fet+Mn</t>
  </si>
  <si>
    <t xml:space="preserve"> 23-5 </t>
  </si>
  <si>
    <t>26-15</t>
  </si>
  <si>
    <t xml:space="preserve"> 26-33</t>
  </si>
  <si>
    <t xml:space="preserve"> 5-19</t>
  </si>
  <si>
    <t xml:space="preserve"> 2-9</t>
  </si>
  <si>
    <t xml:space="preserve"> 50-32</t>
  </si>
  <si>
    <t xml:space="preserve"> 50-33</t>
  </si>
  <si>
    <t xml:space="preserve"> 50-34</t>
  </si>
  <si>
    <t>5-32</t>
  </si>
  <si>
    <t>Alteration zone</t>
  </si>
  <si>
    <r>
      <t>Al</t>
    </r>
    <r>
      <rPr>
        <vertAlign val="superscript"/>
        <sz val="12"/>
        <color theme="1"/>
        <rFont val="Calibri"/>
        <family val="2"/>
        <scheme val="minor"/>
      </rPr>
      <t>vi</t>
    </r>
    <r>
      <rPr>
        <sz val="12"/>
        <color theme="1"/>
        <rFont val="Calibri"/>
        <family val="2"/>
        <scheme val="minor"/>
      </rPr>
      <t>+Fe</t>
    </r>
    <r>
      <rPr>
        <vertAlign val="superscript"/>
        <sz val="12"/>
        <color theme="1"/>
        <rFont val="Calibri"/>
        <family val="2"/>
        <scheme val="minor"/>
      </rPr>
      <t>3+</t>
    </r>
    <r>
      <rPr>
        <sz val="12"/>
        <color theme="1"/>
        <rFont val="Calibri"/>
        <family val="2"/>
        <scheme val="minor"/>
      </rPr>
      <t>+Ti</t>
    </r>
  </si>
  <si>
    <r>
      <t xml:space="preserve">   Fe</t>
    </r>
    <r>
      <rPr>
        <vertAlign val="superscript"/>
        <sz val="12"/>
        <color theme="1"/>
        <rFont val="Calibri"/>
        <family val="2"/>
        <scheme val="minor"/>
      </rPr>
      <t>3+</t>
    </r>
    <r>
      <rPr>
        <sz val="12"/>
        <color theme="1"/>
        <rFont val="Calibri"/>
        <family val="2"/>
        <scheme val="minor"/>
      </rPr>
      <t>(T)</t>
    </r>
  </si>
  <si>
    <r>
      <t xml:space="preserve">   Fe</t>
    </r>
    <r>
      <rPr>
        <vertAlign val="superscript"/>
        <sz val="12"/>
        <color theme="1"/>
        <rFont val="Calibri"/>
        <family val="2"/>
        <scheme val="minor"/>
      </rPr>
      <t>3+</t>
    </r>
    <r>
      <rPr>
        <sz val="12"/>
        <color theme="1"/>
        <rFont val="Calibri"/>
        <family val="2"/>
        <scheme val="minor"/>
      </rPr>
      <t>(M)</t>
    </r>
  </si>
  <si>
    <r>
      <t>Fe</t>
    </r>
    <r>
      <rPr>
        <vertAlign val="superscript"/>
        <sz val="12"/>
        <color theme="1"/>
        <rFont val="Calibri"/>
        <family val="2"/>
        <scheme val="minor"/>
      </rPr>
      <t>2+</t>
    </r>
    <r>
      <rPr>
        <sz val="12"/>
        <color theme="1"/>
        <rFont val="Calibri"/>
        <family val="2"/>
        <scheme val="minor"/>
      </rPr>
      <t xml:space="preserve"> + Mn</t>
    </r>
  </si>
  <si>
    <t>GIG 5-20</t>
  </si>
  <si>
    <t>GIG 1-9</t>
  </si>
  <si>
    <t>GIG 22-7</t>
  </si>
  <si>
    <t>GIG 20-6</t>
  </si>
  <si>
    <t>GIG 26-33</t>
  </si>
  <si>
    <t>GIG 5-19</t>
  </si>
  <si>
    <t>GIG 23-5</t>
  </si>
  <si>
    <t>GIG 2-9</t>
  </si>
  <si>
    <t>GIG 50-32</t>
  </si>
  <si>
    <t>Chl1</t>
  </si>
  <si>
    <t>Chl2</t>
  </si>
  <si>
    <t>[4]Al</t>
  </si>
  <si>
    <t>[6]Al</t>
  </si>
  <si>
    <t>[6]Ti</t>
  </si>
  <si>
    <t>5-10</t>
  </si>
  <si>
    <t>5-12</t>
  </si>
  <si>
    <t>18-12</t>
  </si>
  <si>
    <t>29-33</t>
  </si>
  <si>
    <t>23-9 AP9</t>
  </si>
  <si>
    <t>22-23</t>
  </si>
  <si>
    <t>21-30</t>
  </si>
  <si>
    <t>55-7</t>
  </si>
  <si>
    <t>18-19</t>
  </si>
  <si>
    <t>23-15</t>
  </si>
  <si>
    <t>26-33</t>
  </si>
  <si>
    <t>54-33</t>
  </si>
  <si>
    <t>48-24</t>
  </si>
  <si>
    <t>55-5</t>
  </si>
  <si>
    <r>
      <t>(Na</t>
    </r>
    <r>
      <rPr>
        <vertAlign val="subscript"/>
        <sz val="11"/>
        <color theme="1"/>
        <rFont val="Calibri"/>
        <family val="2"/>
        <scheme val="minor"/>
      </rPr>
      <t>0.315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0.237</t>
    </r>
    <r>
      <rPr>
        <sz val="11"/>
        <color theme="1"/>
        <rFont val="Calibri"/>
        <family val="2"/>
        <scheme val="minor"/>
      </rPr>
      <t>)Σ0.552 (Ca</t>
    </r>
    <r>
      <rPr>
        <vertAlign val="subscript"/>
        <sz val="11"/>
        <color theme="1"/>
        <rFont val="Calibri"/>
        <family val="2"/>
        <scheme val="minor"/>
      </rPr>
      <t>1.935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0.035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0.03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2.68</t>
    </r>
    <r>
      <rPr>
        <sz val="11"/>
        <color theme="1"/>
        <rFont val="Calibri"/>
        <family val="2"/>
        <scheme val="minor"/>
      </rPr>
      <t>2Mg</t>
    </r>
    <r>
      <rPr>
        <vertAlign val="subscript"/>
        <sz val="11"/>
        <color theme="1"/>
        <rFont val="Calibri"/>
        <family val="2"/>
        <scheme val="minor"/>
      </rPr>
      <t>1.251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0.702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0.323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0.042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0.002</t>
    </r>
    <r>
      <rPr>
        <sz val="11"/>
        <color theme="1"/>
        <rFont val="Calibri"/>
        <family val="2"/>
        <scheme val="minor"/>
      </rPr>
      <t>)Σ5.001 (Si</t>
    </r>
    <r>
      <rPr>
        <vertAlign val="subscript"/>
        <sz val="11"/>
        <color theme="1"/>
        <rFont val="Calibri"/>
        <family val="2"/>
        <scheme val="minor"/>
      </rPr>
      <t>6.351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1.636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0.013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</si>
  <si>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mg+fe</t>
    </r>
    <r>
      <rPr>
        <vertAlign val="superscript"/>
        <sz val="11"/>
        <color theme="1"/>
        <rFont val="Calibri"/>
        <family val="2"/>
        <scheme val="minor"/>
      </rPr>
      <t>2+</t>
    </r>
  </si>
  <si>
    <t>Ps</t>
  </si>
  <si>
    <t>Total (wt%)</t>
  </si>
  <si>
    <t>Total (apfu)</t>
  </si>
  <si>
    <r>
      <t>Fe</t>
    </r>
    <r>
      <rPr>
        <vertAlign val="superscript"/>
        <sz val="14"/>
        <color theme="1"/>
        <rFont val="Calibri"/>
        <family val="2"/>
        <scheme val="minor"/>
      </rPr>
      <t>3+</t>
    </r>
  </si>
  <si>
    <t>Si+Fe+Mg</t>
  </si>
  <si>
    <t>Mg/Fe</t>
  </si>
  <si>
    <t>Fe3+/Fe2+</t>
  </si>
  <si>
    <t>5--19</t>
  </si>
  <si>
    <t>5--5a</t>
  </si>
  <si>
    <t>23-19a</t>
  </si>
  <si>
    <t>5--5</t>
  </si>
  <si>
    <t>23-19B</t>
  </si>
  <si>
    <t>22-6</t>
  </si>
  <si>
    <t>Magnetite</t>
  </si>
  <si>
    <t>wt%</t>
  </si>
  <si>
    <t>ZnO</t>
  </si>
  <si>
    <t>21-11</t>
  </si>
  <si>
    <t>Ilmenite</t>
  </si>
  <si>
    <t xml:space="preserve">Propylitic Zone </t>
  </si>
  <si>
    <t>Potassic Zone</t>
  </si>
  <si>
    <t>48/11</t>
  </si>
  <si>
    <t>V2O5</t>
  </si>
  <si>
    <t>Mganetite</t>
  </si>
  <si>
    <t>GIG 20-6A</t>
  </si>
  <si>
    <t>BDL</t>
  </si>
  <si>
    <t>BDL-Below detetion limit</t>
  </si>
  <si>
    <t>Alteration Zone</t>
  </si>
  <si>
    <r>
      <t>Fe</t>
    </r>
    <r>
      <rPr>
        <vertAlign val="superscript"/>
        <sz val="12"/>
        <color theme="1"/>
        <rFont val="Calibri"/>
        <family val="2"/>
      </rPr>
      <t>3+</t>
    </r>
    <r>
      <rPr>
        <sz val="11"/>
        <color theme="1"/>
        <rFont val="Calibri"/>
        <family val="2"/>
      </rPr>
      <t>/Σfe</t>
    </r>
  </si>
  <si>
    <t>Dolosotone with phyllitic intercalation</t>
  </si>
  <si>
    <t>Titanite</t>
  </si>
  <si>
    <t>22-9</t>
  </si>
  <si>
    <r>
      <t>(Na</t>
    </r>
    <r>
      <rPr>
        <vertAlign val="subscript"/>
        <sz val="11"/>
        <color theme="1"/>
        <rFont val="Calibri"/>
        <family val="2"/>
        <scheme val="minor"/>
      </rPr>
      <t>0.06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0.05</t>
    </r>
    <r>
      <rPr>
        <sz val="11"/>
        <color theme="1"/>
        <rFont val="Calibri"/>
        <family val="2"/>
        <scheme val="minor"/>
      </rPr>
      <t>)Σ0.106 (Ca</t>
    </r>
    <r>
      <rPr>
        <vertAlign val="subscript"/>
        <sz val="11"/>
        <color theme="1"/>
        <rFont val="Calibri"/>
        <family val="2"/>
        <scheme val="minor"/>
      </rPr>
      <t>1.97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0.029</t>
    </r>
    <r>
      <rPr>
        <sz val="11"/>
        <color theme="1"/>
        <rFont val="Calibri"/>
        <family val="2"/>
        <scheme val="minor"/>
      </rPr>
      <t>)Σ2 (Mg</t>
    </r>
    <r>
      <rPr>
        <vertAlign val="subscript"/>
        <sz val="11"/>
        <color theme="1"/>
        <rFont val="Calibri"/>
        <family val="2"/>
        <scheme val="minor"/>
      </rPr>
      <t>2.4</t>
    </r>
    <r>
      <rPr>
        <sz val="11"/>
        <color theme="1"/>
        <rFont val="Calibri"/>
        <family val="2"/>
        <scheme val="minor"/>
      </rPr>
      <t>Feii</t>
    </r>
    <r>
      <rPr>
        <vertAlign val="subscript"/>
        <sz val="11"/>
        <color theme="1"/>
        <rFont val="Calibri"/>
        <family val="2"/>
        <scheme val="minor"/>
      </rPr>
      <t>2.3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0.25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0.033</t>
    </r>
    <r>
      <rPr>
        <sz val="11"/>
        <color theme="1"/>
        <rFont val="Calibri"/>
        <family val="2"/>
        <scheme val="minor"/>
      </rPr>
      <t>Cr</t>
    </r>
    <r>
      <rPr>
        <vertAlign val="subscript"/>
        <sz val="11"/>
        <color theme="1"/>
        <rFont val="Calibri"/>
        <family val="2"/>
        <scheme val="minor"/>
      </rPr>
      <t>0.004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0.005)</t>
    </r>
    <r>
      <rPr>
        <sz val="11"/>
        <color theme="1"/>
        <rFont val="Calibri"/>
        <family val="2"/>
        <scheme val="minor"/>
      </rPr>
      <t>Σ4.99 (Si</t>
    </r>
    <r>
      <rPr>
        <vertAlign val="subscript"/>
        <sz val="11"/>
        <color theme="1"/>
        <rFont val="Calibri"/>
        <family val="2"/>
        <scheme val="minor"/>
      </rPr>
      <t>7.67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0.33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</si>
  <si>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t>Geological Magazine</t>
  </si>
  <si>
    <t>Electron microprobe data of samples from the Imalia deposit.</t>
  </si>
  <si>
    <t>Supplementary Material :</t>
  </si>
  <si>
    <t>5-19</t>
  </si>
  <si>
    <r>
      <t xml:space="preserve">log </t>
    </r>
    <r>
      <rPr>
        <i/>
        <sz val="11"/>
        <color theme="1"/>
        <rFont val="Calibri"/>
        <family val="2"/>
        <scheme val="minor"/>
      </rPr>
      <t>f</t>
    </r>
    <r>
      <rPr>
        <sz val="11"/>
        <color theme="1"/>
        <rFont val="Calibri"/>
        <family val="2"/>
        <scheme val="minor"/>
      </rPr>
      <t>O2</t>
    </r>
  </si>
  <si>
    <t>21-12</t>
  </si>
  <si>
    <t>21.-12</t>
  </si>
  <si>
    <t>3-10</t>
  </si>
  <si>
    <t>-</t>
  </si>
  <si>
    <t>BDL0</t>
  </si>
  <si>
    <t>GIG 5-12</t>
  </si>
  <si>
    <t>BDl</t>
  </si>
  <si>
    <t xml:space="preserve">                Si                             </t>
  </si>
  <si>
    <t xml:space="preserve">Rutile </t>
  </si>
  <si>
    <t>Garnet</t>
  </si>
  <si>
    <t xml:space="preserve">Mineral </t>
  </si>
  <si>
    <t>Epidote</t>
  </si>
  <si>
    <t>Chlorite</t>
  </si>
  <si>
    <t>Pargasite</t>
  </si>
  <si>
    <t>Actinolite</t>
  </si>
  <si>
    <t>Initial Total (wt%)</t>
  </si>
  <si>
    <t xml:space="preserve">Tripathi S and Deb M (2025) Decoding imprints of hydrothermal alteration </t>
  </si>
  <si>
    <t>around Imalia polymetallic sulphide deposit, Central Indian Tectonic Zone,</t>
  </si>
  <si>
    <t>and its implications on ore genesis.</t>
  </si>
  <si>
    <t>CaCO3 %</t>
  </si>
  <si>
    <t>MgCO3 %</t>
  </si>
  <si>
    <t>FeCO3 %</t>
  </si>
  <si>
    <t>MnCO3 %</t>
  </si>
  <si>
    <r>
      <t>(K</t>
    </r>
    <r>
      <rPr>
        <vertAlign val="subscript"/>
        <sz val="11"/>
        <color theme="1"/>
        <rFont val="Calibri"/>
        <family val="2"/>
        <scheme val="minor"/>
      </rPr>
      <t>0.373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0.338</t>
    </r>
    <r>
      <rPr>
        <sz val="11"/>
        <color theme="1"/>
        <rFont val="Calibri"/>
        <family val="2"/>
        <scheme val="minor"/>
      </rPr>
      <t>)Σ0.711 (Ca</t>
    </r>
    <r>
      <rPr>
        <vertAlign val="subscript"/>
        <sz val="11"/>
        <color theme="1"/>
        <rFont val="Calibri"/>
        <family val="2"/>
        <scheme val="minor"/>
      </rPr>
      <t>1.953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0.025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0.022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2.41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1.3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0.712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0.19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0.032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0.023</t>
    </r>
    <r>
      <rPr>
        <sz val="11"/>
        <color theme="1"/>
        <rFont val="Calibri"/>
        <family val="2"/>
        <scheme val="minor"/>
      </rPr>
      <t>)Σ5.001 (Si</t>
    </r>
    <r>
      <rPr>
        <vertAlign val="subscript"/>
        <sz val="11"/>
        <color theme="1"/>
        <rFont val="Calibri"/>
        <family val="2"/>
        <scheme val="minor"/>
      </rPr>
      <t>6.341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1.655</t>
    </r>
    <r>
      <rPr>
        <sz val="11"/>
        <color theme="1"/>
        <rFont val="Calibri"/>
        <family val="2"/>
        <scheme val="minor"/>
      </rPr>
      <t>P</t>
    </r>
    <r>
      <rPr>
        <vertAlign val="subscript"/>
        <sz val="11"/>
        <color theme="1"/>
        <rFont val="Calibri"/>
        <family val="2"/>
        <scheme val="minor"/>
      </rPr>
      <t>0.004</t>
    </r>
    <r>
      <rPr>
        <sz val="11"/>
        <color theme="1"/>
        <rFont val="Calibri"/>
        <family val="2"/>
        <scheme val="minor"/>
      </rPr>
      <t>)Σ8 O</t>
    </r>
    <r>
      <rPr>
        <vertAlign val="subscript"/>
        <sz val="11"/>
        <color theme="1"/>
        <rFont val="Calibri"/>
        <family val="2"/>
        <scheme val="minor"/>
      </rPr>
      <t>22</t>
    </r>
    <r>
      <rPr>
        <sz val="11"/>
        <color theme="1"/>
        <rFont val="Calibri"/>
        <family val="2"/>
        <scheme val="minor"/>
      </rPr>
      <t xml:space="preserve"> ((OH)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</si>
  <si>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0.357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0.35</t>
    </r>
    <r>
      <rPr>
        <sz val="11"/>
        <color theme="1"/>
        <rFont val="Calibri"/>
        <family val="2"/>
        <scheme val="minor"/>
      </rPr>
      <t>)Σ0.707 (Ca</t>
    </r>
    <r>
      <rPr>
        <vertAlign val="subscript"/>
        <sz val="11"/>
        <color theme="1"/>
        <rFont val="Calibri"/>
        <family val="2"/>
        <scheme val="minor"/>
      </rPr>
      <t>1.975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0.013</t>
    </r>
    <r>
      <rPr>
        <sz val="11"/>
        <color theme="1"/>
        <rFont val="Calibri"/>
        <family val="2"/>
        <scheme val="minor"/>
      </rPr>
      <t>Fe</t>
    </r>
    <r>
      <rPr>
        <vertAlign val="subscript"/>
        <sz val="11"/>
        <color theme="1"/>
        <rFont val="Calibri"/>
        <family val="2"/>
        <scheme val="minor"/>
      </rPr>
      <t>0.008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0.003</t>
    </r>
    <r>
      <rPr>
        <sz val="11"/>
        <color theme="1"/>
        <rFont val="Calibri"/>
        <family val="2"/>
        <scheme val="minor"/>
      </rPr>
      <t>)Σ1.999 (Feii</t>
    </r>
    <r>
      <rPr>
        <vertAlign val="subscript"/>
        <sz val="11"/>
        <color theme="1"/>
        <rFont val="Calibri"/>
        <family val="2"/>
        <scheme val="minor"/>
      </rPr>
      <t>2.737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1.344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0.661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0.225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0.034</t>
    </r>
    <r>
      <rPr>
        <sz val="11"/>
        <color theme="1"/>
        <rFont val="Calibri"/>
        <family val="2"/>
        <scheme val="minor"/>
      </rPr>
      <t>)Σ5.001 (Si</t>
    </r>
    <r>
      <rPr>
        <vertAlign val="subscript"/>
        <sz val="11"/>
        <color theme="1"/>
        <rFont val="Calibri"/>
        <family val="2"/>
        <scheme val="minor"/>
      </rPr>
      <t>6.353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1.647</t>
    </r>
    <r>
      <rPr>
        <sz val="11"/>
        <color theme="1"/>
        <rFont val="Calibri"/>
        <family val="2"/>
        <scheme val="minor"/>
      </rPr>
      <t>)Σ8 O22 ((OH)2)Σ2</t>
    </r>
  </si>
  <si>
    <r>
      <t>(Na</t>
    </r>
    <r>
      <rPr>
        <vertAlign val="subscript"/>
        <sz val="11"/>
        <color theme="1"/>
        <rFont val="Calibri"/>
        <family val="2"/>
        <scheme val="minor"/>
      </rPr>
      <t>0.282</t>
    </r>
    <r>
      <rPr>
        <sz val="11"/>
        <color theme="1"/>
        <rFont val="Calibri"/>
        <family val="2"/>
        <scheme val="minor"/>
      </rPr>
      <t>K</t>
    </r>
    <r>
      <rPr>
        <vertAlign val="subscript"/>
        <sz val="11"/>
        <color theme="1"/>
        <rFont val="Calibri"/>
        <family val="2"/>
        <scheme val="minor"/>
      </rPr>
      <t>0.269</t>
    </r>
    <r>
      <rPr>
        <sz val="11"/>
        <color theme="1"/>
        <rFont val="Calibri"/>
        <family val="2"/>
        <scheme val="minor"/>
      </rPr>
      <t>)Σ0.551 (Ca</t>
    </r>
    <r>
      <rPr>
        <vertAlign val="subscript"/>
        <sz val="11"/>
        <color theme="1"/>
        <rFont val="Calibri"/>
        <family val="2"/>
        <scheme val="minor"/>
      </rPr>
      <t>1.927</t>
    </r>
    <r>
      <rPr>
        <sz val="11"/>
        <color theme="1"/>
        <rFont val="Calibri"/>
        <family val="2"/>
        <scheme val="minor"/>
      </rPr>
      <t>Na</t>
    </r>
    <r>
      <rPr>
        <vertAlign val="subscript"/>
        <sz val="11"/>
        <color theme="1"/>
        <rFont val="Calibri"/>
        <family val="2"/>
        <scheme val="minor"/>
      </rPr>
      <t>0.039</t>
    </r>
    <r>
      <rPr>
        <sz val="11"/>
        <color theme="1"/>
        <rFont val="Calibri"/>
        <family val="2"/>
        <scheme val="minor"/>
      </rPr>
      <t>Mn</t>
    </r>
    <r>
      <rPr>
        <vertAlign val="subscript"/>
        <sz val="11"/>
        <color theme="1"/>
        <rFont val="Calibri"/>
        <family val="2"/>
        <scheme val="minor"/>
      </rPr>
      <t>0.034</t>
    </r>
    <r>
      <rPr>
        <sz val="11"/>
        <color theme="1"/>
        <rFont val="Calibri"/>
        <family val="2"/>
        <scheme val="minor"/>
      </rPr>
      <t>)Σ2 (Feii</t>
    </r>
    <r>
      <rPr>
        <vertAlign val="subscript"/>
        <sz val="11"/>
        <color theme="1"/>
        <rFont val="Calibri"/>
        <family val="2"/>
        <scheme val="minor"/>
      </rPr>
      <t>2.447</t>
    </r>
    <r>
      <rPr>
        <sz val="11"/>
        <color theme="1"/>
        <rFont val="Calibri"/>
        <family val="2"/>
        <scheme val="minor"/>
      </rPr>
      <t>Mg</t>
    </r>
    <r>
      <rPr>
        <vertAlign val="subscript"/>
        <sz val="11"/>
        <color theme="1"/>
        <rFont val="Calibri"/>
        <family val="2"/>
        <scheme val="minor"/>
      </rPr>
      <t>1.484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0.564</t>
    </r>
    <r>
      <rPr>
        <sz val="11"/>
        <color theme="1"/>
        <rFont val="Calibri"/>
        <family val="2"/>
        <scheme val="minor"/>
      </rPr>
      <t>FeIII</t>
    </r>
    <r>
      <rPr>
        <vertAlign val="subscript"/>
        <sz val="11"/>
        <color theme="1"/>
        <rFont val="Calibri"/>
        <family val="2"/>
        <scheme val="minor"/>
      </rPr>
      <t>0.46</t>
    </r>
    <r>
      <rPr>
        <sz val="11"/>
        <color theme="1"/>
        <rFont val="Calibri"/>
        <family val="2"/>
        <scheme val="minor"/>
      </rPr>
      <t>Ti</t>
    </r>
    <r>
      <rPr>
        <vertAlign val="subscript"/>
        <sz val="11"/>
        <color theme="1"/>
        <rFont val="Calibri"/>
        <family val="2"/>
        <scheme val="minor"/>
      </rPr>
      <t>0.034</t>
    </r>
    <r>
      <rPr>
        <sz val="11"/>
        <color theme="1"/>
        <rFont val="Calibri"/>
        <family val="2"/>
        <scheme val="minor"/>
      </rPr>
      <t>Mnii</t>
    </r>
    <r>
      <rPr>
        <vertAlign val="subscript"/>
        <sz val="11"/>
        <color theme="1"/>
        <rFont val="Calibri"/>
        <family val="2"/>
        <scheme val="minor"/>
      </rPr>
      <t>0.01</t>
    </r>
    <r>
      <rPr>
        <sz val="11"/>
        <color theme="1"/>
        <rFont val="Calibri"/>
        <family val="2"/>
        <scheme val="minor"/>
      </rPr>
      <t>)Σ4.999 (Si</t>
    </r>
    <r>
      <rPr>
        <vertAlign val="subscript"/>
        <sz val="11"/>
        <color theme="1"/>
        <rFont val="Calibri"/>
        <family val="2"/>
        <scheme val="minor"/>
      </rPr>
      <t>6.396</t>
    </r>
    <r>
      <rPr>
        <sz val="11"/>
        <color theme="1"/>
        <rFont val="Calibri"/>
        <family val="2"/>
        <scheme val="minor"/>
      </rPr>
      <t>Al</t>
    </r>
    <r>
      <rPr>
        <vertAlign val="subscript"/>
        <sz val="11"/>
        <color theme="1"/>
        <rFont val="Calibri"/>
        <family val="2"/>
        <scheme val="minor"/>
      </rPr>
      <t>1.604</t>
    </r>
    <r>
      <rPr>
        <sz val="11"/>
        <color theme="1"/>
        <rFont val="Calibri"/>
        <family val="2"/>
        <scheme val="minor"/>
      </rPr>
      <t>)Σ8 O22 ((OH)2)Σ2</t>
    </r>
  </si>
  <si>
    <r>
      <t>Fe</t>
    </r>
    <r>
      <rPr>
        <vertAlign val="subscript"/>
        <sz val="12"/>
        <color theme="1"/>
        <rFont val="Calibri"/>
        <family val="2"/>
        <scheme val="minor"/>
      </rPr>
      <t>2.39</t>
    </r>
    <r>
      <rPr>
        <sz val="12"/>
        <color theme="1"/>
        <rFont val="Calibri"/>
        <family val="2"/>
        <scheme val="minor"/>
      </rPr>
      <t>Mn</t>
    </r>
    <r>
      <rPr>
        <vertAlign val="subscript"/>
        <sz val="12"/>
        <color theme="1"/>
        <rFont val="Calibri"/>
        <family val="2"/>
        <scheme val="minor"/>
      </rPr>
      <t>0.07</t>
    </r>
    <r>
      <rPr>
        <sz val="12"/>
        <color theme="1"/>
        <rFont val="Calibri"/>
        <family val="2"/>
        <scheme val="minor"/>
      </rPr>
      <t>Mg</t>
    </r>
    <r>
      <rPr>
        <vertAlign val="subscript"/>
        <sz val="12"/>
        <color theme="1"/>
        <rFont val="Calibri"/>
        <family val="2"/>
        <scheme val="minor"/>
      </rPr>
      <t>0.17</t>
    </r>
    <r>
      <rPr>
        <sz val="12"/>
        <color theme="1"/>
        <rFont val="Calibri"/>
        <family val="2"/>
        <scheme val="minor"/>
      </rPr>
      <t>Ca</t>
    </r>
    <r>
      <rPr>
        <vertAlign val="subscript"/>
        <sz val="12"/>
        <color theme="1"/>
        <rFont val="Calibri"/>
        <family val="2"/>
        <scheme val="minor"/>
      </rPr>
      <t>0.15</t>
    </r>
    <r>
      <rPr>
        <sz val="12"/>
        <color theme="1"/>
        <rFont val="Calibri"/>
        <family val="2"/>
        <scheme val="minor"/>
      </rPr>
      <t>[Fe</t>
    </r>
    <r>
      <rPr>
        <vertAlign val="superscript"/>
        <sz val="12"/>
        <color theme="1"/>
        <rFont val="Calibri"/>
        <family val="2"/>
        <scheme val="minor"/>
      </rPr>
      <t>3+</t>
    </r>
    <r>
      <rPr>
        <vertAlign val="subscript"/>
        <sz val="12"/>
        <color theme="1"/>
        <rFont val="Calibri"/>
        <family val="2"/>
        <scheme val="minor"/>
      </rPr>
      <t xml:space="preserve"> 0.07</t>
    </r>
    <r>
      <rPr>
        <sz val="12"/>
        <color theme="1"/>
        <rFont val="Calibri"/>
        <family val="2"/>
        <scheme val="minor"/>
      </rPr>
      <t xml:space="preserve"> Al</t>
    </r>
    <r>
      <rPr>
        <vertAlign val="subscript"/>
        <sz val="12"/>
        <color theme="1"/>
        <rFont val="Calibri"/>
        <family val="2"/>
        <scheme val="minor"/>
      </rPr>
      <t>1.97</t>
    </r>
    <r>
      <rPr>
        <sz val="12"/>
        <color theme="1"/>
        <rFont val="Calibri"/>
        <family val="2"/>
        <scheme val="minor"/>
      </rPr>
      <t xml:space="preserve">Si </t>
    </r>
    <r>
      <rPr>
        <vertAlign val="subscript"/>
        <sz val="12"/>
        <color theme="1"/>
        <rFont val="Calibri"/>
        <family val="2"/>
        <scheme val="minor"/>
      </rPr>
      <t>2.98</t>
    </r>
    <r>
      <rPr>
        <sz val="12"/>
        <color theme="1"/>
        <rFont val="Calibri"/>
        <family val="2"/>
        <scheme val="minor"/>
      </rPr>
      <t>] O</t>
    </r>
    <r>
      <rPr>
        <vertAlign val="subscript"/>
        <sz val="12"/>
        <color theme="1"/>
        <rFont val="Calibri"/>
        <family val="2"/>
        <scheme val="minor"/>
      </rPr>
      <t>12</t>
    </r>
  </si>
  <si>
    <r>
      <t>Fe</t>
    </r>
    <r>
      <rPr>
        <vertAlign val="subscript"/>
        <sz val="12"/>
        <color theme="1"/>
        <rFont val="Calibri"/>
        <family val="2"/>
        <scheme val="minor"/>
      </rPr>
      <t>2.24</t>
    </r>
    <r>
      <rPr>
        <sz val="12"/>
        <color theme="1"/>
        <rFont val="Calibri"/>
        <family val="2"/>
        <scheme val="minor"/>
      </rPr>
      <t>Mn</t>
    </r>
    <r>
      <rPr>
        <vertAlign val="subscript"/>
        <sz val="12"/>
        <color theme="1"/>
        <rFont val="Calibri"/>
        <family val="2"/>
        <scheme val="minor"/>
      </rPr>
      <t>0.21</t>
    </r>
    <r>
      <rPr>
        <sz val="12"/>
        <color theme="1"/>
        <rFont val="Calibri"/>
        <family val="2"/>
        <scheme val="minor"/>
      </rPr>
      <t>Mg</t>
    </r>
    <r>
      <rPr>
        <vertAlign val="subscript"/>
        <sz val="12"/>
        <color theme="1"/>
        <rFont val="Calibri"/>
        <family val="2"/>
        <scheme val="minor"/>
      </rPr>
      <t>0.13</t>
    </r>
    <r>
      <rPr>
        <sz val="12"/>
        <color theme="1"/>
        <rFont val="Calibri"/>
        <family val="2"/>
        <scheme val="minor"/>
      </rPr>
      <t>Ca</t>
    </r>
    <r>
      <rPr>
        <vertAlign val="subscript"/>
        <sz val="12"/>
        <color theme="1"/>
        <rFont val="Calibri"/>
        <family val="2"/>
        <scheme val="minor"/>
      </rPr>
      <t>0.39</t>
    </r>
    <r>
      <rPr>
        <sz val="12"/>
        <color theme="1"/>
        <rFont val="Calibri"/>
        <family val="2"/>
        <scheme val="minor"/>
      </rPr>
      <t>[Fe</t>
    </r>
    <r>
      <rPr>
        <vertAlign val="superscript"/>
        <sz val="12"/>
        <color theme="1"/>
        <rFont val="Calibri"/>
        <family val="2"/>
        <scheme val="minor"/>
      </rPr>
      <t>3+</t>
    </r>
    <r>
      <rPr>
        <vertAlign val="subscript"/>
        <sz val="12"/>
        <color theme="1"/>
        <rFont val="Calibri"/>
        <family val="2"/>
        <scheme val="minor"/>
      </rPr>
      <t xml:space="preserve"> 0.06</t>
    </r>
    <r>
      <rPr>
        <sz val="12"/>
        <color theme="1"/>
        <rFont val="Calibri"/>
        <family val="2"/>
        <scheme val="minor"/>
      </rPr>
      <t xml:space="preserve"> Al</t>
    </r>
    <r>
      <rPr>
        <vertAlign val="subscript"/>
        <sz val="12"/>
        <color theme="1"/>
        <rFont val="Calibri"/>
        <family val="2"/>
        <scheme val="minor"/>
      </rPr>
      <t>1.97</t>
    </r>
    <r>
      <rPr>
        <sz val="12"/>
        <color theme="1"/>
        <rFont val="Calibri"/>
        <family val="2"/>
        <scheme val="minor"/>
      </rPr>
      <t xml:space="preserve">Si </t>
    </r>
    <r>
      <rPr>
        <vertAlign val="subscript"/>
        <sz val="12"/>
        <color theme="1"/>
        <rFont val="Calibri"/>
        <family val="2"/>
        <scheme val="minor"/>
      </rPr>
      <t>2.98</t>
    </r>
    <r>
      <rPr>
        <sz val="12"/>
        <color theme="1"/>
        <rFont val="Calibri"/>
        <family val="2"/>
        <scheme val="minor"/>
      </rPr>
      <t>] O</t>
    </r>
    <r>
      <rPr>
        <vertAlign val="subscript"/>
        <sz val="12"/>
        <color theme="1"/>
        <rFont val="Calibri"/>
        <family val="2"/>
        <scheme val="minor"/>
      </rPr>
      <t>12</t>
    </r>
  </si>
  <si>
    <t>Inoue (2018)</t>
  </si>
  <si>
    <t>Jowett (1991)</t>
  </si>
  <si>
    <t xml:space="preserve">Cathelineau (1988) </t>
  </si>
  <si>
    <t>Vacancy</t>
  </si>
  <si>
    <t>Octahedral</t>
  </si>
  <si>
    <r>
      <t>Temp ( 0</t>
    </r>
    <r>
      <rPr>
        <sz val="12"/>
        <color theme="1"/>
        <rFont val="Calibri"/>
        <family val="2"/>
        <scheme val="minor"/>
      </rPr>
      <t>C)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</si>
</sst>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"/>
    <numFmt numFmtId="165" formatCode="0.0"/>
    <numFmt numFmtId="166" formatCode="0.0000"/>
  </numFmts>
  <fonts count="28">
    <font>
      <sz val="11"/>
      <color theme="1"/>
      <name val="Calibri"/>
      <family val="2"/>
      <scheme val="minor"/>
    </font>
    <font>
      <sz val="10"/>
      <name val="Times"/>
    </font>
    <font>
      <vertAlign val="subscript"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vertAlign val="subscript"/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0"/>
      <name val="Tms Rmn"/>
    </font>
    <font>
      <sz val="12"/>
      <name val="Times"/>
    </font>
    <font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sz val="10"/>
      <name val="Arial"/>
      <charset val="162"/>
    </font>
    <font>
      <sz val="10"/>
      <name val="Arial"/>
    </font>
    <font>
      <vertAlign val="superscript"/>
      <sz val="14"/>
      <color theme="1"/>
      <name val="Calibri"/>
      <family val="2"/>
      <scheme val="minor"/>
    </font>
    <font>
      <sz val="9"/>
      <color indexed="8"/>
      <name val="Geneva"/>
    </font>
    <font>
      <sz val="10"/>
      <name val="Calibri"/>
      <family val="2"/>
      <scheme val="minor"/>
    </font>
    <font>
      <sz val="11"/>
      <color theme="1"/>
      <name val="Calibri"/>
      <family val="2"/>
    </font>
    <font>
      <vertAlign val="superscript"/>
      <sz val="12"/>
      <color theme="1"/>
      <name val="Calibri"/>
      <family val="2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indexed="8"/>
      <name val="Geneva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2" fontId="1" fillId="0" borderId="0"/>
    <xf numFmtId="0" fontId="10" fillId="0" borderId="0"/>
    <xf numFmtId="0" fontId="10" fillId="0" borderId="0"/>
    <xf numFmtId="0" fontId="11" fillId="0" borderId="0"/>
    <xf numFmtId="0" fontId="8" fillId="0" borderId="0"/>
    <xf numFmtId="0" fontId="8" fillId="0" borderId="0"/>
    <xf numFmtId="0" fontId="8" fillId="0" borderId="0"/>
    <xf numFmtId="164" fontId="6" fillId="0" borderId="0"/>
    <xf numFmtId="9" fontId="27" fillId="0" borderId="0" applyFont="0" applyFill="0" applyBorder="0" applyAlignment="0" applyProtection="0"/>
  </cellStyleXfs>
  <cellXfs count="105">
    <xf numFmtId="0" fontId="0" fillId="0" borderId="0" xfId="0"/>
    <xf numFmtId="0" fontId="0" fillId="0" borderId="0" xfId="0" applyAlignment="1">
      <alignment horizontal="justify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Fill="1" applyBorder="1" applyAlignment="1">
      <alignment horizontal="center" vertical="justify" wrapText="1"/>
    </xf>
    <xf numFmtId="0" fontId="0" fillId="0" borderId="0" xfId="0" applyAlignment="1">
      <alignment horizontal="center" vertical="justify"/>
    </xf>
    <xf numFmtId="0" fontId="3" fillId="0" borderId="0" xfId="0" applyFont="1" applyAlignment="1">
      <alignment horizontal="center" vertical="justify"/>
    </xf>
    <xf numFmtId="2" fontId="0" fillId="0" borderId="0" xfId="0" applyNumberFormat="1"/>
    <xf numFmtId="2" fontId="0" fillId="0" borderId="0" xfId="0" applyNumberFormat="1" applyFont="1"/>
    <xf numFmtId="164" fontId="6" fillId="0" borderId="0" xfId="0" applyNumberFormat="1" applyFont="1"/>
    <xf numFmtId="0" fontId="3" fillId="0" borderId="0" xfId="0" applyFont="1"/>
    <xf numFmtId="2" fontId="3" fillId="0" borderId="0" xfId="0" applyNumberFormat="1" applyFont="1"/>
    <xf numFmtId="2" fontId="3" fillId="0" borderId="0" xfId="0" applyNumberFormat="1" applyFont="1" applyAlignment="1">
      <alignment horizontal="center" vertical="justify"/>
    </xf>
    <xf numFmtId="2" fontId="3" fillId="0" borderId="0" xfId="0" applyNumberFormat="1" applyFont="1" applyFill="1" applyBorder="1"/>
    <xf numFmtId="2" fontId="3" fillId="0" borderId="0" xfId="0" applyNumberFormat="1" applyFont="1" applyAlignment="1">
      <alignment horizontal="justify" vertical="center"/>
    </xf>
    <xf numFmtId="2" fontId="7" fillId="0" borderId="0" xfId="1" applyNumberFormat="1" applyFont="1" applyAlignment="1">
      <alignment horizontal="center" vertical="justify"/>
    </xf>
    <xf numFmtId="2" fontId="3" fillId="0" borderId="0" xfId="0" applyNumberFormat="1" applyFont="1" applyFill="1" applyAlignment="1">
      <alignment horizontal="center" vertical="justify"/>
    </xf>
    <xf numFmtId="165" fontId="3" fillId="0" borderId="0" xfId="0" applyNumberFormat="1" applyFont="1"/>
    <xf numFmtId="165" fontId="0" fillId="0" borderId="0" xfId="0" applyNumberFormat="1"/>
    <xf numFmtId="0" fontId="3" fillId="0" borderId="0" xfId="0" applyFont="1" applyBorder="1"/>
    <xf numFmtId="0" fontId="3" fillId="0" borderId="0" xfId="0" applyFont="1" applyFill="1" applyBorder="1"/>
    <xf numFmtId="166" fontId="13" fillId="0" borderId="0" xfId="0" applyNumberFormat="1" applyFont="1" applyAlignment="1"/>
    <xf numFmtId="2" fontId="14" fillId="0" borderId="0" xfId="1" applyFont="1"/>
    <xf numFmtId="2" fontId="14" fillId="0" borderId="0" xfId="1" applyFont="1" applyFill="1"/>
    <xf numFmtId="2" fontId="14" fillId="0" borderId="0" xfId="8" applyNumberFormat="1" applyFont="1"/>
    <xf numFmtId="2" fontId="14" fillId="0" borderId="1" xfId="1" applyFont="1" applyBorder="1"/>
    <xf numFmtId="0" fontId="15" fillId="0" borderId="0" xfId="0" applyFont="1"/>
    <xf numFmtId="164" fontId="0" fillId="0" borderId="0" xfId="0" applyNumberFormat="1"/>
    <xf numFmtId="2" fontId="0" fillId="0" borderId="0" xfId="0" applyNumberFormat="1" applyFill="1"/>
    <xf numFmtId="0" fontId="0" fillId="0" borderId="0" xfId="0" applyFill="1"/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2" fontId="3" fillId="0" borderId="0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2" fontId="0" fillId="0" borderId="0" xfId="0" applyNumberFormat="1" applyFill="1" applyBorder="1" applyAlignment="1">
      <alignment horizontal="center"/>
    </xf>
    <xf numFmtId="164" fontId="3" fillId="0" borderId="0" xfId="0" applyNumberFormat="1" applyFont="1" applyAlignment="1">
      <alignment horizontal="center" vertical="justify"/>
    </xf>
    <xf numFmtId="2" fontId="3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165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/>
    <xf numFmtId="0" fontId="19" fillId="2" borderId="0" xfId="0" applyFont="1" applyFill="1"/>
    <xf numFmtId="0" fontId="18" fillId="2" borderId="0" xfId="0" applyFont="1" applyFill="1"/>
    <xf numFmtId="0" fontId="0" fillId="2" borderId="0" xfId="0" applyFill="1"/>
    <xf numFmtId="0" fontId="20" fillId="2" borderId="0" xfId="0" applyFont="1" applyFill="1"/>
    <xf numFmtId="0" fontId="0" fillId="2" borderId="0" xfId="0" applyFont="1" applyFill="1"/>
    <xf numFmtId="0" fontId="3" fillId="2" borderId="0" xfId="0" applyFont="1" applyFill="1" applyAlignment="1"/>
    <xf numFmtId="0" fontId="3" fillId="0" borderId="0" xfId="0" applyFont="1" applyFill="1" applyAlignment="1"/>
    <xf numFmtId="0" fontId="21" fillId="0" borderId="0" xfId="0" applyFont="1"/>
    <xf numFmtId="0" fontId="22" fillId="0" borderId="0" xfId="0" applyFont="1"/>
    <xf numFmtId="0" fontId="23" fillId="0" borderId="0" xfId="0" applyFont="1"/>
    <xf numFmtId="2" fontId="22" fillId="0" borderId="0" xfId="0" applyNumberFormat="1" applyFont="1"/>
    <xf numFmtId="0" fontId="24" fillId="0" borderId="0" xfId="0" applyFont="1"/>
    <xf numFmtId="2" fontId="23" fillId="0" borderId="0" xfId="0" applyNumberFormat="1" applyFont="1" applyFill="1"/>
    <xf numFmtId="0" fontId="0" fillId="0" borderId="0" xfId="0" applyBorder="1"/>
    <xf numFmtId="2" fontId="0" fillId="0" borderId="0" xfId="0" applyNumberFormat="1" applyBorder="1"/>
    <xf numFmtId="0" fontId="0" fillId="0" borderId="0" xfId="0" applyFill="1" applyBorder="1"/>
    <xf numFmtId="1" fontId="3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2" fontId="0" fillId="0" borderId="0" xfId="0" applyNumberFormat="1" applyFill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2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165" fontId="3" fillId="0" borderId="0" xfId="0" applyNumberFormat="1" applyFont="1" applyFill="1" applyAlignment="1">
      <alignment horizontal="center"/>
    </xf>
    <xf numFmtId="0" fontId="25" fillId="0" borderId="0" xfId="0" applyFont="1"/>
    <xf numFmtId="0" fontId="25" fillId="0" borderId="0" xfId="0" applyFont="1" applyAlignment="1">
      <alignment horizontal="center" vertical="justify"/>
    </xf>
    <xf numFmtId="49" fontId="25" fillId="0" borderId="0" xfId="0" applyNumberFormat="1" applyFont="1" applyAlignment="1">
      <alignment horizontal="center" vertical="justify"/>
    </xf>
    <xf numFmtId="49" fontId="25" fillId="0" borderId="0" xfId="0" applyNumberFormat="1" applyFont="1"/>
    <xf numFmtId="2" fontId="25" fillId="0" borderId="0" xfId="0" applyNumberFormat="1" applyFont="1"/>
    <xf numFmtId="0" fontId="0" fillId="0" borderId="0" xfId="0" applyFont="1"/>
    <xf numFmtId="0" fontId="25" fillId="0" borderId="0" xfId="0" applyFont="1" applyBorder="1" applyAlignment="1">
      <alignment horizontal="center"/>
    </xf>
    <xf numFmtId="2" fontId="25" fillId="0" borderId="0" xfId="0" applyNumberFormat="1" applyFont="1" applyAlignment="1">
      <alignment horizontal="center"/>
    </xf>
    <xf numFmtId="0" fontId="25" fillId="0" borderId="0" xfId="0" applyFont="1" applyFill="1" applyBorder="1" applyAlignment="1">
      <alignment horizontal="center" vertical="justify"/>
    </xf>
    <xf numFmtId="49" fontId="3" fillId="0" borderId="0" xfId="0" applyNumberFormat="1" applyFont="1" applyAlignment="1">
      <alignment horizontal="center"/>
    </xf>
    <xf numFmtId="0" fontId="3" fillId="0" borderId="0" xfId="0" applyFont="1" applyBorder="1" applyAlignment="1"/>
    <xf numFmtId="0" fontId="0" fillId="0" borderId="0" xfId="0" applyAlignment="1"/>
    <xf numFmtId="0" fontId="25" fillId="0" borderId="0" xfId="0" applyFont="1" applyAlignment="1">
      <alignment horizontal="center"/>
    </xf>
    <xf numFmtId="16" fontId="25" fillId="0" borderId="0" xfId="0" applyNumberFormat="1" applyFont="1" applyBorder="1" applyAlignment="1">
      <alignment horizontal="center"/>
    </xf>
    <xf numFmtId="16" fontId="25" fillId="0" borderId="0" xfId="0" applyNumberFormat="1" applyFont="1" applyFill="1" applyBorder="1" applyAlignment="1">
      <alignment horizontal="center"/>
    </xf>
    <xf numFmtId="49" fontId="18" fillId="0" borderId="0" xfId="0" applyNumberFormat="1" applyFont="1" applyFill="1" applyAlignment="1">
      <alignment horizontal="center"/>
    </xf>
    <xf numFmtId="49" fontId="25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>
      <alignment horizontal="center"/>
    </xf>
    <xf numFmtId="2" fontId="18" fillId="0" borderId="0" xfId="0" applyNumberFormat="1" applyFont="1" applyFill="1" applyBorder="1" applyAlignment="1">
      <alignment horizontal="center"/>
    </xf>
    <xf numFmtId="166" fontId="26" fillId="0" borderId="0" xfId="0" applyNumberFormat="1" applyFont="1" applyAlignment="1">
      <alignment horizontal="center"/>
    </xf>
    <xf numFmtId="2" fontId="26" fillId="0" borderId="0" xfId="0" applyNumberFormat="1" applyFont="1" applyAlignment="1">
      <alignment horizontal="center"/>
    </xf>
    <xf numFmtId="0" fontId="25" fillId="0" borderId="0" xfId="0" applyFont="1" applyAlignment="1">
      <alignment horizontal="center" vertical="center"/>
    </xf>
    <xf numFmtId="0" fontId="25" fillId="0" borderId="0" xfId="0" applyFont="1" applyFill="1" applyBorder="1" applyAlignment="1">
      <alignment horizontal="center" vertical="center"/>
    </xf>
    <xf numFmtId="2" fontId="25" fillId="0" borderId="0" xfId="0" applyNumberFormat="1" applyFont="1" applyFill="1" applyBorder="1" applyAlignment="1">
      <alignment horizontal="center"/>
    </xf>
    <xf numFmtId="2" fontId="25" fillId="0" borderId="0" xfId="0" applyNumberFormat="1" applyFont="1" applyBorder="1" applyAlignment="1">
      <alignment horizontal="center"/>
    </xf>
    <xf numFmtId="49" fontId="25" fillId="0" borderId="0" xfId="0" applyNumberFormat="1" applyFont="1" applyAlignment="1">
      <alignment horizontal="center"/>
    </xf>
    <xf numFmtId="2" fontId="3" fillId="0" borderId="0" xfId="9" applyNumberFormat="1" applyFont="1" applyAlignment="1">
      <alignment horizontal="center" vertical="justify"/>
    </xf>
    <xf numFmtId="164" fontId="3" fillId="0" borderId="0" xfId="0" applyNumberFormat="1" applyFont="1" applyFill="1" applyAlignment="1">
      <alignment horizontal="center"/>
    </xf>
    <xf numFmtId="166" fontId="0" fillId="0" borderId="0" xfId="0" applyNumberFormat="1"/>
    <xf numFmtId="166" fontId="3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3" fillId="0" borderId="0" xfId="0" applyFont="1" applyBorder="1" applyAlignment="1">
      <alignment horizontal="right"/>
    </xf>
  </cellXfs>
  <cellStyles count="10">
    <cellStyle name="2 dp" xfId="1"/>
    <cellStyle name="3 dp" xfId="8"/>
    <cellStyle name="Normal" xfId="0" builtinId="0"/>
    <cellStyle name="Normal 2" xfId="3"/>
    <cellStyle name="Normal 2 2" xfId="6"/>
    <cellStyle name="Normal 3" xfId="4"/>
    <cellStyle name="Normal 3 2" xfId="7"/>
    <cellStyle name="Normal 4" xfId="2"/>
    <cellStyle name="Normal 5" xfId="5"/>
    <cellStyle name="Percent" xfId="9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Z8"/>
  <sheetViews>
    <sheetView tabSelected="1" workbookViewId="0">
      <selection activeCell="D13" sqref="D13"/>
    </sheetView>
  </sheetViews>
  <sheetFormatPr defaultRowHeight="15"/>
  <cols>
    <col min="1" max="1" width="2.140625" customWidth="1"/>
    <col min="10" max="10" width="5.85546875" customWidth="1"/>
  </cols>
  <sheetData>
    <row r="2" spans="2:26">
      <c r="B2" s="46" t="s">
        <v>233</v>
      </c>
      <c r="C2" s="47"/>
      <c r="D2" s="47"/>
      <c r="E2" s="47"/>
      <c r="F2" s="47"/>
      <c r="G2" s="47"/>
      <c r="H2" s="47"/>
      <c r="I2" s="47"/>
      <c r="J2" s="48"/>
      <c r="K2" s="29"/>
      <c r="L2" s="29"/>
      <c r="M2" s="29"/>
    </row>
    <row r="3" spans="2:26">
      <c r="B3" s="46"/>
      <c r="C3" s="47"/>
      <c r="D3" s="47"/>
      <c r="E3" s="47"/>
      <c r="F3" s="47"/>
      <c r="G3" s="47"/>
      <c r="H3" s="47"/>
      <c r="I3" s="47"/>
      <c r="J3" s="48"/>
      <c r="K3" s="29"/>
      <c r="L3" s="29"/>
      <c r="M3" s="29"/>
    </row>
    <row r="4" spans="2:26" ht="15.75">
      <c r="B4" s="49" t="s">
        <v>254</v>
      </c>
      <c r="C4" s="50"/>
      <c r="D4" s="50"/>
      <c r="E4" s="50"/>
      <c r="F4" s="50"/>
      <c r="G4" s="50"/>
      <c r="H4" s="50"/>
      <c r="I4" s="50"/>
      <c r="J4" s="51"/>
      <c r="K4" s="52"/>
      <c r="L4" s="52"/>
      <c r="M4" s="52"/>
      <c r="N4" s="45"/>
      <c r="O4" s="45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2:26">
      <c r="B5" s="49" t="s">
        <v>255</v>
      </c>
      <c r="C5" s="50"/>
      <c r="D5" s="50"/>
      <c r="E5" s="50"/>
      <c r="F5" s="50"/>
      <c r="G5" s="50"/>
      <c r="H5" s="50"/>
      <c r="I5" s="50"/>
      <c r="J5" s="48"/>
      <c r="K5" s="29"/>
      <c r="L5" s="29"/>
      <c r="M5" s="29"/>
    </row>
    <row r="6" spans="2:26">
      <c r="B6" s="49" t="s">
        <v>256</v>
      </c>
      <c r="C6" s="50"/>
      <c r="D6" s="50"/>
      <c r="E6" s="50"/>
      <c r="F6" s="50"/>
      <c r="G6" s="50"/>
      <c r="H6" s="50"/>
      <c r="I6" s="50"/>
      <c r="J6" s="48"/>
      <c r="K6" s="29"/>
      <c r="L6" s="29"/>
      <c r="M6" s="29"/>
    </row>
    <row r="7" spans="2:26">
      <c r="B7" s="46" t="s">
        <v>235</v>
      </c>
      <c r="C7" s="47"/>
      <c r="D7" s="50"/>
      <c r="E7" s="50"/>
      <c r="F7" s="50"/>
      <c r="G7" s="50"/>
      <c r="H7" s="50"/>
      <c r="I7" s="50"/>
      <c r="J7" s="48"/>
      <c r="K7" s="29"/>
      <c r="L7" s="29"/>
      <c r="M7" s="29"/>
    </row>
    <row r="8" spans="2:26">
      <c r="B8" s="46" t="s">
        <v>234</v>
      </c>
      <c r="C8" s="50"/>
      <c r="D8" s="50"/>
      <c r="E8" s="50"/>
      <c r="F8" s="50"/>
      <c r="G8" s="50"/>
      <c r="H8" s="50"/>
      <c r="I8" s="50"/>
      <c r="J8" s="48"/>
      <c r="K8" s="29"/>
      <c r="L8" s="29"/>
      <c r="M8" s="29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63"/>
  <sheetViews>
    <sheetView topLeftCell="A51" zoomScaleNormal="100" workbookViewId="0"/>
  </sheetViews>
  <sheetFormatPr defaultRowHeight="15"/>
  <cols>
    <col min="3" max="3" width="14" customWidth="1"/>
    <col min="4" max="4" width="26.85546875" customWidth="1"/>
    <col min="5" max="5" width="23.140625" customWidth="1"/>
    <col min="6" max="6" width="26.5703125" customWidth="1"/>
    <col min="7" max="7" width="23" customWidth="1"/>
    <col min="8" max="8" width="22" customWidth="1"/>
    <col min="9" max="9" width="31.85546875" customWidth="1"/>
    <col min="10" max="10" width="24.42578125" customWidth="1"/>
    <col min="11" max="11" width="23.5703125" customWidth="1"/>
    <col min="12" max="12" width="24.140625" customWidth="1"/>
    <col min="13" max="13" width="24.42578125" customWidth="1"/>
  </cols>
  <sheetData>
    <row r="2" spans="2:16" ht="15.75">
      <c r="C2" s="84" t="s">
        <v>96</v>
      </c>
      <c r="D2" s="73" t="s">
        <v>251</v>
      </c>
      <c r="E2" s="73" t="s">
        <v>251</v>
      </c>
      <c r="F2" s="73" t="s">
        <v>251</v>
      </c>
      <c r="G2" s="73" t="s">
        <v>251</v>
      </c>
      <c r="H2" s="73" t="s">
        <v>251</v>
      </c>
      <c r="I2" s="73" t="s">
        <v>251</v>
      </c>
      <c r="J2" s="73" t="s">
        <v>251</v>
      </c>
      <c r="K2" s="73" t="s">
        <v>251</v>
      </c>
      <c r="L2" s="73" t="s">
        <v>251</v>
      </c>
      <c r="M2" s="73" t="s">
        <v>251</v>
      </c>
      <c r="O2" s="6"/>
      <c r="P2" s="6"/>
    </row>
    <row r="3" spans="2:16" ht="15.75">
      <c r="C3" s="84" t="s">
        <v>119</v>
      </c>
      <c r="D3" s="73" t="s">
        <v>158</v>
      </c>
      <c r="E3" s="73" t="s">
        <v>158</v>
      </c>
      <c r="F3" s="73" t="s">
        <v>158</v>
      </c>
      <c r="G3" s="73" t="s">
        <v>194</v>
      </c>
      <c r="H3" s="73" t="s">
        <v>194</v>
      </c>
      <c r="I3" s="73" t="s">
        <v>194</v>
      </c>
      <c r="J3" s="73" t="s">
        <v>194</v>
      </c>
      <c r="K3" s="74" t="s">
        <v>238</v>
      </c>
      <c r="L3" s="74" t="s">
        <v>238</v>
      </c>
      <c r="M3" s="73" t="s">
        <v>239</v>
      </c>
      <c r="N3" s="73"/>
      <c r="O3" s="10"/>
      <c r="P3" s="10"/>
    </row>
    <row r="4" spans="2:16" ht="15.75">
      <c r="B4" s="31" t="s">
        <v>215</v>
      </c>
      <c r="C4" t="s">
        <v>0</v>
      </c>
      <c r="D4" s="12">
        <v>40.787999999999997</v>
      </c>
      <c r="E4" s="12">
        <v>41.56</v>
      </c>
      <c r="F4" s="12">
        <v>40.594999999999999</v>
      </c>
      <c r="G4" s="16">
        <v>40.951999999999998</v>
      </c>
      <c r="H4" s="12">
        <v>40.4</v>
      </c>
      <c r="I4" s="12">
        <v>41.59</v>
      </c>
      <c r="J4" s="12">
        <v>40.880000000000003</v>
      </c>
      <c r="K4" s="12">
        <v>42.6</v>
      </c>
      <c r="L4" s="15">
        <v>42.5</v>
      </c>
      <c r="M4" s="12">
        <v>43.267000000000003</v>
      </c>
      <c r="N4" s="7"/>
      <c r="O4" s="11"/>
      <c r="P4" s="11"/>
    </row>
    <row r="5" spans="2:16" ht="15.75">
      <c r="B5" s="31" t="s">
        <v>215</v>
      </c>
      <c r="C5" t="s">
        <v>1</v>
      </c>
      <c r="D5" s="12">
        <v>9.6000000000000002E-2</v>
      </c>
      <c r="E5" s="12">
        <v>7.2999999999999995E-2</v>
      </c>
      <c r="F5" s="12">
        <v>3.2000000000000001E-2</v>
      </c>
      <c r="G5" s="16" t="s">
        <v>225</v>
      </c>
      <c r="H5" s="12" t="s">
        <v>225</v>
      </c>
      <c r="I5" s="12" t="s">
        <v>225</v>
      </c>
      <c r="J5" s="12">
        <v>0.01</v>
      </c>
      <c r="K5" s="12">
        <v>0.01</v>
      </c>
      <c r="L5" s="12">
        <v>0.01</v>
      </c>
      <c r="M5" s="12">
        <v>0.06</v>
      </c>
      <c r="N5" s="7"/>
      <c r="O5" s="11"/>
      <c r="P5" s="11"/>
    </row>
    <row r="6" spans="2:16" ht="15.75">
      <c r="B6" s="31" t="s">
        <v>215</v>
      </c>
      <c r="C6" t="s">
        <v>2</v>
      </c>
      <c r="D6" s="16">
        <v>0.36</v>
      </c>
      <c r="E6" s="12">
        <v>0.26</v>
      </c>
      <c r="F6" s="12">
        <v>0.27400000000000002</v>
      </c>
      <c r="G6" s="16">
        <v>0.28999999999999998</v>
      </c>
      <c r="H6" s="12">
        <v>0.252</v>
      </c>
      <c r="I6" s="12">
        <v>0.29499999999999998</v>
      </c>
      <c r="J6" s="12">
        <v>0.28000000000000003</v>
      </c>
      <c r="K6" s="12">
        <v>0.31</v>
      </c>
      <c r="L6" s="15">
        <v>0.2</v>
      </c>
      <c r="M6" s="12">
        <v>0.19500000000000001</v>
      </c>
      <c r="N6" s="7"/>
      <c r="O6" s="11"/>
      <c r="P6" s="11"/>
    </row>
    <row r="7" spans="2:16" ht="15.75">
      <c r="B7" s="31" t="s">
        <v>215</v>
      </c>
      <c r="C7" t="s">
        <v>3</v>
      </c>
      <c r="D7" s="12">
        <v>12.739000000000001</v>
      </c>
      <c r="E7" s="12">
        <v>12.5</v>
      </c>
      <c r="F7" s="12">
        <v>12.856</v>
      </c>
      <c r="G7" s="16">
        <v>12.622999999999999</v>
      </c>
      <c r="H7" s="12">
        <v>12.999000000000001</v>
      </c>
      <c r="I7" s="12">
        <v>11.96</v>
      </c>
      <c r="J7" s="12">
        <v>11.98</v>
      </c>
      <c r="K7" s="12">
        <v>12.6</v>
      </c>
      <c r="L7" s="15">
        <v>11.9</v>
      </c>
      <c r="M7" s="12">
        <v>10.084</v>
      </c>
      <c r="N7" s="7"/>
      <c r="O7" s="11"/>
      <c r="P7" s="11"/>
    </row>
    <row r="8" spans="2:16" ht="15.75">
      <c r="B8" s="31" t="s">
        <v>215</v>
      </c>
      <c r="C8" t="s">
        <v>4</v>
      </c>
      <c r="D8" s="12" t="s">
        <v>225</v>
      </c>
      <c r="E8" s="12">
        <v>6.7000000000000004E-2</v>
      </c>
      <c r="F8" s="12" t="s">
        <v>225</v>
      </c>
      <c r="G8" s="16" t="s">
        <v>225</v>
      </c>
      <c r="H8" s="12">
        <v>5.6000000000000001E-2</v>
      </c>
      <c r="I8" s="12" t="s">
        <v>225</v>
      </c>
      <c r="J8" s="12">
        <v>0.01</v>
      </c>
      <c r="K8" s="12">
        <v>0.01</v>
      </c>
      <c r="L8" s="12" t="s">
        <v>225</v>
      </c>
      <c r="M8" s="12">
        <v>6.4000000000000001E-2</v>
      </c>
      <c r="N8" s="7"/>
      <c r="O8" s="11"/>
      <c r="P8" s="11"/>
    </row>
    <row r="9" spans="2:16" ht="15.75">
      <c r="B9" s="31" t="s">
        <v>215</v>
      </c>
      <c r="C9" t="s">
        <v>5</v>
      </c>
      <c r="D9" s="12">
        <v>0.24299999999999999</v>
      </c>
      <c r="E9" s="12">
        <v>0.28999999999999998</v>
      </c>
      <c r="F9" s="12">
        <v>0.33700000000000002</v>
      </c>
      <c r="G9" s="16">
        <v>2.5999999999999999E-2</v>
      </c>
      <c r="H9" s="12">
        <v>0.22700000000000001</v>
      </c>
      <c r="I9" s="12">
        <v>0.34100000000000003</v>
      </c>
      <c r="J9" s="12">
        <v>0.31</v>
      </c>
      <c r="K9" s="12">
        <v>0.27</v>
      </c>
      <c r="L9" s="15">
        <v>0.25</v>
      </c>
      <c r="M9" s="12">
        <v>0.25700000000000001</v>
      </c>
      <c r="N9" s="7"/>
      <c r="O9" s="11"/>
      <c r="P9" s="11"/>
    </row>
    <row r="10" spans="2:16" ht="15.75">
      <c r="B10" s="31" t="s">
        <v>215</v>
      </c>
      <c r="C10" t="s">
        <v>6</v>
      </c>
      <c r="D10" s="12">
        <v>23.074000000000002</v>
      </c>
      <c r="E10" s="12">
        <v>22.7</v>
      </c>
      <c r="F10" s="12">
        <v>22.454999999999998</v>
      </c>
      <c r="G10" s="16">
        <v>22.89</v>
      </c>
      <c r="H10" s="12">
        <v>22.489000000000001</v>
      </c>
      <c r="I10" s="12">
        <v>22.606000000000002</v>
      </c>
      <c r="J10" s="12">
        <v>22.31</v>
      </c>
      <c r="K10" s="12">
        <v>22.98</v>
      </c>
      <c r="L10" s="15">
        <v>22.7</v>
      </c>
      <c r="M10" s="12">
        <v>23.041</v>
      </c>
      <c r="N10" s="7"/>
      <c r="O10" s="11"/>
      <c r="P10" s="11"/>
    </row>
    <row r="11" spans="2:16" ht="15.75">
      <c r="B11" s="31" t="s">
        <v>215</v>
      </c>
      <c r="C11" t="s">
        <v>7</v>
      </c>
      <c r="D11" s="12">
        <v>5.3890000000000002</v>
      </c>
      <c r="E11" s="12">
        <v>5.66</v>
      </c>
      <c r="F11" s="12">
        <v>5.5810000000000004</v>
      </c>
      <c r="G11" s="16">
        <v>5.81</v>
      </c>
      <c r="H11" s="12">
        <v>5.6040000000000001</v>
      </c>
      <c r="I11" s="12">
        <v>6.4740000000000002</v>
      </c>
      <c r="J11" s="12">
        <v>5.91</v>
      </c>
      <c r="K11" s="12">
        <v>5.74</v>
      </c>
      <c r="L11" s="15">
        <v>5.8</v>
      </c>
      <c r="M11" s="12">
        <v>6.8609999999999998</v>
      </c>
      <c r="N11" s="7"/>
      <c r="O11" s="11"/>
      <c r="P11" s="11"/>
    </row>
    <row r="12" spans="2:16" ht="15.75">
      <c r="B12" s="31" t="s">
        <v>215</v>
      </c>
      <c r="C12" t="s">
        <v>8</v>
      </c>
      <c r="D12" s="12">
        <v>11.598000000000001</v>
      </c>
      <c r="E12" s="12">
        <v>11.9</v>
      </c>
      <c r="F12" s="12">
        <v>11.667999999999999</v>
      </c>
      <c r="G12" s="16">
        <v>11.881</v>
      </c>
      <c r="H12" s="12">
        <v>11.891999999999999</v>
      </c>
      <c r="I12" s="12">
        <v>11.693</v>
      </c>
      <c r="J12" s="12">
        <v>11.95</v>
      </c>
      <c r="K12" s="12">
        <v>11.67</v>
      </c>
      <c r="L12" s="15">
        <v>12.2</v>
      </c>
      <c r="M12" s="12">
        <v>11.856999999999999</v>
      </c>
      <c r="N12" s="7"/>
      <c r="O12" s="11"/>
      <c r="P12" s="11"/>
    </row>
    <row r="13" spans="2:16" ht="15.75">
      <c r="B13" s="31" t="s">
        <v>215</v>
      </c>
      <c r="C13" t="s">
        <v>9</v>
      </c>
      <c r="D13" s="12">
        <v>1.157</v>
      </c>
      <c r="E13" s="12">
        <v>1.1000000000000001</v>
      </c>
      <c r="F13" s="12">
        <v>1.198</v>
      </c>
      <c r="G13" s="16">
        <v>1.2330000000000001</v>
      </c>
      <c r="H13" s="12">
        <v>1.2170000000000001</v>
      </c>
      <c r="I13" s="12">
        <v>1.077</v>
      </c>
      <c r="J13" s="12">
        <v>1.23</v>
      </c>
      <c r="K13" s="12">
        <v>1.22</v>
      </c>
      <c r="L13" s="15">
        <v>1.2</v>
      </c>
      <c r="M13" s="12">
        <v>0.91100000000000003</v>
      </c>
      <c r="N13" s="7"/>
      <c r="O13" s="11"/>
      <c r="P13" s="11"/>
    </row>
    <row r="14" spans="2:16" ht="15.75">
      <c r="B14" s="31" t="s">
        <v>215</v>
      </c>
      <c r="C14" t="s">
        <v>10</v>
      </c>
      <c r="D14" s="12">
        <v>1.1950000000000001</v>
      </c>
      <c r="E14" s="12">
        <v>1.71</v>
      </c>
      <c r="F14" s="12">
        <v>1.871</v>
      </c>
      <c r="G14" s="16">
        <v>1.7669999999999999</v>
      </c>
      <c r="H14" s="12">
        <v>1.986</v>
      </c>
      <c r="I14" s="12">
        <v>1.371</v>
      </c>
      <c r="J14" s="12">
        <v>1.86</v>
      </c>
      <c r="K14" s="12">
        <v>1.4</v>
      </c>
      <c r="L14" s="15">
        <v>1.4</v>
      </c>
      <c r="M14" s="12">
        <v>1.482</v>
      </c>
      <c r="N14" s="7"/>
      <c r="O14" s="11"/>
      <c r="P14" s="11"/>
    </row>
    <row r="15" spans="2:16" ht="15.75">
      <c r="B15" s="104" t="s">
        <v>253</v>
      </c>
      <c r="C15" s="104"/>
      <c r="D15" s="12">
        <f>SUM(D4:D14)</f>
        <v>96.638999999999982</v>
      </c>
      <c r="E15" s="12">
        <f t="shared" ref="E15:M15" si="0">SUM(E4:E14)</f>
        <v>97.82</v>
      </c>
      <c r="F15" s="12">
        <f t="shared" si="0"/>
        <v>96.86699999999999</v>
      </c>
      <c r="G15" s="16">
        <f t="shared" si="0"/>
        <v>97.472000000000008</v>
      </c>
      <c r="H15" s="12">
        <f t="shared" si="0"/>
        <v>97.122</v>
      </c>
      <c r="I15" s="12">
        <f t="shared" si="0"/>
        <v>97.406999999999996</v>
      </c>
      <c r="J15" s="12">
        <f t="shared" si="0"/>
        <v>96.73</v>
      </c>
      <c r="K15" s="12">
        <f t="shared" si="0"/>
        <v>98.81</v>
      </c>
      <c r="L15" s="12">
        <f t="shared" si="0"/>
        <v>98.160000000000011</v>
      </c>
      <c r="M15" s="12">
        <f t="shared" si="0"/>
        <v>98.079000000000008</v>
      </c>
    </row>
    <row r="16" spans="2:16" ht="15.75">
      <c r="B16" s="32"/>
      <c r="C16" s="10" t="s">
        <v>48</v>
      </c>
      <c r="D16" s="12"/>
      <c r="E16" s="12"/>
      <c r="F16" s="12"/>
      <c r="G16" s="16"/>
      <c r="H16" s="12"/>
      <c r="I16" s="12"/>
      <c r="J16" s="12"/>
      <c r="K16" s="12"/>
      <c r="L16" s="12"/>
      <c r="M16" s="12"/>
    </row>
    <row r="17" spans="2:13" ht="15.75">
      <c r="B17" s="32"/>
      <c r="C17" s="10" t="s">
        <v>5</v>
      </c>
      <c r="D17" s="98">
        <v>0.24299999999999999</v>
      </c>
      <c r="E17" s="12">
        <v>0.28999999999999998</v>
      </c>
      <c r="F17" s="12">
        <v>0.33700000000000002</v>
      </c>
      <c r="G17" s="16">
        <v>2.5999999999999999E-2</v>
      </c>
      <c r="H17" s="12">
        <v>0.22700000000000001</v>
      </c>
      <c r="I17" s="12">
        <v>0.34100000000000003</v>
      </c>
      <c r="J17" s="12">
        <v>0.31</v>
      </c>
      <c r="K17" s="12">
        <v>0.27</v>
      </c>
      <c r="L17" s="12">
        <v>0.25</v>
      </c>
      <c r="M17" s="12">
        <v>0.25700000000000001</v>
      </c>
    </row>
    <row r="18" spans="2:13" ht="15.75">
      <c r="B18" s="32"/>
      <c r="C18" s="10" t="s">
        <v>42</v>
      </c>
      <c r="D18" s="12">
        <v>0</v>
      </c>
      <c r="E18" s="12">
        <v>0</v>
      </c>
      <c r="F18" s="12">
        <v>0</v>
      </c>
      <c r="G18" s="16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</row>
    <row r="19" spans="2:13" ht="15.75">
      <c r="B19" s="32"/>
      <c r="C19" s="10" t="s">
        <v>6</v>
      </c>
      <c r="D19" s="12">
        <v>20.6</v>
      </c>
      <c r="E19" s="12">
        <v>21.478999999999999</v>
      </c>
      <c r="F19" s="12">
        <v>21.010999999999999</v>
      </c>
      <c r="G19" s="16">
        <v>21.16</v>
      </c>
      <c r="H19" s="12">
        <v>21.135000000000002</v>
      </c>
      <c r="I19" s="12">
        <v>19.03</v>
      </c>
      <c r="J19" s="12">
        <v>21.125</v>
      </c>
      <c r="K19" s="12">
        <v>22.109000000000002</v>
      </c>
      <c r="L19" s="12">
        <v>22.058</v>
      </c>
      <c r="M19" s="12">
        <v>20.212</v>
      </c>
    </row>
    <row r="20" spans="2:13" ht="15.75">
      <c r="B20" s="32"/>
      <c r="C20" s="10" t="s">
        <v>43</v>
      </c>
      <c r="D20" s="12">
        <v>2.7490000000000001</v>
      </c>
      <c r="E20" s="12">
        <v>1.357</v>
      </c>
      <c r="F20" s="12">
        <v>1.605</v>
      </c>
      <c r="G20" s="16">
        <v>1.923</v>
      </c>
      <c r="H20" s="12">
        <v>1.5049999999999999</v>
      </c>
      <c r="I20" s="12">
        <v>3.9740000000000002</v>
      </c>
      <c r="J20" s="12">
        <v>1.3169999999999999</v>
      </c>
      <c r="K20" s="12">
        <v>0.96799999999999997</v>
      </c>
      <c r="L20" s="12">
        <v>0.71399999999999997</v>
      </c>
      <c r="M20" s="12">
        <v>3.1440000000000001</v>
      </c>
    </row>
    <row r="21" spans="2:13" ht="15.75">
      <c r="B21" s="32"/>
      <c r="C21" s="10" t="s">
        <v>45</v>
      </c>
      <c r="D21" s="12">
        <v>1.9259999999999999</v>
      </c>
      <c r="E21" s="12">
        <v>1.9410000000000001</v>
      </c>
      <c r="F21" s="12">
        <v>1.919</v>
      </c>
      <c r="G21" s="16">
        <v>1.9330000000000001</v>
      </c>
      <c r="H21" s="12">
        <v>1.921</v>
      </c>
      <c r="I21" s="12">
        <v>1.95</v>
      </c>
      <c r="J21" s="12">
        <v>1.9139999999999999</v>
      </c>
      <c r="K21" s="12">
        <v>1.96</v>
      </c>
      <c r="L21" s="12">
        <v>1.95</v>
      </c>
      <c r="M21" s="12">
        <v>1.9590000000000001</v>
      </c>
    </row>
    <row r="22" spans="2:13" ht="15.75">
      <c r="B22" s="32"/>
      <c r="C22" s="10" t="s">
        <v>49</v>
      </c>
      <c r="D22" s="12">
        <v>98.843999999999994</v>
      </c>
      <c r="E22" s="12">
        <v>99.896000000000015</v>
      </c>
      <c r="F22" s="12">
        <v>98.947999999999993</v>
      </c>
      <c r="G22" s="16">
        <v>99.594999999999999</v>
      </c>
      <c r="H22" s="12">
        <v>99.193000000000012</v>
      </c>
      <c r="I22" s="12">
        <v>99.75500000000001</v>
      </c>
      <c r="J22" s="12">
        <v>98.771999999999991</v>
      </c>
      <c r="K22" s="12">
        <v>100.7</v>
      </c>
      <c r="L22" s="12">
        <v>100.182</v>
      </c>
      <c r="M22" s="12">
        <v>100.354</v>
      </c>
    </row>
    <row r="23" spans="2:13" ht="15.75">
      <c r="B23" s="32"/>
      <c r="G23" s="29"/>
    </row>
    <row r="24" spans="2:13" ht="15.75">
      <c r="B24" s="19"/>
      <c r="C24" t="s">
        <v>24</v>
      </c>
      <c r="D24" s="12"/>
      <c r="E24" s="12"/>
      <c r="F24" s="12"/>
      <c r="G24" s="16"/>
      <c r="H24" s="12"/>
      <c r="I24" s="12"/>
      <c r="J24" s="12"/>
      <c r="K24" s="12"/>
      <c r="L24" s="12"/>
      <c r="M24" s="12"/>
    </row>
    <row r="25" spans="2:13" ht="15.75">
      <c r="B25" s="19"/>
      <c r="C25" t="s">
        <v>25</v>
      </c>
      <c r="D25" s="12"/>
      <c r="E25" s="12"/>
      <c r="F25" s="12"/>
      <c r="G25" s="16"/>
      <c r="H25" s="12"/>
      <c r="I25" s="12"/>
      <c r="J25" s="12"/>
      <c r="K25" s="12"/>
      <c r="L25" s="12"/>
      <c r="M25" s="12"/>
    </row>
    <row r="26" spans="2:13" ht="15.75">
      <c r="C26" t="s">
        <v>11</v>
      </c>
      <c r="D26" s="12">
        <v>6.3529999999999998</v>
      </c>
      <c r="E26" s="12">
        <v>6.4180000000000001</v>
      </c>
      <c r="F26" s="12">
        <v>6.3410000000000002</v>
      </c>
      <c r="G26" s="12">
        <v>6.3529999999999998</v>
      </c>
      <c r="H26" s="12">
        <v>6.3070000000000004</v>
      </c>
      <c r="I26" s="12">
        <v>6.3959999999999999</v>
      </c>
      <c r="J26" s="12">
        <v>6.4050000000000002</v>
      </c>
      <c r="K26" s="12">
        <v>6.492</v>
      </c>
      <c r="L26" s="12">
        <v>6.5339999999999998</v>
      </c>
      <c r="M26" s="12">
        <v>6.6219999999999999</v>
      </c>
    </row>
    <row r="27" spans="2:13" ht="15.75">
      <c r="C27" t="s">
        <v>12</v>
      </c>
      <c r="D27" s="12">
        <v>1.2999999999999999E-2</v>
      </c>
      <c r="E27" s="12">
        <v>0.01</v>
      </c>
      <c r="F27" s="12">
        <v>4.0000000000000001E-3</v>
      </c>
      <c r="G27" s="12" t="s">
        <v>26</v>
      </c>
      <c r="H27" s="12" t="s">
        <v>26</v>
      </c>
      <c r="I27" s="12" t="s">
        <v>26</v>
      </c>
      <c r="J27" s="12">
        <v>1E-3</v>
      </c>
      <c r="K27" s="12">
        <v>1E-3</v>
      </c>
      <c r="L27" s="12">
        <v>1E-3</v>
      </c>
      <c r="M27" s="12">
        <v>8.0000000000000002E-3</v>
      </c>
    </row>
    <row r="28" spans="2:13" ht="15.75">
      <c r="C28" t="s">
        <v>14</v>
      </c>
      <c r="D28" s="12">
        <v>1.6359999999999999</v>
      </c>
      <c r="E28" s="12">
        <v>1.5720000000000001</v>
      </c>
      <c r="F28" s="12">
        <v>1.655</v>
      </c>
      <c r="G28" s="12">
        <v>1.647</v>
      </c>
      <c r="H28" s="12">
        <v>1.6930000000000001</v>
      </c>
      <c r="I28" s="12">
        <v>1.6040000000000001</v>
      </c>
      <c r="J28" s="12">
        <v>1.5940000000000001</v>
      </c>
      <c r="K28" s="12">
        <v>1.5069999999999999</v>
      </c>
      <c r="L28" s="12">
        <v>1.4650000000000001</v>
      </c>
      <c r="M28" s="12">
        <v>1.371</v>
      </c>
    </row>
    <row r="29" spans="2:13" ht="15.75">
      <c r="C29" t="s">
        <v>13</v>
      </c>
      <c r="D29" s="12">
        <v>0</v>
      </c>
      <c r="E29" s="12">
        <v>0</v>
      </c>
      <c r="F29" s="12">
        <v>0</v>
      </c>
      <c r="H29" s="12">
        <v>0</v>
      </c>
      <c r="J29" s="12">
        <v>0</v>
      </c>
      <c r="K29" s="12">
        <v>0</v>
      </c>
      <c r="L29" s="12">
        <v>0</v>
      </c>
      <c r="M29" s="12">
        <v>0</v>
      </c>
    </row>
    <row r="30" spans="2:13" ht="15.75">
      <c r="C30" t="s">
        <v>19</v>
      </c>
      <c r="D30" s="12">
        <v>0</v>
      </c>
      <c r="E30" s="12">
        <v>0</v>
      </c>
      <c r="F30" s="12">
        <v>0</v>
      </c>
      <c r="G30" s="12" t="s">
        <v>26</v>
      </c>
      <c r="H30" s="12">
        <v>0</v>
      </c>
      <c r="I30" s="12" t="s">
        <v>26</v>
      </c>
      <c r="J30" s="12">
        <v>0</v>
      </c>
      <c r="K30" s="12">
        <v>0</v>
      </c>
      <c r="L30" s="12">
        <v>0</v>
      </c>
      <c r="M30" s="12">
        <v>0</v>
      </c>
    </row>
    <row r="31" spans="2:13" ht="15.75">
      <c r="C31" t="s">
        <v>27</v>
      </c>
      <c r="D31" s="12">
        <v>8</v>
      </c>
      <c r="E31" s="12">
        <v>8</v>
      </c>
      <c r="F31" s="12">
        <v>8</v>
      </c>
      <c r="G31" s="12">
        <v>8</v>
      </c>
      <c r="H31" s="12">
        <v>8</v>
      </c>
      <c r="I31" s="12">
        <v>8</v>
      </c>
      <c r="J31" s="12">
        <v>8</v>
      </c>
      <c r="K31" s="12">
        <v>8</v>
      </c>
      <c r="L31" s="12">
        <v>8</v>
      </c>
      <c r="M31" s="12">
        <v>8.0009999999999994</v>
      </c>
    </row>
    <row r="32" spans="2:13" ht="15.75">
      <c r="C32" t="s">
        <v>28</v>
      </c>
      <c r="D32" s="12"/>
      <c r="E32" s="12"/>
      <c r="F32" s="12"/>
      <c r="H32" s="12"/>
      <c r="J32" s="12"/>
      <c r="K32" s="12"/>
      <c r="L32" s="12"/>
      <c r="M32" s="12"/>
    </row>
    <row r="33" spans="3:13" ht="15.75">
      <c r="C33" t="s">
        <v>13</v>
      </c>
      <c r="D33" s="12">
        <v>4.2000000000000003E-2</v>
      </c>
      <c r="E33" s="12">
        <v>0.03</v>
      </c>
      <c r="F33" s="12">
        <v>3.2000000000000001E-2</v>
      </c>
      <c r="G33" s="12">
        <v>3.4000000000000002E-2</v>
      </c>
      <c r="H33" s="12">
        <v>0.03</v>
      </c>
      <c r="I33" s="12">
        <v>3.4000000000000002E-2</v>
      </c>
      <c r="J33" s="12">
        <v>3.3000000000000002E-2</v>
      </c>
      <c r="K33" s="12">
        <v>3.5999999999999997E-2</v>
      </c>
      <c r="L33" s="12">
        <v>2.3E-2</v>
      </c>
      <c r="M33" s="12">
        <v>2.1999999999999999E-2</v>
      </c>
    </row>
    <row r="34" spans="3:13" ht="15.75">
      <c r="C34" t="s">
        <v>14</v>
      </c>
      <c r="D34" s="12">
        <v>0.70399999999999996</v>
      </c>
      <c r="E34" s="12">
        <v>0.70299999999999996</v>
      </c>
      <c r="F34" s="12">
        <v>0.71199999999999997</v>
      </c>
      <c r="G34" s="12">
        <v>0.66100000000000003</v>
      </c>
      <c r="H34" s="12">
        <v>0.69799999999999995</v>
      </c>
      <c r="I34" s="12">
        <v>0.56399999999999995</v>
      </c>
      <c r="J34" s="12">
        <v>0.61799999999999999</v>
      </c>
      <c r="K34" s="12">
        <v>0.75600000000000001</v>
      </c>
      <c r="L34" s="12">
        <v>0.69199999999999995</v>
      </c>
      <c r="M34" s="12">
        <v>0.44800000000000001</v>
      </c>
    </row>
    <row r="35" spans="3:13" ht="15.75">
      <c r="C35" t="s">
        <v>15</v>
      </c>
      <c r="D35" s="12" t="s">
        <v>241</v>
      </c>
      <c r="E35" s="12">
        <v>8.0000000000000002E-3</v>
      </c>
      <c r="F35" s="12" t="s">
        <v>241</v>
      </c>
      <c r="H35" s="12">
        <v>7.0000000000000001E-3</v>
      </c>
      <c r="I35" s="12" t="s">
        <v>26</v>
      </c>
      <c r="J35" s="12">
        <v>1E-3</v>
      </c>
      <c r="K35" s="12">
        <v>1E-3</v>
      </c>
      <c r="L35" s="12" t="s">
        <v>241</v>
      </c>
      <c r="M35" s="12">
        <v>8.0000000000000002E-3</v>
      </c>
    </row>
    <row r="36" spans="3:13" ht="15.75">
      <c r="C36" t="s">
        <v>17</v>
      </c>
      <c r="D36" s="12">
        <v>0</v>
      </c>
      <c r="E36" s="12">
        <v>0</v>
      </c>
      <c r="F36" s="12">
        <v>0</v>
      </c>
      <c r="G36" s="12" t="s">
        <v>26</v>
      </c>
      <c r="H36" s="12">
        <v>0</v>
      </c>
      <c r="J36" s="12">
        <v>0</v>
      </c>
      <c r="K36" s="12">
        <v>0</v>
      </c>
      <c r="L36" s="12">
        <v>0</v>
      </c>
      <c r="M36" s="12">
        <v>0</v>
      </c>
    </row>
    <row r="37" spans="3:13" ht="15.75">
      <c r="C37" t="s">
        <v>19</v>
      </c>
      <c r="D37" s="12">
        <v>0.32500000000000001</v>
      </c>
      <c r="E37" s="12">
        <v>0.158</v>
      </c>
      <c r="F37" s="12">
        <v>0.189</v>
      </c>
      <c r="G37" s="12">
        <v>0.22500000000000001</v>
      </c>
      <c r="H37" s="12">
        <v>0.17599999999999999</v>
      </c>
      <c r="I37" s="12">
        <v>0.46</v>
      </c>
      <c r="J37" s="12">
        <v>0.155</v>
      </c>
      <c r="K37" s="12">
        <v>0.111</v>
      </c>
      <c r="L37" s="12">
        <v>8.3000000000000004E-2</v>
      </c>
      <c r="M37" s="12">
        <v>0.36199999999999999</v>
      </c>
    </row>
    <row r="38" spans="3:13" ht="15.75">
      <c r="C38" t="s">
        <v>16</v>
      </c>
      <c r="D38" s="12">
        <v>2E-3</v>
      </c>
      <c r="E38" s="12">
        <v>2.4E-2</v>
      </c>
      <c r="F38" s="12">
        <v>2.3E-2</v>
      </c>
      <c r="H38" s="12">
        <v>2.5000000000000001E-2</v>
      </c>
      <c r="I38" s="12">
        <v>0.01</v>
      </c>
      <c r="J38" s="12">
        <v>4.1000000000000002E-2</v>
      </c>
      <c r="K38" s="12" t="s">
        <v>26</v>
      </c>
      <c r="L38" s="12">
        <v>3.3000000000000002E-2</v>
      </c>
      <c r="M38" s="12">
        <v>7.0000000000000001E-3</v>
      </c>
    </row>
    <row r="39" spans="3:13" ht="15.75">
      <c r="C39" t="s">
        <v>18</v>
      </c>
      <c r="D39" s="12">
        <v>2.68</v>
      </c>
      <c r="E39" s="12">
        <v>2.774</v>
      </c>
      <c r="F39" s="12">
        <v>2.7450000000000001</v>
      </c>
      <c r="G39" s="12">
        <v>2.7370000000000001</v>
      </c>
      <c r="H39" s="12">
        <v>2.76</v>
      </c>
      <c r="I39" s="12">
        <v>2.4470000000000001</v>
      </c>
      <c r="J39" s="12">
        <v>2.7679999999999998</v>
      </c>
      <c r="K39" s="12">
        <v>2.7919999999999998</v>
      </c>
      <c r="L39" s="12">
        <v>2.8359999999999999</v>
      </c>
      <c r="M39" s="12">
        <v>2.5870000000000002</v>
      </c>
    </row>
    <row r="40" spans="3:13" ht="15.75">
      <c r="C40" t="s">
        <v>20</v>
      </c>
      <c r="D40" s="12">
        <v>1.2509999999999999</v>
      </c>
      <c r="E40" s="12">
        <v>1.3029999999999999</v>
      </c>
      <c r="F40" s="12">
        <v>1.3</v>
      </c>
      <c r="G40" s="12">
        <v>1.3440000000000001</v>
      </c>
      <c r="H40" s="12">
        <v>1.304</v>
      </c>
      <c r="I40" s="12">
        <v>1.484</v>
      </c>
      <c r="J40" s="12">
        <v>1.38</v>
      </c>
      <c r="K40" s="12">
        <v>1.304</v>
      </c>
      <c r="L40" s="12">
        <v>1.329</v>
      </c>
      <c r="M40" s="12">
        <v>1.5649999999999999</v>
      </c>
    </row>
    <row r="41" spans="3:13" ht="15.75">
      <c r="C41" t="s">
        <v>29</v>
      </c>
      <c r="D41" s="12">
        <v>4.99</v>
      </c>
      <c r="E41" s="12">
        <v>5</v>
      </c>
      <c r="F41" s="12">
        <v>5.0010000000000003</v>
      </c>
      <c r="G41" s="12">
        <v>5.0010000000000003</v>
      </c>
      <c r="H41" s="12">
        <v>5</v>
      </c>
      <c r="I41" s="12">
        <v>4.9990000000000006</v>
      </c>
      <c r="J41" s="12">
        <v>4.9959999999999996</v>
      </c>
      <c r="K41" s="12">
        <v>5</v>
      </c>
      <c r="L41" s="12">
        <v>4.9959999999999996</v>
      </c>
      <c r="M41" s="12">
        <v>4.9990000000000006</v>
      </c>
    </row>
    <row r="42" spans="3:13" ht="15.75">
      <c r="C42" t="s">
        <v>30</v>
      </c>
      <c r="D42" s="12"/>
      <c r="E42" s="12"/>
      <c r="F42" s="12"/>
      <c r="G42" s="12" t="s">
        <v>26</v>
      </c>
      <c r="H42" s="12"/>
      <c r="I42" s="12" t="s">
        <v>26</v>
      </c>
      <c r="J42" s="12"/>
      <c r="K42" s="12"/>
      <c r="L42" s="12"/>
      <c r="M42" s="12"/>
    </row>
    <row r="43" spans="3:13" ht="15.75">
      <c r="C43" t="s">
        <v>16</v>
      </c>
      <c r="D43" s="12">
        <v>0.03</v>
      </c>
      <c r="E43" s="12">
        <v>1.4E-2</v>
      </c>
      <c r="F43" s="12">
        <v>2.1999999999999999E-2</v>
      </c>
      <c r="G43" s="12">
        <v>3.0000000000000001E-3</v>
      </c>
      <c r="H43" s="12">
        <v>5.0000000000000001E-3</v>
      </c>
      <c r="I43" s="12">
        <v>3.4000000000000002E-2</v>
      </c>
      <c r="J43" s="12">
        <v>0</v>
      </c>
      <c r="K43" s="12">
        <v>3.5000000000000003E-2</v>
      </c>
      <c r="L43" s="12">
        <v>0</v>
      </c>
      <c r="M43" s="12">
        <v>2.5999999999999999E-2</v>
      </c>
    </row>
    <row r="44" spans="3:13" ht="15.75">
      <c r="C44" t="s">
        <v>18</v>
      </c>
      <c r="D44" s="12">
        <v>0</v>
      </c>
      <c r="E44" s="12">
        <v>0</v>
      </c>
      <c r="F44" s="12">
        <v>0</v>
      </c>
      <c r="G44" s="12">
        <v>8.0000000000000002E-3</v>
      </c>
      <c r="H44" s="12">
        <v>0</v>
      </c>
      <c r="I44" s="12" t="s">
        <v>26</v>
      </c>
      <c r="J44" s="12">
        <v>0</v>
      </c>
      <c r="K44" s="12">
        <v>2.5999999999999999E-2</v>
      </c>
      <c r="L44" s="12">
        <v>0</v>
      </c>
      <c r="M44" s="12">
        <v>0</v>
      </c>
    </row>
    <row r="45" spans="3:13" ht="15.75">
      <c r="C45" t="s">
        <v>20</v>
      </c>
      <c r="D45" s="12">
        <v>0</v>
      </c>
      <c r="E45" s="12">
        <v>0</v>
      </c>
      <c r="F45" s="12">
        <v>0</v>
      </c>
      <c r="G45" t="s">
        <v>26</v>
      </c>
      <c r="H45" s="12">
        <v>0</v>
      </c>
      <c r="I45" s="12"/>
      <c r="J45" s="12">
        <v>0</v>
      </c>
      <c r="K45" s="12">
        <v>0</v>
      </c>
      <c r="L45" s="12">
        <v>0</v>
      </c>
      <c r="M45" s="12">
        <v>0</v>
      </c>
    </row>
    <row r="46" spans="3:13" ht="15.75">
      <c r="C46" t="s">
        <v>21</v>
      </c>
      <c r="D46" s="12">
        <v>1.9350000000000001</v>
      </c>
      <c r="E46" s="12">
        <v>1.9690000000000001</v>
      </c>
      <c r="F46" s="12">
        <v>1.9530000000000001</v>
      </c>
      <c r="G46" s="12">
        <v>1.9750000000000001</v>
      </c>
      <c r="H46" s="12">
        <v>1.9890000000000001</v>
      </c>
      <c r="I46" s="2">
        <v>1.927</v>
      </c>
      <c r="J46" s="12">
        <v>2</v>
      </c>
      <c r="K46" s="12">
        <v>1.9059999999999999</v>
      </c>
      <c r="L46" s="12">
        <v>2</v>
      </c>
      <c r="M46" s="12">
        <v>1.944</v>
      </c>
    </row>
    <row r="47" spans="3:13" ht="15.75">
      <c r="C47" t="s">
        <v>22</v>
      </c>
      <c r="D47" s="12">
        <v>3.5000000000000003E-2</v>
      </c>
      <c r="E47" s="12">
        <v>1.7000000000000001E-2</v>
      </c>
      <c r="F47" s="12">
        <v>2.5000000000000001E-2</v>
      </c>
      <c r="G47" s="12">
        <v>1.2999999999999999E-2</v>
      </c>
      <c r="H47" s="12">
        <v>6.0000000000000001E-3</v>
      </c>
      <c r="I47" s="12">
        <v>0.39</v>
      </c>
      <c r="J47" s="12" t="s">
        <v>26</v>
      </c>
      <c r="K47" s="12">
        <v>3.4000000000000002E-2</v>
      </c>
      <c r="L47" s="12" t="s">
        <v>26</v>
      </c>
      <c r="M47" s="12">
        <v>0.03</v>
      </c>
    </row>
    <row r="48" spans="3:13" ht="15.75">
      <c r="C48" t="s">
        <v>31</v>
      </c>
      <c r="D48" s="12">
        <v>2</v>
      </c>
      <c r="E48" s="12">
        <v>2</v>
      </c>
      <c r="F48" s="12">
        <v>2</v>
      </c>
      <c r="G48" s="12">
        <v>1.9989999999999999</v>
      </c>
      <c r="H48" s="12">
        <v>2</v>
      </c>
      <c r="I48" s="12">
        <v>2</v>
      </c>
      <c r="J48" s="12">
        <v>2</v>
      </c>
      <c r="K48" s="12">
        <v>2.0009999999999999</v>
      </c>
      <c r="L48" s="12">
        <v>2</v>
      </c>
      <c r="M48" s="12">
        <v>2</v>
      </c>
    </row>
    <row r="49" spans="3:13" ht="15.75">
      <c r="C49" t="s">
        <v>32</v>
      </c>
      <c r="D49" s="12" t="s">
        <v>26</v>
      </c>
      <c r="E49" s="12" t="s">
        <v>26</v>
      </c>
      <c r="F49" s="12" t="s">
        <v>26</v>
      </c>
      <c r="H49" s="12" t="s">
        <v>26</v>
      </c>
      <c r="J49" s="12" t="s">
        <v>26</v>
      </c>
      <c r="K49" s="12" t="s">
        <v>26</v>
      </c>
      <c r="L49" s="12" t="s">
        <v>26</v>
      </c>
      <c r="M49" s="12" t="s">
        <v>26</v>
      </c>
    </row>
    <row r="50" spans="3:13" ht="15.75">
      <c r="C50" t="s">
        <v>21</v>
      </c>
      <c r="D50" s="12">
        <v>0</v>
      </c>
      <c r="E50" s="12">
        <v>0</v>
      </c>
      <c r="F50" s="12">
        <v>0</v>
      </c>
      <c r="H50" s="12">
        <v>0</v>
      </c>
      <c r="J50" s="12">
        <v>6.0000000000000001E-3</v>
      </c>
      <c r="K50" s="12">
        <v>0</v>
      </c>
      <c r="L50" s="12">
        <v>0.01</v>
      </c>
      <c r="M50" s="12">
        <v>0</v>
      </c>
    </row>
    <row r="51" spans="3:13" ht="15.75">
      <c r="C51" t="s">
        <v>22</v>
      </c>
      <c r="D51" s="12">
        <v>0.315</v>
      </c>
      <c r="E51" s="12">
        <v>0.313</v>
      </c>
      <c r="F51" s="12">
        <v>0.33800000000000002</v>
      </c>
      <c r="G51" s="12">
        <v>0.35699999999999998</v>
      </c>
      <c r="H51" s="12">
        <v>0.36199999999999999</v>
      </c>
      <c r="I51">
        <v>0.28199999999999997</v>
      </c>
      <c r="J51" s="12">
        <v>0.374</v>
      </c>
      <c r="K51" s="12">
        <v>0.32700000000000001</v>
      </c>
      <c r="L51" s="12">
        <v>0.35799999999999998</v>
      </c>
      <c r="M51" s="12">
        <v>0.24</v>
      </c>
    </row>
    <row r="52" spans="3:13" ht="15.75">
      <c r="C52" t="s">
        <v>23</v>
      </c>
      <c r="D52" s="12">
        <v>0.23699999999999999</v>
      </c>
      <c r="E52" s="12">
        <v>0.33700000000000002</v>
      </c>
      <c r="F52" s="12">
        <v>0.373</v>
      </c>
      <c r="G52" s="12">
        <v>0.35</v>
      </c>
      <c r="H52" s="12">
        <v>0.39600000000000002</v>
      </c>
      <c r="I52">
        <v>0.26900000000000002</v>
      </c>
      <c r="J52" s="12">
        <v>0.372</v>
      </c>
      <c r="K52" s="12">
        <v>0.27200000000000002</v>
      </c>
      <c r="L52" s="12">
        <v>0.27500000000000002</v>
      </c>
      <c r="M52" s="12">
        <v>0.28899999999999998</v>
      </c>
    </row>
    <row r="53" spans="3:13" ht="15.75">
      <c r="C53" t="s">
        <v>33</v>
      </c>
      <c r="D53" s="12">
        <v>0.55200000000000005</v>
      </c>
      <c r="E53" s="12">
        <v>0.65</v>
      </c>
      <c r="F53" s="12">
        <v>0.71100000000000008</v>
      </c>
      <c r="G53" s="12">
        <v>0.70699999999999996</v>
      </c>
      <c r="H53" s="12">
        <v>0.75800000000000001</v>
      </c>
      <c r="I53">
        <v>0.55099999999999993</v>
      </c>
      <c r="J53" s="12">
        <v>0.752</v>
      </c>
      <c r="K53" s="12">
        <v>0.59899999999999998</v>
      </c>
      <c r="L53" s="12">
        <v>0.64300000000000002</v>
      </c>
      <c r="M53" s="12">
        <v>0.52899999999999991</v>
      </c>
    </row>
    <row r="54" spans="3:13" ht="15.75">
      <c r="C54" t="s">
        <v>34</v>
      </c>
      <c r="D54" s="12">
        <v>15.552</v>
      </c>
      <c r="E54" s="12">
        <v>15.65</v>
      </c>
      <c r="F54" s="12">
        <v>15.712000000000002</v>
      </c>
      <c r="G54" s="12">
        <v>15.707000000000001</v>
      </c>
      <c r="H54" s="12">
        <v>15.757999999999999</v>
      </c>
      <c r="I54">
        <v>15.55</v>
      </c>
      <c r="J54" s="12">
        <v>15.747999999999999</v>
      </c>
      <c r="K54" s="12">
        <v>15.6</v>
      </c>
      <c r="L54" s="12">
        <v>15.638999999999999</v>
      </c>
      <c r="M54" s="12">
        <v>15.529</v>
      </c>
    </row>
    <row r="55" spans="3:13" ht="31.5" customHeight="1">
      <c r="C55" s="1" t="s">
        <v>37</v>
      </c>
      <c r="D55" s="2" t="s">
        <v>21</v>
      </c>
      <c r="E55" s="2" t="s">
        <v>21</v>
      </c>
      <c r="F55" s="2" t="s">
        <v>21</v>
      </c>
      <c r="G55" s="102" t="s">
        <v>21</v>
      </c>
      <c r="H55" s="2" t="s">
        <v>21</v>
      </c>
      <c r="I55" s="2" t="s">
        <v>21</v>
      </c>
      <c r="J55" s="2" t="s">
        <v>21</v>
      </c>
      <c r="K55" s="2" t="s">
        <v>21</v>
      </c>
      <c r="L55" s="2" t="s">
        <v>21</v>
      </c>
      <c r="M55" s="2" t="s">
        <v>21</v>
      </c>
    </row>
    <row r="56" spans="3:13" ht="33" customHeight="1">
      <c r="C56" t="s">
        <v>38</v>
      </c>
      <c r="D56" s="1" t="s">
        <v>35</v>
      </c>
      <c r="E56" s="1" t="s">
        <v>36</v>
      </c>
      <c r="F56" s="1" t="s">
        <v>36</v>
      </c>
      <c r="G56" s="103" t="s">
        <v>35</v>
      </c>
      <c r="H56" s="1" t="s">
        <v>36</v>
      </c>
      <c r="I56" s="2" t="s">
        <v>35</v>
      </c>
      <c r="J56" s="1" t="s">
        <v>35</v>
      </c>
      <c r="K56" s="1" t="s">
        <v>35</v>
      </c>
      <c r="L56" s="1" t="s">
        <v>35</v>
      </c>
      <c r="M56" s="1" t="s">
        <v>36</v>
      </c>
    </row>
    <row r="57" spans="3:13" ht="123" customHeight="1">
      <c r="C57" s="1" t="s">
        <v>39</v>
      </c>
      <c r="D57" s="4" t="s">
        <v>199</v>
      </c>
      <c r="E57" s="3" t="s">
        <v>41</v>
      </c>
      <c r="F57" s="3" t="s">
        <v>261</v>
      </c>
      <c r="G57" s="4" t="s">
        <v>262</v>
      </c>
      <c r="H57" s="3" t="s">
        <v>131</v>
      </c>
      <c r="I57" s="3" t="s">
        <v>263</v>
      </c>
      <c r="J57" s="3" t="s">
        <v>132</v>
      </c>
      <c r="K57" s="3" t="s">
        <v>133</v>
      </c>
      <c r="L57" s="3" t="s">
        <v>134</v>
      </c>
      <c r="M57" s="3" t="s">
        <v>40</v>
      </c>
    </row>
    <row r="58" spans="3:13" ht="21.75" customHeight="1">
      <c r="D58" s="2"/>
      <c r="E58" s="2"/>
      <c r="F58" s="2"/>
      <c r="G58" s="2"/>
      <c r="H58" s="2"/>
      <c r="I58" s="2"/>
      <c r="J58" s="2"/>
      <c r="K58" s="2"/>
      <c r="L58" s="2"/>
      <c r="M58" s="2"/>
    </row>
    <row r="59" spans="3:13">
      <c r="D59" s="2" t="s">
        <v>226</v>
      </c>
      <c r="E59" s="2"/>
      <c r="F59" s="2"/>
      <c r="G59" s="2"/>
      <c r="H59" s="2"/>
      <c r="I59" s="2"/>
      <c r="J59" s="2"/>
      <c r="K59" s="2"/>
      <c r="L59" s="2"/>
      <c r="M59" s="2"/>
    </row>
    <row r="60" spans="3:13">
      <c r="F60" s="2"/>
      <c r="G60" s="7"/>
    </row>
    <row r="63" spans="3:13">
      <c r="D63" t="s">
        <v>26</v>
      </c>
      <c r="E63" t="s">
        <v>26</v>
      </c>
      <c r="F63" t="s">
        <v>26</v>
      </c>
      <c r="G63" t="s">
        <v>26</v>
      </c>
      <c r="H63" t="s">
        <v>26</v>
      </c>
      <c r="I63" t="s">
        <v>26</v>
      </c>
      <c r="J63" t="s">
        <v>26</v>
      </c>
      <c r="K63" t="s">
        <v>26</v>
      </c>
      <c r="L63" t="s">
        <v>26</v>
      </c>
      <c r="M63" t="s">
        <v>26</v>
      </c>
    </row>
  </sheetData>
  <mergeCells count="1">
    <mergeCell ref="B15:C1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B64"/>
  <sheetViews>
    <sheetView zoomScale="80" zoomScaleNormal="80" workbookViewId="0">
      <selection activeCell="B2" sqref="B2"/>
    </sheetView>
  </sheetViews>
  <sheetFormatPr defaultRowHeight="15"/>
  <cols>
    <col min="3" max="3" width="22.5703125" customWidth="1"/>
    <col min="4" max="4" width="39.7109375" customWidth="1"/>
    <col min="5" max="5" width="44.7109375" customWidth="1"/>
    <col min="6" max="6" width="39.28515625" customWidth="1"/>
    <col min="7" max="7" width="33.140625" customWidth="1"/>
    <col min="8" max="8" width="42.7109375" customWidth="1"/>
    <col min="9" max="9" width="36.28515625" customWidth="1"/>
    <col min="10" max="10" width="38" customWidth="1"/>
    <col min="11" max="11" width="37.140625" customWidth="1"/>
  </cols>
  <sheetData>
    <row r="2" spans="2:28" ht="15.75">
      <c r="C2" s="84" t="s">
        <v>96</v>
      </c>
      <c r="D2" s="73" t="s">
        <v>252</v>
      </c>
      <c r="E2" s="73" t="s">
        <v>252</v>
      </c>
      <c r="F2" s="73" t="s">
        <v>252</v>
      </c>
      <c r="G2" s="73" t="s">
        <v>252</v>
      </c>
      <c r="H2" s="73" t="s">
        <v>252</v>
      </c>
      <c r="I2" s="73" t="s">
        <v>252</v>
      </c>
      <c r="J2" s="73" t="s">
        <v>252</v>
      </c>
      <c r="K2" s="73" t="s">
        <v>252</v>
      </c>
      <c r="L2" s="5"/>
      <c r="M2" s="5"/>
      <c r="N2" s="5"/>
    </row>
    <row r="3" spans="2:28" ht="15.75">
      <c r="C3" s="84" t="s">
        <v>119</v>
      </c>
      <c r="D3" s="73" t="s">
        <v>188</v>
      </c>
      <c r="E3" s="73" t="s">
        <v>188</v>
      </c>
      <c r="F3" s="73" t="s">
        <v>188</v>
      </c>
      <c r="G3" s="74" t="s">
        <v>236</v>
      </c>
      <c r="H3" s="74" t="s">
        <v>236</v>
      </c>
      <c r="I3" s="74" t="s">
        <v>236</v>
      </c>
      <c r="J3" s="74" t="s">
        <v>236</v>
      </c>
      <c r="K3" s="74" t="s">
        <v>236</v>
      </c>
    </row>
    <row r="4" spans="2:28" ht="15.75">
      <c r="B4" s="31" t="s">
        <v>215</v>
      </c>
      <c r="C4" s="10" t="s">
        <v>0</v>
      </c>
      <c r="D4" s="12">
        <v>52.941000000000003</v>
      </c>
      <c r="E4" s="12">
        <v>51.235999999999997</v>
      </c>
      <c r="F4" s="12">
        <v>51.8</v>
      </c>
      <c r="G4" s="12">
        <v>52.1</v>
      </c>
      <c r="H4" s="12">
        <v>51.88</v>
      </c>
      <c r="I4" s="12">
        <v>52.8</v>
      </c>
      <c r="J4" s="12">
        <v>52.7</v>
      </c>
      <c r="K4" s="12">
        <v>51.5</v>
      </c>
      <c r="L4" s="7"/>
      <c r="M4" s="7"/>
      <c r="N4" s="7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</row>
    <row r="5" spans="2:28" ht="15.75">
      <c r="B5" s="31" t="s">
        <v>215</v>
      </c>
      <c r="C5" s="10" t="s">
        <v>1</v>
      </c>
      <c r="D5" s="12">
        <v>9.9000000000000005E-2</v>
      </c>
      <c r="E5" s="12" t="s">
        <v>225</v>
      </c>
      <c r="F5" s="12">
        <v>0.01</v>
      </c>
      <c r="G5" s="12" t="s">
        <v>225</v>
      </c>
      <c r="H5" s="12" t="s">
        <v>225</v>
      </c>
      <c r="I5" s="12" t="s">
        <v>225</v>
      </c>
      <c r="J5" s="12">
        <v>7.0000000000000007E-2</v>
      </c>
      <c r="K5" s="12" t="s">
        <v>225</v>
      </c>
      <c r="L5" s="7"/>
      <c r="M5" s="7"/>
      <c r="N5" s="7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</row>
    <row r="6" spans="2:28" ht="15.75">
      <c r="B6" s="31" t="s">
        <v>215</v>
      </c>
      <c r="C6" s="10" t="s">
        <v>2</v>
      </c>
      <c r="D6" s="12">
        <v>4.7E-2</v>
      </c>
      <c r="E6" s="12">
        <v>0.06</v>
      </c>
      <c r="F6" s="12">
        <v>0.05</v>
      </c>
      <c r="G6" s="12">
        <v>4.1000000000000002E-2</v>
      </c>
      <c r="H6" s="12">
        <v>5.2999999999999999E-2</v>
      </c>
      <c r="I6" s="12">
        <v>5.0999999999999997E-2</v>
      </c>
      <c r="J6" s="12">
        <v>0.03</v>
      </c>
      <c r="K6" s="12">
        <v>4.4999999999999998E-2</v>
      </c>
      <c r="L6" s="7"/>
      <c r="M6" s="7"/>
      <c r="N6" s="7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</row>
    <row r="7" spans="2:28" ht="15.75">
      <c r="B7" s="31"/>
      <c r="C7" s="10"/>
      <c r="D7" s="12"/>
      <c r="E7" s="12"/>
      <c r="F7" s="12"/>
      <c r="G7" s="12"/>
      <c r="H7" s="12"/>
      <c r="I7" s="12"/>
      <c r="J7" s="12"/>
      <c r="L7" s="7"/>
      <c r="M7" s="7"/>
      <c r="N7" s="7"/>
      <c r="AB7" s="7"/>
    </row>
    <row r="8" spans="2:28" ht="15.75">
      <c r="B8" s="31" t="s">
        <v>215</v>
      </c>
      <c r="C8" s="10" t="s">
        <v>3</v>
      </c>
      <c r="D8" s="12">
        <v>1.8720000000000001</v>
      </c>
      <c r="E8" s="12">
        <v>3.3879999999999999</v>
      </c>
      <c r="F8" s="12">
        <v>2.31</v>
      </c>
      <c r="G8" s="12">
        <v>3.1</v>
      </c>
      <c r="H8" s="12">
        <v>2.56</v>
      </c>
      <c r="I8" s="12">
        <v>1.89</v>
      </c>
      <c r="J8" s="12">
        <v>1.9</v>
      </c>
      <c r="K8" s="12">
        <v>3.31</v>
      </c>
      <c r="L8" s="7"/>
      <c r="M8" s="7"/>
      <c r="N8" s="7"/>
    </row>
    <row r="9" spans="2:28" ht="15.75">
      <c r="B9" s="31" t="s">
        <v>215</v>
      </c>
      <c r="C9" s="10" t="s">
        <v>4</v>
      </c>
      <c r="D9" s="12" t="s">
        <v>225</v>
      </c>
      <c r="E9" s="12">
        <v>6.3E-2</v>
      </c>
      <c r="F9" s="12" t="s">
        <v>225</v>
      </c>
      <c r="G9" s="12" t="s">
        <v>225</v>
      </c>
      <c r="H9" s="12">
        <v>0.03</v>
      </c>
      <c r="I9" s="12" t="s">
        <v>225</v>
      </c>
      <c r="J9" s="12">
        <v>0.03</v>
      </c>
      <c r="K9" s="12" t="s">
        <v>225</v>
      </c>
      <c r="L9" s="7"/>
      <c r="M9" s="7"/>
      <c r="N9" s="7"/>
    </row>
    <row r="10" spans="2:28" ht="15.75">
      <c r="B10" s="31" t="s">
        <v>215</v>
      </c>
      <c r="C10" s="10" t="s">
        <v>5</v>
      </c>
      <c r="D10" s="12">
        <v>0.18099999999999999</v>
      </c>
      <c r="E10" s="12">
        <v>0.34499999999999997</v>
      </c>
      <c r="F10" s="12">
        <v>0.22</v>
      </c>
      <c r="G10" s="12">
        <v>0.24</v>
      </c>
      <c r="H10" s="12">
        <v>0.31</v>
      </c>
      <c r="I10" s="12">
        <v>0.193</v>
      </c>
      <c r="J10" s="12">
        <v>0.19</v>
      </c>
      <c r="K10" s="12">
        <v>0.26</v>
      </c>
      <c r="L10" s="7"/>
      <c r="M10" s="7"/>
      <c r="N10" s="7"/>
    </row>
    <row r="11" spans="2:28" ht="15.75">
      <c r="B11" s="31" t="s">
        <v>215</v>
      </c>
      <c r="C11" s="10" t="s">
        <v>6</v>
      </c>
      <c r="D11" s="12">
        <v>17.890999999999998</v>
      </c>
      <c r="E11" s="12">
        <v>18.698</v>
      </c>
      <c r="F11" s="12">
        <v>18.3</v>
      </c>
      <c r="G11" s="12">
        <v>17.96</v>
      </c>
      <c r="H11" s="12">
        <v>18.5</v>
      </c>
      <c r="I11" s="12">
        <v>17.98</v>
      </c>
      <c r="J11" s="12">
        <v>17.899999999999999</v>
      </c>
      <c r="K11" s="12">
        <v>18.5</v>
      </c>
      <c r="L11" s="7"/>
      <c r="M11" s="7"/>
      <c r="N11" s="7"/>
    </row>
    <row r="12" spans="2:28" ht="15.75">
      <c r="B12" s="31" t="s">
        <v>215</v>
      </c>
      <c r="C12" s="10" t="s">
        <v>7</v>
      </c>
      <c r="D12" s="12">
        <v>11.565</v>
      </c>
      <c r="E12" s="12">
        <v>10.691000000000001</v>
      </c>
      <c r="F12" s="12">
        <v>11.7</v>
      </c>
      <c r="G12" s="12">
        <v>10.86</v>
      </c>
      <c r="H12" s="12">
        <v>11.33</v>
      </c>
      <c r="I12" s="12">
        <v>11.41</v>
      </c>
      <c r="J12" s="12">
        <v>11.5</v>
      </c>
      <c r="K12" s="12">
        <v>10.82</v>
      </c>
      <c r="L12" s="7"/>
      <c r="M12" s="7"/>
      <c r="N12" s="7"/>
    </row>
    <row r="13" spans="2:28" ht="15.75">
      <c r="B13" s="31" t="s">
        <v>215</v>
      </c>
      <c r="C13" s="10" t="s">
        <v>8</v>
      </c>
      <c r="D13" s="12">
        <v>12.46</v>
      </c>
      <c r="E13" s="12">
        <v>12.305999999999999</v>
      </c>
      <c r="F13" s="12">
        <v>12.3</v>
      </c>
      <c r="G13" s="12">
        <v>12.37</v>
      </c>
      <c r="H13" s="12">
        <v>12.42</v>
      </c>
      <c r="I13" s="12">
        <v>12.4</v>
      </c>
      <c r="J13" s="12">
        <v>12.41</v>
      </c>
      <c r="K13" s="12">
        <v>12.35</v>
      </c>
      <c r="L13" s="7"/>
      <c r="M13" s="7"/>
      <c r="N13" s="7"/>
      <c r="R13" s="12"/>
    </row>
    <row r="14" spans="2:28" ht="15.75">
      <c r="B14" s="31" t="s">
        <v>215</v>
      </c>
      <c r="C14" s="10" t="s">
        <v>9</v>
      </c>
      <c r="D14" s="12">
        <v>0.217</v>
      </c>
      <c r="E14" s="12">
        <v>0.34899999999999998</v>
      </c>
      <c r="F14" s="12">
        <v>0.25</v>
      </c>
      <c r="G14" s="12">
        <v>0.33</v>
      </c>
      <c r="H14" s="12">
        <v>0.28999999999999998</v>
      </c>
      <c r="I14" s="12">
        <v>0.28999999999999998</v>
      </c>
      <c r="J14" s="12">
        <v>0.27</v>
      </c>
      <c r="K14" s="12">
        <v>0.3</v>
      </c>
      <c r="L14" s="7"/>
      <c r="M14" s="7"/>
      <c r="N14" s="7"/>
      <c r="R14" s="12"/>
    </row>
    <row r="15" spans="2:28" ht="15.75">
      <c r="C15" s="10" t="s">
        <v>44</v>
      </c>
      <c r="D15" s="12"/>
      <c r="E15" s="12"/>
      <c r="F15" s="12"/>
      <c r="G15" s="12"/>
      <c r="H15" s="12"/>
      <c r="I15" s="12"/>
      <c r="J15" s="12"/>
      <c r="Q15" s="12"/>
      <c r="R15" s="12"/>
    </row>
    <row r="16" spans="2:28" ht="15.75">
      <c r="C16" s="10" t="s">
        <v>10</v>
      </c>
      <c r="D16" s="12">
        <v>0.11600000000000001</v>
      </c>
      <c r="E16" s="12">
        <v>0.312</v>
      </c>
      <c r="F16" s="12">
        <v>0.19</v>
      </c>
      <c r="G16" s="12">
        <v>0.23</v>
      </c>
      <c r="H16" s="12">
        <v>0.27</v>
      </c>
      <c r="I16" s="12">
        <v>0.3</v>
      </c>
      <c r="J16" s="12">
        <v>0.21</v>
      </c>
      <c r="K16" s="12">
        <v>0.25</v>
      </c>
      <c r="L16" s="7"/>
      <c r="M16" s="7"/>
      <c r="N16" s="7"/>
      <c r="R16" s="12"/>
    </row>
    <row r="17" spans="3:22" ht="15.75">
      <c r="C17" s="10" t="s">
        <v>47</v>
      </c>
      <c r="D17" s="12">
        <v>97.388999999999982</v>
      </c>
      <c r="E17" s="12">
        <v>97.447999999999993</v>
      </c>
      <c r="F17" s="12">
        <v>97.13</v>
      </c>
      <c r="G17" s="12">
        <v>97.231000000000009</v>
      </c>
      <c r="H17" s="12">
        <v>97.643000000000001</v>
      </c>
      <c r="I17" s="12">
        <v>97.314000000000007</v>
      </c>
      <c r="J17" s="12">
        <v>97.20999999999998</v>
      </c>
      <c r="K17" s="12">
        <v>97.33</v>
      </c>
      <c r="R17" s="12"/>
    </row>
    <row r="18" spans="3:22" ht="15.75">
      <c r="C18" s="10"/>
      <c r="D18" s="12"/>
      <c r="E18" s="12"/>
      <c r="F18" s="12"/>
      <c r="G18" s="12"/>
      <c r="H18" s="12"/>
      <c r="I18" s="12"/>
      <c r="J18" s="12"/>
      <c r="R18" s="12"/>
    </row>
    <row r="19" spans="3:22" ht="15.75">
      <c r="C19" s="10" t="s">
        <v>48</v>
      </c>
      <c r="D19" s="12"/>
      <c r="E19" s="12"/>
      <c r="F19" s="12"/>
      <c r="G19" s="12"/>
      <c r="H19" s="12"/>
      <c r="I19" s="12"/>
      <c r="J19" s="12"/>
      <c r="R19" s="12"/>
    </row>
    <row r="20" spans="3:22" ht="15.75">
      <c r="C20" s="10" t="s">
        <v>5</v>
      </c>
      <c r="D20" s="12">
        <v>0.18099999999999999</v>
      </c>
      <c r="E20" s="12">
        <v>0.34499999999999997</v>
      </c>
      <c r="F20" s="12">
        <v>0.22</v>
      </c>
      <c r="G20" s="12">
        <v>0.24</v>
      </c>
      <c r="H20" s="12">
        <v>0.31</v>
      </c>
      <c r="I20" s="12">
        <v>0.193</v>
      </c>
      <c r="J20" s="12">
        <v>0.19</v>
      </c>
      <c r="K20" s="12">
        <v>0.26</v>
      </c>
      <c r="R20" s="12"/>
    </row>
    <row r="21" spans="3:22" ht="15.75">
      <c r="C21" s="10" t="s">
        <v>42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R21" s="12"/>
    </row>
    <row r="22" spans="3:22" ht="15.75">
      <c r="C22" s="10" t="s">
        <v>6</v>
      </c>
      <c r="D22" s="12">
        <v>17.884</v>
      </c>
      <c r="E22" s="12">
        <v>18.643999999999998</v>
      </c>
      <c r="F22" s="12">
        <v>17.492999999999999</v>
      </c>
      <c r="G22" s="12">
        <v>17.96</v>
      </c>
      <c r="H22" s="12">
        <v>18.295000000000002</v>
      </c>
      <c r="I22" s="12">
        <v>17.98</v>
      </c>
      <c r="J22" s="12">
        <v>17.899999999999999</v>
      </c>
      <c r="K22" s="12">
        <v>18.5</v>
      </c>
      <c r="Q22" s="12"/>
      <c r="R22" s="12"/>
    </row>
    <row r="23" spans="3:22" ht="15.75">
      <c r="C23" s="10" t="s">
        <v>43</v>
      </c>
      <c r="D23" s="12">
        <v>8.0000000000000002E-3</v>
      </c>
      <c r="E23" s="12">
        <v>0.06</v>
      </c>
      <c r="F23" s="12">
        <v>0.89700000000000002</v>
      </c>
      <c r="G23" s="12">
        <v>0</v>
      </c>
      <c r="H23" s="12">
        <v>0.22800000000000001</v>
      </c>
      <c r="I23" s="12">
        <v>0</v>
      </c>
      <c r="J23" s="12">
        <v>0</v>
      </c>
      <c r="K23" s="12">
        <v>0</v>
      </c>
      <c r="R23" s="12"/>
    </row>
    <row r="24" spans="3:22" ht="15.75">
      <c r="C24" s="10" t="s">
        <v>45</v>
      </c>
      <c r="D24" s="12">
        <v>2.0270000000000001</v>
      </c>
      <c r="E24" s="12">
        <v>2.0110000000000001</v>
      </c>
      <c r="F24" s="12">
        <v>2.0150000000000001</v>
      </c>
      <c r="G24" s="12">
        <v>2.0190000000000001</v>
      </c>
      <c r="H24" s="12">
        <v>2.0190000000000001</v>
      </c>
      <c r="I24" s="12">
        <v>2.02</v>
      </c>
      <c r="J24" s="12">
        <v>2.02</v>
      </c>
      <c r="K24" s="12">
        <v>2.0099999999999998</v>
      </c>
      <c r="Q24" s="12"/>
      <c r="R24" s="12"/>
    </row>
    <row r="25" spans="3:22" ht="15.75">
      <c r="C25" s="10" t="s">
        <v>49</v>
      </c>
      <c r="D25" s="12">
        <v>99.419999999999987</v>
      </c>
      <c r="E25" s="12">
        <v>99.463999999999999</v>
      </c>
      <c r="F25" s="12">
        <v>99.24</v>
      </c>
      <c r="G25" s="12">
        <v>99.250999999999991</v>
      </c>
      <c r="H25" s="12">
        <v>99.685999999999993</v>
      </c>
      <c r="I25" s="12">
        <v>99.334000000000003</v>
      </c>
      <c r="J25" s="12">
        <v>99.23</v>
      </c>
      <c r="K25" s="12">
        <v>99.34</v>
      </c>
      <c r="R25" s="12"/>
    </row>
    <row r="26" spans="3:22" ht="15.75">
      <c r="C26" s="10" t="s">
        <v>24</v>
      </c>
      <c r="D26" s="12"/>
      <c r="E26" s="12"/>
      <c r="F26" s="12"/>
      <c r="G26" s="12"/>
      <c r="H26" s="12"/>
      <c r="I26" s="12"/>
      <c r="J26" s="12"/>
      <c r="Q26" s="7"/>
      <c r="R26" s="12"/>
    </row>
    <row r="27" spans="3:22" ht="15.75">
      <c r="C27" s="10" t="s">
        <v>25</v>
      </c>
      <c r="D27" s="12"/>
      <c r="E27" s="12"/>
      <c r="F27" s="12"/>
      <c r="G27" s="12"/>
      <c r="H27" s="12"/>
      <c r="I27" s="12"/>
      <c r="J27" s="12"/>
      <c r="R27" s="12"/>
    </row>
    <row r="28" spans="3:22" ht="15.75">
      <c r="C28" s="10" t="s">
        <v>11</v>
      </c>
      <c r="D28" s="12">
        <v>7.8319999999999999</v>
      </c>
      <c r="E28" s="12">
        <v>7.64</v>
      </c>
      <c r="F28" s="12">
        <v>7.7069999999999999</v>
      </c>
      <c r="G28" s="12">
        <v>7.7370000000000001</v>
      </c>
      <c r="H28" s="12">
        <v>7.7050000000000001</v>
      </c>
      <c r="I28" s="12">
        <v>7.8360000000000003</v>
      </c>
      <c r="J28" s="12">
        <v>7.8220000000000001</v>
      </c>
      <c r="K28" s="12">
        <v>7.6710000000000003</v>
      </c>
      <c r="Q28" s="12"/>
    </row>
    <row r="29" spans="3:22" ht="15.75">
      <c r="C29" s="10" t="s">
        <v>12</v>
      </c>
      <c r="D29" s="12">
        <v>1.2E-2</v>
      </c>
      <c r="E29" s="12" t="s">
        <v>26</v>
      </c>
      <c r="F29" s="12">
        <v>1E-3</v>
      </c>
      <c r="G29" s="12" t="s">
        <v>26</v>
      </c>
      <c r="H29" s="12" t="s">
        <v>26</v>
      </c>
      <c r="I29" s="12" t="s">
        <v>26</v>
      </c>
      <c r="J29" s="12">
        <v>8.9999999999999993E-3</v>
      </c>
    </row>
    <row r="30" spans="3:22" ht="15.75">
      <c r="C30" s="10" t="s">
        <v>53</v>
      </c>
      <c r="D30" s="12" t="s">
        <v>26</v>
      </c>
      <c r="E30" s="12" t="s">
        <v>26</v>
      </c>
      <c r="F30" s="12" t="s">
        <v>26</v>
      </c>
      <c r="G30" s="12" t="s">
        <v>26</v>
      </c>
      <c r="H30" s="12" t="s">
        <v>26</v>
      </c>
      <c r="I30" s="12" t="s">
        <v>26</v>
      </c>
      <c r="J30" s="12" t="s">
        <v>26</v>
      </c>
      <c r="Q30" s="12"/>
    </row>
    <row r="31" spans="3:22" ht="15.75">
      <c r="C31" s="10" t="s">
        <v>14</v>
      </c>
      <c r="D31" s="12">
        <v>0.155</v>
      </c>
      <c r="E31" s="12">
        <v>0.36</v>
      </c>
      <c r="F31" s="12">
        <v>0.29199999999999998</v>
      </c>
      <c r="G31" s="12">
        <v>0.26300000000000001</v>
      </c>
      <c r="H31" s="12">
        <v>0.29499999999999998</v>
      </c>
      <c r="I31" s="12">
        <v>0.16400000000000001</v>
      </c>
      <c r="J31" s="12">
        <v>0.16900000000000001</v>
      </c>
      <c r="K31" s="12">
        <v>0.32900000000000001</v>
      </c>
      <c r="O31" s="7"/>
      <c r="P31" s="7"/>
      <c r="Q31" s="12"/>
      <c r="R31" s="7"/>
      <c r="S31" s="7"/>
      <c r="T31" s="7"/>
      <c r="U31" s="7"/>
      <c r="V31" s="7"/>
    </row>
    <row r="32" spans="3:22" ht="15.75">
      <c r="C32" s="10" t="s">
        <v>13</v>
      </c>
      <c r="D32" s="12" t="s">
        <v>26</v>
      </c>
      <c r="E32" s="12" t="s">
        <v>26</v>
      </c>
      <c r="F32" s="12" t="s">
        <v>26</v>
      </c>
      <c r="G32" s="12" t="s">
        <v>26</v>
      </c>
      <c r="H32" s="12" t="s">
        <v>26</v>
      </c>
      <c r="I32" s="12" t="s">
        <v>26</v>
      </c>
      <c r="J32" s="12" t="s">
        <v>26</v>
      </c>
      <c r="Q32" s="12"/>
    </row>
    <row r="33" spans="3:21" ht="15.75">
      <c r="C33" s="10" t="s">
        <v>19</v>
      </c>
      <c r="D33" s="12" t="s">
        <v>26</v>
      </c>
      <c r="E33" s="12" t="s">
        <v>26</v>
      </c>
      <c r="F33" s="12" t="s">
        <v>26</v>
      </c>
      <c r="G33" s="12" t="s">
        <v>26</v>
      </c>
      <c r="H33" s="12" t="s">
        <v>26</v>
      </c>
      <c r="I33" s="12" t="s">
        <v>26</v>
      </c>
      <c r="J33" s="12" t="s">
        <v>26</v>
      </c>
    </row>
    <row r="34" spans="3:21" ht="15.75">
      <c r="C34" s="10" t="s">
        <v>27</v>
      </c>
      <c r="D34" s="12">
        <v>7.9989999999999997</v>
      </c>
      <c r="E34" s="12">
        <v>8</v>
      </c>
      <c r="F34" s="12">
        <v>8</v>
      </c>
      <c r="G34" s="12">
        <v>8</v>
      </c>
      <c r="H34" s="12">
        <v>8</v>
      </c>
      <c r="I34" s="12">
        <v>8</v>
      </c>
      <c r="J34" s="12">
        <v>8</v>
      </c>
      <c r="K34" s="12">
        <v>8</v>
      </c>
    </row>
    <row r="35" spans="3:21" ht="15.75">
      <c r="C35" s="10" t="s">
        <v>28</v>
      </c>
      <c r="D35" s="12"/>
      <c r="E35" s="12"/>
      <c r="F35" s="12"/>
      <c r="G35" s="12"/>
      <c r="H35" s="12"/>
      <c r="I35" s="12"/>
      <c r="J35" s="12"/>
    </row>
    <row r="36" spans="3:21" ht="15.75">
      <c r="C36" s="10" t="s">
        <v>13</v>
      </c>
      <c r="D36" s="12">
        <v>5.0000000000000001E-3</v>
      </c>
      <c r="E36" s="12">
        <v>7.0000000000000001E-3</v>
      </c>
      <c r="F36" s="12">
        <v>6.0000000000000001E-3</v>
      </c>
      <c r="G36" s="12">
        <v>5.0000000000000001E-3</v>
      </c>
      <c r="H36" s="12">
        <v>6.0000000000000001E-3</v>
      </c>
      <c r="I36" s="12">
        <v>6.0000000000000001E-3</v>
      </c>
      <c r="J36" s="37">
        <v>3.0000000000000001E-3</v>
      </c>
      <c r="K36" s="37">
        <v>5.0000000000000001E-3</v>
      </c>
    </row>
    <row r="37" spans="3:21" ht="15.75">
      <c r="C37" s="10" t="s">
        <v>14</v>
      </c>
      <c r="D37" s="12">
        <v>0.17100000000000001</v>
      </c>
      <c r="E37" s="12">
        <v>0.23599999999999999</v>
      </c>
      <c r="F37" s="12">
        <v>0.113</v>
      </c>
      <c r="G37" s="12">
        <v>0.28000000000000003</v>
      </c>
      <c r="H37" s="12">
        <v>0.153</v>
      </c>
      <c r="I37" s="12">
        <v>0.16600000000000001</v>
      </c>
      <c r="J37" s="12">
        <v>0.16300000000000001</v>
      </c>
      <c r="K37" s="12">
        <v>0.252</v>
      </c>
      <c r="Q37" s="12"/>
      <c r="S37" s="12"/>
      <c r="U37" s="7"/>
    </row>
    <row r="38" spans="3:21" ht="15.75">
      <c r="C38" s="10" t="s">
        <v>15</v>
      </c>
      <c r="D38" s="12" t="s">
        <v>26</v>
      </c>
      <c r="E38" s="12">
        <v>7.0000000000000001E-3</v>
      </c>
      <c r="F38" s="12" t="s">
        <v>26</v>
      </c>
      <c r="G38" s="12" t="s">
        <v>26</v>
      </c>
      <c r="H38" s="12">
        <v>4.0000000000000001E-3</v>
      </c>
      <c r="I38" s="12" t="s">
        <v>26</v>
      </c>
      <c r="J38" s="12">
        <v>4.0000000000000001E-3</v>
      </c>
      <c r="Q38" s="12"/>
      <c r="S38" s="12"/>
      <c r="U38" s="7"/>
    </row>
    <row r="39" spans="3:21" ht="15.75">
      <c r="C39" s="10" t="s">
        <v>19</v>
      </c>
      <c r="D39" s="12">
        <v>1E-3</v>
      </c>
      <c r="E39" s="12">
        <v>7.0000000000000001E-3</v>
      </c>
      <c r="F39" s="12">
        <v>0.1</v>
      </c>
      <c r="G39" s="12" t="s">
        <v>26</v>
      </c>
      <c r="H39" s="12">
        <v>2.5999999999999999E-2</v>
      </c>
      <c r="I39" s="12" t="s">
        <v>26</v>
      </c>
      <c r="J39" s="12" t="s">
        <v>26</v>
      </c>
      <c r="Q39" s="12"/>
      <c r="S39" s="12"/>
      <c r="U39" s="7"/>
    </row>
    <row r="40" spans="3:21" ht="15.75">
      <c r="C40" s="10" t="s">
        <v>16</v>
      </c>
      <c r="D40" s="12">
        <v>2.3E-2</v>
      </c>
      <c r="E40" s="12">
        <v>4.2000000000000003E-2</v>
      </c>
      <c r="F40" s="12">
        <v>8.9999999999999993E-3</v>
      </c>
      <c r="G40" s="12">
        <v>0.03</v>
      </c>
      <c r="H40" s="12">
        <v>3.2000000000000001E-2</v>
      </c>
      <c r="I40" s="12">
        <v>2.4E-2</v>
      </c>
      <c r="J40" s="12">
        <v>2.4E-2</v>
      </c>
      <c r="K40" s="12">
        <v>3.3000000000000002E-2</v>
      </c>
      <c r="Q40" s="12"/>
      <c r="S40" s="12"/>
      <c r="U40" s="7"/>
    </row>
    <row r="41" spans="3:21" ht="15.75">
      <c r="C41" s="10" t="s">
        <v>18</v>
      </c>
      <c r="D41" s="12">
        <v>2.2130000000000001</v>
      </c>
      <c r="E41" s="12">
        <v>2.3250000000000002</v>
      </c>
      <c r="F41" s="12">
        <v>2.177</v>
      </c>
      <c r="G41" s="12">
        <v>2.2309999999999999</v>
      </c>
      <c r="H41" s="12">
        <v>2.2719999999999998</v>
      </c>
      <c r="I41" s="12">
        <v>2.2309999999999999</v>
      </c>
      <c r="J41" s="12">
        <v>2.222</v>
      </c>
      <c r="K41" s="12">
        <v>2.3039999999999998</v>
      </c>
      <c r="Q41" s="12"/>
      <c r="S41" s="12"/>
      <c r="U41" s="7"/>
    </row>
    <row r="42" spans="3:21" ht="15.75">
      <c r="C42" s="10" t="s">
        <v>20</v>
      </c>
      <c r="D42" s="12">
        <v>2.5510000000000002</v>
      </c>
      <c r="E42" s="12">
        <v>2.3769999999999998</v>
      </c>
      <c r="F42" s="12">
        <v>2.5950000000000002</v>
      </c>
      <c r="G42" s="12">
        <v>2.4039999999999999</v>
      </c>
      <c r="H42" s="12">
        <v>2.508</v>
      </c>
      <c r="I42" s="12">
        <v>2.524</v>
      </c>
      <c r="J42" s="12">
        <v>2.5449999999999999</v>
      </c>
      <c r="K42" s="12">
        <v>2.403</v>
      </c>
      <c r="Q42" s="12"/>
      <c r="S42" s="12"/>
      <c r="U42" s="7"/>
    </row>
    <row r="43" spans="3:21" ht="15.75">
      <c r="C43" s="10" t="s">
        <v>29</v>
      </c>
      <c r="D43" s="12">
        <v>4.9640000000000004</v>
      </c>
      <c r="E43" s="12">
        <v>5.0009999999999994</v>
      </c>
      <c r="F43" s="12">
        <v>5</v>
      </c>
      <c r="G43" s="12">
        <v>4.9499999999999993</v>
      </c>
      <c r="H43" s="12">
        <v>5.0009999999999994</v>
      </c>
      <c r="I43" s="12">
        <v>4.9510000000000005</v>
      </c>
      <c r="J43" s="12">
        <v>4.9610000000000003</v>
      </c>
      <c r="K43" s="12">
        <v>4.9960000000000004</v>
      </c>
      <c r="Q43" s="12"/>
      <c r="S43" s="12"/>
      <c r="U43" s="7"/>
    </row>
    <row r="44" spans="3:21" ht="15.75">
      <c r="C44" s="10" t="s">
        <v>30</v>
      </c>
      <c r="D44" s="12"/>
      <c r="E44" s="12"/>
      <c r="F44" s="12"/>
      <c r="G44" s="12"/>
      <c r="H44" s="12"/>
      <c r="I44" s="12"/>
      <c r="J44" s="12"/>
      <c r="K44" s="12"/>
      <c r="Q44" s="12"/>
      <c r="S44" s="12"/>
      <c r="U44" s="7"/>
    </row>
    <row r="45" spans="3:21" ht="15.75">
      <c r="C45" s="10" t="s">
        <v>16</v>
      </c>
      <c r="D45" s="12" t="s">
        <v>26</v>
      </c>
      <c r="E45" s="12">
        <v>2E-3</v>
      </c>
      <c r="F45" s="12">
        <v>1.7999999999999999E-2</v>
      </c>
      <c r="G45" s="12" t="s">
        <v>26</v>
      </c>
      <c r="H45" s="12">
        <v>7.0000000000000001E-3</v>
      </c>
      <c r="I45" s="12" t="s">
        <v>26</v>
      </c>
      <c r="J45" s="12" t="s">
        <v>26</v>
      </c>
      <c r="U45" s="7"/>
    </row>
    <row r="46" spans="3:21" ht="15.75">
      <c r="C46" s="10" t="s">
        <v>18</v>
      </c>
      <c r="D46" s="12">
        <f>D41+D39</f>
        <v>2.214</v>
      </c>
      <c r="E46" s="12">
        <f>E39+E41</f>
        <v>2.3320000000000003</v>
      </c>
      <c r="F46" s="12">
        <f>F39+F41</f>
        <v>2.2770000000000001</v>
      </c>
      <c r="G46" s="12">
        <f>G41</f>
        <v>2.2309999999999999</v>
      </c>
      <c r="H46" s="12">
        <f>H41+H39</f>
        <v>2.2979999999999996</v>
      </c>
      <c r="I46" s="12">
        <f>I41</f>
        <v>2.2309999999999999</v>
      </c>
      <c r="J46" s="12">
        <f>J41</f>
        <v>2.222</v>
      </c>
      <c r="K46" s="12">
        <f>K41</f>
        <v>2.3039999999999998</v>
      </c>
    </row>
    <row r="47" spans="3:21" ht="15.75">
      <c r="C47" s="10" t="s">
        <v>20</v>
      </c>
      <c r="D47" s="12" t="s">
        <v>26</v>
      </c>
      <c r="E47" s="12" t="s">
        <v>26</v>
      </c>
      <c r="F47" s="12" t="s">
        <v>26</v>
      </c>
      <c r="G47" s="12" t="s">
        <v>26</v>
      </c>
      <c r="H47" s="12" t="s">
        <v>26</v>
      </c>
      <c r="I47" s="12" t="s">
        <v>26</v>
      </c>
      <c r="J47" s="12" t="s">
        <v>26</v>
      </c>
    </row>
    <row r="48" spans="3:21" ht="15.75">
      <c r="C48" s="10" t="s">
        <v>21</v>
      </c>
      <c r="D48" s="12">
        <v>1.9750000000000001</v>
      </c>
      <c r="E48" s="12">
        <v>1.966</v>
      </c>
      <c r="F48" s="12">
        <v>1.9610000000000001</v>
      </c>
      <c r="G48" s="12">
        <v>1.968</v>
      </c>
      <c r="H48" s="12">
        <v>1.976</v>
      </c>
      <c r="I48" s="12">
        <v>1.972</v>
      </c>
      <c r="J48" s="12">
        <v>1.974</v>
      </c>
      <c r="K48" s="12">
        <v>1.9710000000000001</v>
      </c>
    </row>
    <row r="49" spans="3:23" ht="15.75">
      <c r="C49" s="10" t="s">
        <v>22</v>
      </c>
      <c r="D49" s="12">
        <v>2.5000000000000001E-2</v>
      </c>
      <c r="E49" s="12">
        <v>3.2000000000000001E-2</v>
      </c>
      <c r="F49" s="12">
        <v>2.1000000000000001E-2</v>
      </c>
      <c r="G49" s="12">
        <v>3.2000000000000001E-2</v>
      </c>
      <c r="H49" s="12">
        <v>1.6E-2</v>
      </c>
      <c r="I49" s="12">
        <v>2.8000000000000001E-2</v>
      </c>
      <c r="J49" s="12">
        <v>2.5999999999999999E-2</v>
      </c>
      <c r="K49" s="12">
        <v>2.9000000000000001E-2</v>
      </c>
    </row>
    <row r="50" spans="3:23" ht="15.75">
      <c r="C50" s="10" t="s">
        <v>31</v>
      </c>
      <c r="D50" s="12">
        <v>2</v>
      </c>
      <c r="E50" s="12">
        <v>2</v>
      </c>
      <c r="F50" s="12">
        <v>2</v>
      </c>
      <c r="G50" s="12">
        <v>2</v>
      </c>
      <c r="H50" s="12">
        <v>1.9989999999999999</v>
      </c>
      <c r="I50" s="12">
        <v>2</v>
      </c>
      <c r="J50" s="12">
        <v>2</v>
      </c>
      <c r="K50" s="12">
        <v>2</v>
      </c>
    </row>
    <row r="51" spans="3:23" ht="15.75">
      <c r="C51" s="10" t="s">
        <v>32</v>
      </c>
      <c r="D51" s="12" t="s">
        <v>26</v>
      </c>
      <c r="E51" s="12" t="s">
        <v>26</v>
      </c>
      <c r="F51" s="12" t="s">
        <v>26</v>
      </c>
      <c r="G51" s="12" t="s">
        <v>26</v>
      </c>
      <c r="H51" s="12" t="s">
        <v>26</v>
      </c>
      <c r="I51" s="12" t="s">
        <v>26</v>
      </c>
      <c r="J51" s="12" t="s">
        <v>26</v>
      </c>
    </row>
    <row r="52" spans="3:23" ht="15.75">
      <c r="C52" s="10" t="s">
        <v>22</v>
      </c>
      <c r="D52" s="12">
        <v>3.6999999999999998E-2</v>
      </c>
      <c r="E52" s="12">
        <v>6.9000000000000006E-2</v>
      </c>
      <c r="F52" s="12">
        <v>5.0999999999999997E-2</v>
      </c>
      <c r="G52" s="12">
        <v>6.3E-2</v>
      </c>
      <c r="H52" s="12">
        <v>6.7000000000000004E-2</v>
      </c>
      <c r="I52" s="12">
        <v>5.5E-2</v>
      </c>
      <c r="J52" s="12">
        <v>5.0999999999999997E-2</v>
      </c>
      <c r="K52" s="12">
        <v>5.7000000000000002E-2</v>
      </c>
    </row>
    <row r="53" spans="3:23" ht="15.75">
      <c r="C53" s="10" t="s">
        <v>23</v>
      </c>
      <c r="D53" s="12">
        <v>2.1999999999999999E-2</v>
      </c>
      <c r="E53" s="12">
        <v>5.8999999999999997E-2</v>
      </c>
      <c r="F53" s="12">
        <v>3.5999999999999997E-2</v>
      </c>
      <c r="G53" s="12">
        <v>4.3999999999999997E-2</v>
      </c>
      <c r="H53" s="12">
        <v>5.0999999999999997E-2</v>
      </c>
      <c r="I53" s="12">
        <v>5.7000000000000002E-2</v>
      </c>
      <c r="J53" s="12">
        <v>0.04</v>
      </c>
      <c r="K53" s="12">
        <v>4.8000000000000001E-2</v>
      </c>
    </row>
    <row r="54" spans="3:23" ht="15.75">
      <c r="C54" s="10" t="s">
        <v>33</v>
      </c>
      <c r="D54" s="12">
        <v>5.8999999999999997E-2</v>
      </c>
      <c r="E54" s="12">
        <v>0.128</v>
      </c>
      <c r="F54" s="12">
        <v>8.6999999999999994E-2</v>
      </c>
      <c r="G54" s="12">
        <v>0.107</v>
      </c>
      <c r="H54" s="12">
        <v>0.11799999999999999</v>
      </c>
      <c r="I54" s="12">
        <v>0.112</v>
      </c>
      <c r="J54" s="12">
        <v>9.0999999999999998E-2</v>
      </c>
      <c r="K54" s="12">
        <v>0.105</v>
      </c>
    </row>
    <row r="55" spans="3:23" ht="15.75">
      <c r="C55" s="10" t="s">
        <v>54</v>
      </c>
      <c r="D55" s="12">
        <v>22</v>
      </c>
      <c r="E55" s="12">
        <v>22</v>
      </c>
      <c r="F55" s="12">
        <v>22</v>
      </c>
      <c r="G55" s="12">
        <v>21.999999999999996</v>
      </c>
      <c r="H55" s="12">
        <v>22</v>
      </c>
      <c r="I55" s="12">
        <v>22</v>
      </c>
      <c r="J55" s="12">
        <v>22</v>
      </c>
      <c r="K55" s="12">
        <v>22</v>
      </c>
    </row>
    <row r="56" spans="3:23" ht="15.75">
      <c r="C56" s="10" t="s">
        <v>55</v>
      </c>
      <c r="D56" s="12"/>
      <c r="E56" s="12"/>
      <c r="F56" s="12"/>
      <c r="G56" s="12"/>
      <c r="H56" s="12"/>
      <c r="I56" s="12"/>
      <c r="J56" s="12"/>
    </row>
    <row r="57" spans="3:23" ht="15.75">
      <c r="C57" s="10" t="s">
        <v>56</v>
      </c>
      <c r="D57" s="12">
        <v>2</v>
      </c>
      <c r="E57" s="12">
        <v>2</v>
      </c>
      <c r="F57" s="12">
        <v>2</v>
      </c>
      <c r="G57" s="12">
        <v>2</v>
      </c>
      <c r="H57" s="12">
        <v>2</v>
      </c>
      <c r="I57" s="12">
        <v>2</v>
      </c>
      <c r="J57" s="12">
        <v>2</v>
      </c>
      <c r="K57" s="12">
        <v>2</v>
      </c>
    </row>
    <row r="58" spans="3:23" ht="15.75">
      <c r="C58" s="10" t="s">
        <v>57</v>
      </c>
      <c r="D58" s="12">
        <v>2</v>
      </c>
      <c r="E58" s="12">
        <v>2</v>
      </c>
      <c r="F58" s="12">
        <v>2</v>
      </c>
      <c r="G58" s="12">
        <v>2</v>
      </c>
      <c r="H58" s="12">
        <v>2</v>
      </c>
      <c r="I58" s="12">
        <v>2</v>
      </c>
      <c r="J58" s="12">
        <v>2</v>
      </c>
      <c r="K58" s="12">
        <v>2</v>
      </c>
    </row>
    <row r="59" spans="3:23" ht="15.75">
      <c r="C59" s="10" t="s">
        <v>34</v>
      </c>
      <c r="D59" s="12">
        <v>15.022</v>
      </c>
      <c r="E59" s="12">
        <v>15.129</v>
      </c>
      <c r="F59" s="12">
        <v>15.087</v>
      </c>
      <c r="G59" s="12">
        <v>15.056999999999999</v>
      </c>
      <c r="H59" s="12">
        <v>15.118</v>
      </c>
      <c r="I59" s="12">
        <v>15.063000000000001</v>
      </c>
      <c r="J59" s="12">
        <v>15.052</v>
      </c>
      <c r="K59" s="12">
        <v>15.102</v>
      </c>
    </row>
    <row r="60" spans="3:23" ht="15.75">
      <c r="C60" s="10" t="s">
        <v>37</v>
      </c>
      <c r="D60" s="44" t="s">
        <v>21</v>
      </c>
      <c r="E60" s="44" t="s">
        <v>21</v>
      </c>
      <c r="F60" s="44" t="s">
        <v>21</v>
      </c>
      <c r="G60" s="44" t="s">
        <v>21</v>
      </c>
      <c r="H60" s="44" t="s">
        <v>21</v>
      </c>
      <c r="I60" s="44" t="s">
        <v>21</v>
      </c>
      <c r="J60" s="44" t="s">
        <v>21</v>
      </c>
      <c r="K60" s="44" t="s">
        <v>21</v>
      </c>
    </row>
    <row r="61" spans="3:23" ht="15.75">
      <c r="C61" s="10" t="s">
        <v>50</v>
      </c>
      <c r="D61" s="44" t="s">
        <v>51</v>
      </c>
      <c r="E61" s="44" t="s">
        <v>51</v>
      </c>
      <c r="F61" s="44" t="s">
        <v>51</v>
      </c>
      <c r="G61" s="44" t="s">
        <v>51</v>
      </c>
      <c r="H61" s="44" t="s">
        <v>51</v>
      </c>
      <c r="I61" s="44" t="s">
        <v>51</v>
      </c>
      <c r="J61" s="44" t="s">
        <v>51</v>
      </c>
      <c r="K61" s="44" t="s">
        <v>51</v>
      </c>
    </row>
    <row r="62" spans="3:23" ht="76.5" customHeight="1">
      <c r="C62" s="2" t="s">
        <v>52</v>
      </c>
      <c r="D62" s="6" t="s">
        <v>58</v>
      </c>
      <c r="E62" s="6" t="s">
        <v>109</v>
      </c>
      <c r="F62" s="5" t="s">
        <v>110</v>
      </c>
      <c r="G62" s="5" t="s">
        <v>111</v>
      </c>
      <c r="H62" s="5" t="s">
        <v>112</v>
      </c>
      <c r="I62" s="5" t="s">
        <v>135</v>
      </c>
      <c r="J62" s="5" t="s">
        <v>136</v>
      </c>
      <c r="K62" s="5" t="s">
        <v>232</v>
      </c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</row>
    <row r="64" spans="3:23">
      <c r="D64" t="s">
        <v>226</v>
      </c>
      <c r="F64" s="7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W72"/>
  <sheetViews>
    <sheetView zoomScale="110" zoomScaleNormal="110" workbookViewId="0">
      <selection activeCell="A2" sqref="A2"/>
    </sheetView>
  </sheetViews>
  <sheetFormatPr defaultRowHeight="15"/>
  <cols>
    <col min="4" max="4" width="15" customWidth="1"/>
    <col min="5" max="6" width="25.42578125" customWidth="1"/>
    <col min="7" max="7" width="24.42578125" customWidth="1"/>
    <col min="8" max="8" width="24.5703125" customWidth="1"/>
    <col min="9" max="9" width="24.42578125" customWidth="1"/>
    <col min="10" max="10" width="28.140625" customWidth="1"/>
  </cols>
  <sheetData>
    <row r="2" spans="3:23" ht="15.75">
      <c r="D2" s="84" t="s">
        <v>96</v>
      </c>
      <c r="E2" s="84" t="s">
        <v>247</v>
      </c>
      <c r="F2" s="84" t="s">
        <v>247</v>
      </c>
      <c r="G2" s="84" t="s">
        <v>247</v>
      </c>
      <c r="H2" s="84" t="s">
        <v>247</v>
      </c>
      <c r="I2" s="84" t="s">
        <v>247</v>
      </c>
      <c r="J2" s="84" t="s">
        <v>247</v>
      </c>
    </row>
    <row r="3" spans="3:23" ht="15.75">
      <c r="D3" s="84" t="s">
        <v>119</v>
      </c>
      <c r="E3" s="84" t="s">
        <v>137</v>
      </c>
      <c r="F3" s="84" t="s">
        <v>137</v>
      </c>
      <c r="G3" s="84" t="s">
        <v>137</v>
      </c>
      <c r="H3" s="84" t="s">
        <v>137</v>
      </c>
      <c r="I3" s="84" t="s">
        <v>138</v>
      </c>
      <c r="J3" s="84" t="s">
        <v>138</v>
      </c>
      <c r="L3" s="7"/>
    </row>
    <row r="4" spans="3:23" ht="15.75">
      <c r="C4" s="31" t="s">
        <v>215</v>
      </c>
      <c r="D4" s="30" t="s">
        <v>0</v>
      </c>
      <c r="E4" s="38">
        <v>36.369999999999997</v>
      </c>
      <c r="F4" s="38">
        <v>36.86</v>
      </c>
      <c r="G4" s="38">
        <v>36.186</v>
      </c>
      <c r="H4" s="38">
        <v>36.61</v>
      </c>
      <c r="I4" s="38">
        <v>36.700000000000003</v>
      </c>
      <c r="J4" s="38">
        <v>36.799999999999997</v>
      </c>
      <c r="K4" s="7"/>
      <c r="L4" s="7"/>
      <c r="M4" s="7"/>
      <c r="P4" s="55"/>
      <c r="Q4" s="55"/>
      <c r="R4" s="55"/>
      <c r="S4" s="55"/>
      <c r="T4" s="55"/>
      <c r="U4" s="55"/>
      <c r="V4" s="55"/>
      <c r="W4" s="55"/>
    </row>
    <row r="5" spans="3:23" ht="15.75">
      <c r="C5" s="31" t="s">
        <v>215</v>
      </c>
      <c r="D5" s="30" t="s">
        <v>2</v>
      </c>
      <c r="E5" s="38" t="s">
        <v>225</v>
      </c>
      <c r="F5" s="38" t="s">
        <v>225</v>
      </c>
      <c r="G5" s="38" t="s">
        <v>225</v>
      </c>
      <c r="H5" s="38">
        <v>5.1999999999999998E-2</v>
      </c>
      <c r="I5" s="38" t="s">
        <v>225</v>
      </c>
      <c r="J5" s="38" t="s">
        <v>225</v>
      </c>
      <c r="K5" s="7"/>
      <c r="L5" s="7"/>
      <c r="M5" s="7"/>
      <c r="P5" s="55"/>
      <c r="Q5" s="55"/>
      <c r="R5" s="55"/>
      <c r="S5" s="55"/>
      <c r="T5" s="55"/>
      <c r="U5" s="55"/>
      <c r="V5" s="55"/>
      <c r="W5" s="55"/>
    </row>
    <row r="6" spans="3:23" ht="15.75">
      <c r="C6" s="31" t="s">
        <v>215</v>
      </c>
      <c r="D6" s="30" t="s">
        <v>3</v>
      </c>
      <c r="E6" s="38">
        <v>20.440000000000001</v>
      </c>
      <c r="F6" s="38">
        <v>20.71</v>
      </c>
      <c r="G6" s="38">
        <v>20.37</v>
      </c>
      <c r="H6" s="38">
        <v>20.718</v>
      </c>
      <c r="I6" s="38">
        <v>20.6</v>
      </c>
      <c r="J6" s="38">
        <v>20.350000000000001</v>
      </c>
      <c r="K6" s="7"/>
      <c r="L6" s="7"/>
      <c r="M6" s="7"/>
      <c r="P6" s="55"/>
      <c r="Q6" s="55"/>
      <c r="R6" s="55"/>
      <c r="S6" s="55"/>
      <c r="T6" s="55"/>
      <c r="U6" s="55"/>
      <c r="V6" s="55"/>
      <c r="W6" s="55"/>
    </row>
    <row r="7" spans="3:23" ht="15.75">
      <c r="C7" s="31" t="s">
        <v>215</v>
      </c>
      <c r="D7" s="30" t="s">
        <v>4</v>
      </c>
      <c r="E7" s="38" t="s">
        <v>225</v>
      </c>
      <c r="F7" s="38">
        <v>0.06</v>
      </c>
      <c r="G7" s="38">
        <v>7.5999999999999998E-2</v>
      </c>
      <c r="H7" s="38" t="s">
        <v>225</v>
      </c>
      <c r="I7" s="38" t="s">
        <v>225</v>
      </c>
      <c r="J7" s="38" t="s">
        <v>225</v>
      </c>
      <c r="K7" s="7"/>
      <c r="L7" s="7"/>
      <c r="M7" s="7"/>
      <c r="P7" s="55"/>
      <c r="Q7" s="55"/>
      <c r="R7" s="55"/>
      <c r="S7" s="55"/>
      <c r="T7" s="55"/>
      <c r="U7" s="55"/>
      <c r="V7" s="55"/>
      <c r="W7" s="55"/>
    </row>
    <row r="8" spans="3:23" ht="15.75">
      <c r="C8" s="31" t="s">
        <v>215</v>
      </c>
      <c r="D8" s="30" t="s">
        <v>6</v>
      </c>
      <c r="E8" s="38">
        <v>35.799999999999997</v>
      </c>
      <c r="F8" s="38">
        <v>34.057000000000002</v>
      </c>
      <c r="G8" s="38">
        <v>35.792000000000002</v>
      </c>
      <c r="H8" s="38">
        <v>32.889000000000003</v>
      </c>
      <c r="I8" s="38">
        <v>33.9</v>
      </c>
      <c r="J8" s="38">
        <v>34.299999999999997</v>
      </c>
      <c r="K8" s="7"/>
      <c r="L8" s="7"/>
      <c r="M8" s="7"/>
    </row>
    <row r="9" spans="3:23" ht="15.75">
      <c r="C9" s="31" t="s">
        <v>215</v>
      </c>
      <c r="D9" s="30" t="s">
        <v>5</v>
      </c>
      <c r="E9" s="38">
        <v>3.88</v>
      </c>
      <c r="F9" s="38">
        <v>2.9</v>
      </c>
      <c r="G9" s="38">
        <v>3.9649999999999999</v>
      </c>
      <c r="H9" s="38">
        <v>3.113</v>
      </c>
      <c r="I9" s="38">
        <v>3.1</v>
      </c>
      <c r="J9" s="38">
        <v>3.2</v>
      </c>
      <c r="K9" s="7"/>
      <c r="L9" s="7"/>
      <c r="M9" s="7"/>
    </row>
    <row r="10" spans="3:23" ht="15.75">
      <c r="C10" s="31" t="s">
        <v>215</v>
      </c>
      <c r="D10" s="30" t="s">
        <v>7</v>
      </c>
      <c r="E10" s="38">
        <v>1.43</v>
      </c>
      <c r="F10" s="38">
        <v>1.1599999999999999</v>
      </c>
      <c r="G10" s="38">
        <v>1.298</v>
      </c>
      <c r="H10" s="38">
        <v>1.109</v>
      </c>
      <c r="I10" s="38">
        <v>1.1000000000000001</v>
      </c>
      <c r="J10" s="38">
        <v>1.2</v>
      </c>
      <c r="K10" s="7"/>
      <c r="L10" s="7"/>
      <c r="M10" s="7"/>
    </row>
    <row r="11" spans="3:23" ht="15.75">
      <c r="C11" s="31" t="s">
        <v>215</v>
      </c>
      <c r="D11" s="30" t="s">
        <v>8</v>
      </c>
      <c r="E11" s="38">
        <v>1.71</v>
      </c>
      <c r="F11" s="38">
        <v>4.3</v>
      </c>
      <c r="G11" s="38">
        <v>1.5109999999999999</v>
      </c>
      <c r="H11" s="38">
        <v>5.0640000000000001</v>
      </c>
      <c r="I11" s="38">
        <v>4.5</v>
      </c>
      <c r="J11" s="38">
        <v>4.0999999999999996</v>
      </c>
      <c r="K11" s="7"/>
      <c r="L11" s="7"/>
      <c r="M11" s="7"/>
    </row>
    <row r="12" spans="3:23" ht="15.75">
      <c r="C12" s="19"/>
      <c r="D12" s="30" t="s">
        <v>60</v>
      </c>
      <c r="E12" s="38">
        <v>99.63</v>
      </c>
      <c r="F12" s="38">
        <v>100.04700000000001</v>
      </c>
      <c r="G12" s="38">
        <v>99.198000000000008</v>
      </c>
      <c r="H12" s="38">
        <v>99.555000000000007</v>
      </c>
      <c r="I12" s="38">
        <v>99.899999999999991</v>
      </c>
      <c r="J12" s="38">
        <v>99.949999999999989</v>
      </c>
    </row>
    <row r="13" spans="3:23" ht="15.75">
      <c r="C13" s="19"/>
      <c r="D13" s="30"/>
      <c r="E13" s="38"/>
      <c r="F13" s="38"/>
      <c r="G13" s="38"/>
      <c r="H13" s="38"/>
      <c r="I13" s="38"/>
      <c r="J13" s="38"/>
    </row>
    <row r="14" spans="3:23" ht="15.75">
      <c r="C14" s="19"/>
      <c r="D14" s="30" t="s">
        <v>61</v>
      </c>
      <c r="E14" s="38"/>
      <c r="F14" s="38"/>
      <c r="G14" s="38"/>
      <c r="H14" s="38"/>
      <c r="I14" s="38"/>
      <c r="J14" s="38"/>
    </row>
    <row r="15" spans="3:23" ht="15.75">
      <c r="D15" s="30" t="s">
        <v>0</v>
      </c>
      <c r="E15" s="38">
        <v>0.60531619740930653</v>
      </c>
      <c r="F15" s="38">
        <v>0.61347140600789229</v>
      </c>
      <c r="G15" s="38">
        <v>0.60225383336412341</v>
      </c>
      <c r="H15" s="38">
        <v>0.60931058529432813</v>
      </c>
      <c r="I15" s="38">
        <v>0.6108084807512113</v>
      </c>
      <c r="J15" s="38">
        <v>0.61247280903663681</v>
      </c>
    </row>
    <row r="16" spans="3:23" ht="15.75">
      <c r="D16" s="30" t="s">
        <v>2</v>
      </c>
      <c r="E16" s="38" t="s">
        <v>241</v>
      </c>
      <c r="F16" s="38" t="s">
        <v>241</v>
      </c>
      <c r="G16" s="38" t="s">
        <v>241</v>
      </c>
      <c r="H16" s="38">
        <v>6.5098624415990225E-4</v>
      </c>
      <c r="I16" s="38" t="s">
        <v>241</v>
      </c>
      <c r="J16" s="38" t="s">
        <v>241</v>
      </c>
    </row>
    <row r="17" spans="4:10" ht="15.75">
      <c r="D17" s="30" t="s">
        <v>3</v>
      </c>
      <c r="E17" s="38">
        <v>0.20046821686267244</v>
      </c>
      <c r="F17" s="38">
        <v>0.2031162803926588</v>
      </c>
      <c r="G17" s="38">
        <v>0.19978168187341669</v>
      </c>
      <c r="H17" s="38">
        <v>0.20319474153428801</v>
      </c>
      <c r="I17" s="38">
        <v>0.20203743969525695</v>
      </c>
      <c r="J17" s="38">
        <v>0.19958552901934365</v>
      </c>
    </row>
    <row r="18" spans="4:10" ht="15.75">
      <c r="D18" s="30" t="s">
        <v>4</v>
      </c>
      <c r="E18" s="38" t="s">
        <v>241</v>
      </c>
      <c r="F18" s="38">
        <v>3.9476177442785901E-4</v>
      </c>
      <c r="G18" s="38">
        <v>5.0003158094195422E-4</v>
      </c>
      <c r="H18" s="38" t="s">
        <v>241</v>
      </c>
      <c r="I18" s="38" t="s">
        <v>241</v>
      </c>
      <c r="J18" s="38" t="s">
        <v>241</v>
      </c>
    </row>
    <row r="19" spans="4:10" ht="15.75">
      <c r="D19" s="30" t="s">
        <v>6</v>
      </c>
      <c r="E19" s="38">
        <v>0.49828523071441289</v>
      </c>
      <c r="F19" s="38">
        <v>0.47402514252627831</v>
      </c>
      <c r="G19" s="38">
        <v>0.49817388205950475</v>
      </c>
      <c r="H19" s="38">
        <v>0.457768238909674</v>
      </c>
      <c r="I19" s="38">
        <v>0.47183992517370388</v>
      </c>
      <c r="J19" s="38">
        <v>0.47740735791911626</v>
      </c>
    </row>
    <row r="20" spans="4:10" ht="15.75">
      <c r="D20" s="30" t="s">
        <v>5</v>
      </c>
      <c r="E20" s="38">
        <v>5.4696035242290747E-2</v>
      </c>
      <c r="F20" s="38">
        <v>4.0881057268722466E-2</v>
      </c>
      <c r="G20" s="38">
        <v>5.5894273127753302E-2</v>
      </c>
      <c r="H20" s="38">
        <v>4.3883700440528632E-2</v>
      </c>
      <c r="I20" s="38">
        <v>4.3700440528634366E-2</v>
      </c>
      <c r="J20" s="38">
        <v>4.5110132158590312E-2</v>
      </c>
    </row>
    <row r="21" spans="4:10" ht="15.75">
      <c r="D21" s="30" t="s">
        <v>7</v>
      </c>
      <c r="E21" s="38">
        <v>3.5479997221147065E-2</v>
      </c>
      <c r="F21" s="38">
        <v>2.8780976766804613E-2</v>
      </c>
      <c r="G21" s="38">
        <v>3.2204920554579651E-2</v>
      </c>
      <c r="H21" s="38">
        <v>2.7515606236539931E-2</v>
      </c>
      <c r="I21" s="38">
        <v>2.7292305554728516E-2</v>
      </c>
      <c r="J21" s="38">
        <v>2.9773424241522014E-2</v>
      </c>
    </row>
    <row r="22" spans="4:10" ht="15.75">
      <c r="D22" s="30" t="s">
        <v>8</v>
      </c>
      <c r="E22" s="38">
        <v>3.0493567818764781E-2</v>
      </c>
      <c r="F22" s="38">
        <v>7.6679731941923124E-2</v>
      </c>
      <c r="G22" s="38">
        <v>2.6944901154475776E-2</v>
      </c>
      <c r="H22" s="38">
        <v>9.0303758733464828E-2</v>
      </c>
      <c r="I22" s="38">
        <v>8.024623110201258E-2</v>
      </c>
      <c r="J22" s="38">
        <v>7.3113232781833681E-2</v>
      </c>
    </row>
    <row r="23" spans="4:10" ht="15.75">
      <c r="D23" s="30" t="s">
        <v>60</v>
      </c>
      <c r="E23" s="38">
        <v>1.4247392452685945</v>
      </c>
      <c r="F23" s="38">
        <v>1.4373493566787072</v>
      </c>
      <c r="G23" s="38">
        <v>1.4157535237147953</v>
      </c>
      <c r="H23" s="38">
        <v>1.4326276173929835</v>
      </c>
      <c r="I23" s="38">
        <v>1.4359248228055477</v>
      </c>
      <c r="J23" s="38">
        <v>1.4374624851570426</v>
      </c>
    </row>
    <row r="24" spans="4:10" ht="15.75">
      <c r="D24" s="30"/>
      <c r="E24" s="38"/>
      <c r="F24" s="38"/>
      <c r="G24" s="38"/>
      <c r="H24" s="38"/>
      <c r="I24" s="38"/>
      <c r="J24" s="38"/>
    </row>
    <row r="25" spans="4:10" ht="15.75">
      <c r="D25" s="30" t="s">
        <v>63</v>
      </c>
      <c r="E25" s="38" t="s">
        <v>59</v>
      </c>
      <c r="F25" s="38" t="s">
        <v>59</v>
      </c>
      <c r="G25" s="38" t="s">
        <v>59</v>
      </c>
      <c r="H25" s="38" t="s">
        <v>59</v>
      </c>
      <c r="I25" s="38" t="s">
        <v>59</v>
      </c>
      <c r="J25" s="38" t="s">
        <v>59</v>
      </c>
    </row>
    <row r="26" spans="4:10" ht="15.75">
      <c r="D26" s="30" t="s">
        <v>11</v>
      </c>
      <c r="E26" s="38">
        <v>2.9796377952412603</v>
      </c>
      <c r="F26" s="38">
        <v>2.9909742788084461</v>
      </c>
      <c r="G26" s="38">
        <v>2.9813896108805418</v>
      </c>
      <c r="H26" s="38">
        <v>2.9798374229040259</v>
      </c>
      <c r="I26" s="38">
        <v>2.9832603338181549</v>
      </c>
      <c r="J26" s="38">
        <v>2.993059720828176</v>
      </c>
    </row>
    <row r="27" spans="4:10" ht="15.75">
      <c r="D27" s="30" t="s">
        <v>13</v>
      </c>
      <c r="E27" s="38">
        <v>0</v>
      </c>
      <c r="F27" s="38">
        <v>0</v>
      </c>
      <c r="G27" s="38">
        <v>0</v>
      </c>
      <c r="H27" s="38">
        <v>3.1836525065560375E-3</v>
      </c>
      <c r="I27" s="38">
        <v>0</v>
      </c>
      <c r="J27" s="38">
        <v>0</v>
      </c>
    </row>
    <row r="28" spans="4:10" ht="15.75">
      <c r="D28" s="30" t="s">
        <v>14</v>
      </c>
      <c r="E28" s="38">
        <v>1.9735889383602225</v>
      </c>
      <c r="F28" s="38">
        <v>1.9805831675677843</v>
      </c>
      <c r="G28" s="38">
        <v>1.9779933236938949</v>
      </c>
      <c r="H28" s="38">
        <v>1.9874504384941913</v>
      </c>
      <c r="I28" s="38">
        <v>1.973549152584658</v>
      </c>
      <c r="J28" s="38">
        <v>1.9506871128126995</v>
      </c>
    </row>
    <row r="29" spans="4:10" ht="15.75">
      <c r="D29" s="30" t="s">
        <v>15</v>
      </c>
      <c r="E29" s="38">
        <v>0</v>
      </c>
      <c r="F29" s="38">
        <v>3.8493149053317639E-3</v>
      </c>
      <c r="G29" s="38">
        <v>4.9506997812039898E-3</v>
      </c>
      <c r="H29" s="38">
        <v>0</v>
      </c>
      <c r="I29" s="38">
        <v>0</v>
      </c>
      <c r="J29" s="38">
        <v>0</v>
      </c>
    </row>
    <row r="30" spans="4:10" ht="15.75">
      <c r="D30" s="30" t="s">
        <v>19</v>
      </c>
      <c r="E30" s="40">
        <v>6.7135471157259374E-2</v>
      </c>
      <c r="F30" s="38">
        <v>3.3618959909990309E-2</v>
      </c>
      <c r="G30" s="38">
        <v>5.4276754763812107E-2</v>
      </c>
      <c r="H30" s="38">
        <v>4.6507410684642814E-2</v>
      </c>
      <c r="I30" s="38">
        <v>5.9930179779033921E-2</v>
      </c>
      <c r="J30" s="38">
        <v>6.3193445530948189E-2</v>
      </c>
    </row>
    <row r="31" spans="4:10" ht="15.75">
      <c r="D31" s="30" t="s">
        <v>18</v>
      </c>
      <c r="E31" s="38">
        <v>2.3856479048726338</v>
      </c>
      <c r="F31" s="38">
        <v>2.2774863253889404</v>
      </c>
      <c r="G31" s="38">
        <v>2.4118768072447363</v>
      </c>
      <c r="H31" s="38">
        <v>2.192211171007155</v>
      </c>
      <c r="I31" s="38">
        <v>2.244591412572229</v>
      </c>
      <c r="J31" s="38">
        <v>2.2698223428144129</v>
      </c>
    </row>
    <row r="32" spans="4:10" ht="15.75">
      <c r="D32" s="30" t="s">
        <v>62</v>
      </c>
      <c r="E32" s="38">
        <v>0.2692384154848188</v>
      </c>
      <c r="F32" s="38">
        <v>0.19931522412255823</v>
      </c>
      <c r="G32" s="38">
        <v>0.27669828895891946</v>
      </c>
      <c r="H32" s="38">
        <v>0.2146135254896816</v>
      </c>
      <c r="I32" s="38">
        <v>0.21343808232511291</v>
      </c>
      <c r="J32" s="38">
        <v>0.22044622646592624</v>
      </c>
    </row>
    <row r="33" spans="4:10" ht="15.75">
      <c r="D33" s="30" t="s">
        <v>20</v>
      </c>
      <c r="E33" s="38">
        <v>0.17464845835555914</v>
      </c>
      <c r="F33" s="38">
        <v>0.14032139132396435</v>
      </c>
      <c r="G33" s="38">
        <v>0.15942682344473505</v>
      </c>
      <c r="H33" s="38">
        <v>0.13456525318352502</v>
      </c>
      <c r="I33" s="38">
        <v>0.13329882466551693</v>
      </c>
      <c r="J33" s="38">
        <v>0.14549811115467517</v>
      </c>
    </row>
    <row r="34" spans="4:10" ht="15.75">
      <c r="D34" s="30" t="s">
        <v>21</v>
      </c>
      <c r="E34" s="38">
        <v>0.15010301652824595</v>
      </c>
      <c r="F34" s="38">
        <v>0.37385133797298442</v>
      </c>
      <c r="G34" s="38">
        <v>0.13338769123215791</v>
      </c>
      <c r="H34" s="38">
        <v>0.44163112573022228</v>
      </c>
      <c r="I34" s="38">
        <v>0.39193201425529506</v>
      </c>
      <c r="J34" s="38">
        <v>0.35729304039316212</v>
      </c>
    </row>
    <row r="35" spans="4:10" ht="15.75">
      <c r="D35" s="30" t="s">
        <v>60</v>
      </c>
      <c r="E35" s="38">
        <v>8</v>
      </c>
      <c r="F35" s="38">
        <v>8</v>
      </c>
      <c r="G35" s="38">
        <v>8.0000000000000018</v>
      </c>
      <c r="H35" s="38">
        <v>7.9999999999999991</v>
      </c>
      <c r="I35" s="38">
        <v>8</v>
      </c>
      <c r="J35" s="38">
        <v>8</v>
      </c>
    </row>
    <row r="36" spans="4:10" ht="56.25" customHeight="1">
      <c r="D36" t="s">
        <v>52</v>
      </c>
      <c r="E36" s="12" t="s">
        <v>264</v>
      </c>
      <c r="F36" s="12" t="s">
        <v>108</v>
      </c>
      <c r="G36" s="12" t="s">
        <v>105</v>
      </c>
      <c r="H36" s="12" t="s">
        <v>107</v>
      </c>
      <c r="I36" s="12" t="s">
        <v>265</v>
      </c>
      <c r="J36" s="12" t="s">
        <v>106</v>
      </c>
    </row>
    <row r="37" spans="4:10" ht="15.75">
      <c r="E37" s="11"/>
      <c r="F37" s="11"/>
      <c r="G37" s="11"/>
      <c r="H37" s="11"/>
      <c r="I37" s="11"/>
      <c r="J37" s="11"/>
    </row>
    <row r="38" spans="4:10" ht="15.75">
      <c r="D38" t="s">
        <v>64</v>
      </c>
      <c r="E38" s="38">
        <v>6.8214157104590292E-2</v>
      </c>
      <c r="F38" s="38">
        <v>5.8036621503854011E-2</v>
      </c>
      <c r="G38" s="38">
        <v>6.2002332801897153E-2</v>
      </c>
      <c r="H38" s="38">
        <v>5.78333404896565E-2</v>
      </c>
      <c r="I38" s="38">
        <v>5.6057602061717643E-2</v>
      </c>
      <c r="J38" s="38">
        <v>6.0239671682313881E-2</v>
      </c>
    </row>
    <row r="39" spans="4:10" ht="15.75">
      <c r="D39" t="s">
        <v>65</v>
      </c>
      <c r="E39" s="38">
        <v>0.97262886245342806</v>
      </c>
      <c r="F39" s="38">
        <v>0.98545329798523573</v>
      </c>
      <c r="G39" s="38">
        <v>0.97799133208898537</v>
      </c>
      <c r="H39" s="38">
        <v>0.97922587900731262</v>
      </c>
      <c r="I39" s="38">
        <v>0.97399452451305168</v>
      </c>
      <c r="J39" s="38">
        <v>0.97291340853901087</v>
      </c>
    </row>
    <row r="40" spans="4:10" ht="15.75">
      <c r="D40" t="s">
        <v>66</v>
      </c>
      <c r="E40" s="38">
        <v>0.96710213743504281</v>
      </c>
      <c r="F40" s="38">
        <v>0.98143343919366299</v>
      </c>
      <c r="G40" s="38">
        <v>0.97092732649417812</v>
      </c>
      <c r="H40" s="38">
        <v>0.97713452581949078</v>
      </c>
      <c r="I40" s="38">
        <v>0.97052825724598257</v>
      </c>
      <c r="J40" s="38">
        <v>0.96862105586692648</v>
      </c>
    </row>
    <row r="41" spans="4:10" ht="17.25">
      <c r="D41" t="s">
        <v>200</v>
      </c>
      <c r="E41" s="38">
        <v>2.560296363228193</v>
      </c>
      <c r="F41" s="38">
        <v>2.4178077167129048</v>
      </c>
      <c r="G41" s="38">
        <v>2.5713036306894712</v>
      </c>
      <c r="H41" s="38">
        <v>2.3267764241906801</v>
      </c>
      <c r="I41" s="38">
        <v>2.3778902372377462</v>
      </c>
      <c r="J41" s="38">
        <v>2.415320453969088</v>
      </c>
    </row>
    <row r="42" spans="4:10" ht="15.75">
      <c r="E42" s="38"/>
      <c r="F42" s="38"/>
      <c r="G42" s="38"/>
      <c r="H42" s="38"/>
      <c r="I42" s="38"/>
      <c r="J42" s="38"/>
    </row>
    <row r="43" spans="4:10" ht="15.75">
      <c r="E43" s="38"/>
      <c r="F43" s="38"/>
      <c r="G43" s="38"/>
      <c r="H43" s="38"/>
      <c r="I43" s="38"/>
      <c r="J43" s="38"/>
    </row>
    <row r="44" spans="4:10" ht="15.75">
      <c r="D44" t="s">
        <v>67</v>
      </c>
      <c r="E44" s="38">
        <v>0.2781982519771351</v>
      </c>
      <c r="F44" s="38">
        <v>0.29057004989248342</v>
      </c>
      <c r="G44" s="38">
        <v>0.27778461943792088</v>
      </c>
      <c r="H44" s="38">
        <v>0.29926960620873955</v>
      </c>
      <c r="I44" s="38">
        <v>0.29327574393867889</v>
      </c>
      <c r="J44" s="38">
        <v>0.28765561949570845</v>
      </c>
    </row>
    <row r="45" spans="4:10" ht="15.75">
      <c r="D45" t="s">
        <v>46</v>
      </c>
      <c r="E45" s="38">
        <v>0.67256465018486522</v>
      </c>
      <c r="F45" s="38">
        <v>0.66825703260962854</v>
      </c>
      <c r="G45" s="38">
        <v>0.67743634218182036</v>
      </c>
      <c r="H45" s="38">
        <v>0.66020481433567946</v>
      </c>
      <c r="I45" s="38">
        <v>0.66710698894767206</v>
      </c>
      <c r="J45" s="38">
        <v>0.66943298889797176</v>
      </c>
    </row>
    <row r="46" spans="4:10" ht="15.75">
      <c r="D46" t="s">
        <v>68</v>
      </c>
      <c r="E46" s="38">
        <v>4.9237097837999608E-2</v>
      </c>
      <c r="F46" s="38">
        <v>4.117291749788797E-2</v>
      </c>
      <c r="G46" s="38">
        <v>4.4779038380258838E-2</v>
      </c>
      <c r="H46" s="38">
        <v>4.0525579455581044E-2</v>
      </c>
      <c r="I46" s="38">
        <v>3.9617267113648984E-2</v>
      </c>
      <c r="J46" s="38">
        <v>4.2911391606319793E-2</v>
      </c>
    </row>
    <row r="47" spans="4:10" ht="15.75">
      <c r="E47" s="38"/>
      <c r="F47" s="38"/>
      <c r="G47" s="38"/>
      <c r="H47" s="38"/>
      <c r="I47" s="38"/>
      <c r="J47" s="38"/>
    </row>
    <row r="48" spans="4:10" ht="15.75">
      <c r="D48" t="s">
        <v>69</v>
      </c>
      <c r="E48" s="38">
        <v>0.8910097477611334</v>
      </c>
      <c r="F48" s="38">
        <v>0.8280918920166086</v>
      </c>
      <c r="G48" s="38">
        <v>0.90178589419904409</v>
      </c>
      <c r="H48" s="38">
        <v>0.80684133154022741</v>
      </c>
      <c r="I48" s="38">
        <v>0.8239406621786205</v>
      </c>
      <c r="J48" s="38">
        <v>0.8320143269948802</v>
      </c>
    </row>
    <row r="49" spans="4:10" ht="15.75">
      <c r="D49" t="s">
        <v>20</v>
      </c>
      <c r="E49" s="38">
        <v>5.8613989470293344E-2</v>
      </c>
      <c r="F49" s="38">
        <v>4.6914944176606549E-2</v>
      </c>
      <c r="G49" s="38">
        <v>5.3473998454582589E-2</v>
      </c>
      <c r="H49" s="38">
        <v>4.5110393048431084E-2</v>
      </c>
      <c r="I49" s="38">
        <v>4.4682263614222756E-2</v>
      </c>
      <c r="J49" s="38">
        <v>4.8611830275947857E-2</v>
      </c>
    </row>
    <row r="50" spans="4:10" ht="15.75">
      <c r="D50" t="s">
        <v>21</v>
      </c>
      <c r="E50" s="38">
        <v>5.0376262768573286E-2</v>
      </c>
      <c r="F50" s="38">
        <v>0.12499316380678484</v>
      </c>
      <c r="G50" s="38">
        <v>4.4740107346373306E-2</v>
      </c>
      <c r="H50" s="38">
        <v>0.14804827541134152</v>
      </c>
      <c r="I50" s="38">
        <v>0.13137707420715683</v>
      </c>
      <c r="J50" s="38">
        <v>0.11937384272917198</v>
      </c>
    </row>
    <row r="51" spans="4:10" ht="15.75">
      <c r="E51" s="38"/>
      <c r="F51" s="38"/>
      <c r="G51" s="38"/>
      <c r="H51" s="38"/>
      <c r="I51" s="38"/>
      <c r="J51" s="38"/>
    </row>
    <row r="52" spans="4:10" ht="15.75">
      <c r="D52" t="s">
        <v>70</v>
      </c>
      <c r="E52" s="38"/>
      <c r="F52" s="38"/>
      <c r="G52" s="38"/>
      <c r="H52" s="38"/>
      <c r="I52" s="38"/>
      <c r="J52" s="38"/>
    </row>
    <row r="53" spans="4:10" ht="15.75">
      <c r="E53" s="38"/>
      <c r="F53" s="38"/>
      <c r="G53" s="38"/>
      <c r="H53" s="38"/>
      <c r="I53" s="38"/>
      <c r="J53" s="38"/>
    </row>
    <row r="54" spans="4:10" ht="15.75">
      <c r="D54" t="s">
        <v>71</v>
      </c>
      <c r="E54" s="38">
        <v>0.80065030343041099</v>
      </c>
      <c r="F54" s="38">
        <v>0.76145299594359994</v>
      </c>
      <c r="G54" s="38">
        <v>0.80897739713139749</v>
      </c>
      <c r="H54" s="38">
        <v>0.73489630665965655</v>
      </c>
      <c r="I54" s="38">
        <v>0.75239542024797668</v>
      </c>
      <c r="J54" s="38">
        <v>0.75836186194986965</v>
      </c>
    </row>
    <row r="55" spans="4:10" ht="15.75">
      <c r="D55" t="s">
        <v>72</v>
      </c>
      <c r="E55" s="38">
        <v>9.0359444330722391E-2</v>
      </c>
      <c r="F55" s="38">
        <v>6.6638896073008685E-2</v>
      </c>
      <c r="G55" s="38">
        <v>9.28084970676466E-2</v>
      </c>
      <c r="H55" s="38">
        <v>7.1945024880570821E-2</v>
      </c>
      <c r="I55" s="38">
        <v>7.1545241930643766E-2</v>
      </c>
      <c r="J55" s="38">
        <v>7.3652465045010523E-2</v>
      </c>
    </row>
    <row r="56" spans="4:10" ht="15.75">
      <c r="D56" t="s">
        <v>73</v>
      </c>
      <c r="E56" s="38">
        <v>5.8613989470293344E-2</v>
      </c>
      <c r="F56" s="38">
        <v>4.6914944176606549E-2</v>
      </c>
      <c r="G56" s="38">
        <v>5.3473998454582589E-2</v>
      </c>
      <c r="H56" s="38">
        <v>4.5110393048431084E-2</v>
      </c>
      <c r="I56" s="38">
        <v>4.4682263614222756E-2</v>
      </c>
      <c r="J56" s="38">
        <v>4.8611830275947857E-2</v>
      </c>
    </row>
    <row r="57" spans="4:10" ht="15.75">
      <c r="D57" t="s">
        <v>74</v>
      </c>
      <c r="E57" s="38">
        <v>5.0376262768573286E-2</v>
      </c>
      <c r="F57" s="38">
        <v>0.12499316380678484</v>
      </c>
      <c r="G57" s="38">
        <v>4.4740107346373306E-2</v>
      </c>
      <c r="H57" s="38">
        <v>0.14804827541134152</v>
      </c>
      <c r="I57" s="38">
        <v>0.13137707420715683</v>
      </c>
      <c r="J57" s="38">
        <v>0.11937384272917198</v>
      </c>
    </row>
    <row r="58" spans="4:10" ht="15.75">
      <c r="D58" t="s">
        <v>75</v>
      </c>
      <c r="E58" s="38">
        <v>0.96710213743504281</v>
      </c>
      <c r="F58" s="38">
        <v>0.98143343919366299</v>
      </c>
      <c r="G58" s="38">
        <v>0.97092732649417812</v>
      </c>
      <c r="H58" s="38">
        <v>0.97713452581949078</v>
      </c>
      <c r="I58" s="38">
        <v>0.97052825724598257</v>
      </c>
      <c r="J58" s="38">
        <v>0.96862105586692648</v>
      </c>
    </row>
    <row r="59" spans="4:10" ht="15.75">
      <c r="D59" t="s">
        <v>76</v>
      </c>
      <c r="E59" s="38">
        <v>3.2897862564957109E-2</v>
      </c>
      <c r="F59" s="38">
        <v>1.6659119388101353E-2</v>
      </c>
      <c r="G59" s="38">
        <v>2.6642549174631925E-2</v>
      </c>
      <c r="H59" s="38">
        <v>2.2865474180509278E-2</v>
      </c>
      <c r="I59" s="38">
        <v>2.9471742754017469E-2</v>
      </c>
      <c r="J59" s="38">
        <v>3.1378944133073502E-2</v>
      </c>
    </row>
    <row r="60" spans="4:10" ht="15.75">
      <c r="D60" t="s">
        <v>77</v>
      </c>
      <c r="E60" s="38">
        <v>0</v>
      </c>
      <c r="F60" s="38">
        <v>1.9074414182356661E-3</v>
      </c>
      <c r="G60" s="38">
        <v>2.4301243311898942E-3</v>
      </c>
      <c r="H60" s="38">
        <v>0</v>
      </c>
      <c r="I60" s="38">
        <v>0</v>
      </c>
      <c r="J60" s="38">
        <v>0</v>
      </c>
    </row>
    <row r="61" spans="4:10" ht="15.75">
      <c r="E61" s="38"/>
      <c r="F61" s="38"/>
      <c r="G61" s="38"/>
      <c r="H61" s="38"/>
      <c r="I61" s="38"/>
      <c r="J61" s="38"/>
    </row>
    <row r="62" spans="4:10" ht="15.75">
      <c r="D62" t="s">
        <v>78</v>
      </c>
      <c r="E62" s="38"/>
      <c r="F62" s="38"/>
      <c r="G62" s="38"/>
      <c r="H62" s="38"/>
      <c r="I62" s="38"/>
      <c r="J62" s="38"/>
    </row>
    <row r="63" spans="4:10" ht="15.75">
      <c r="E63" s="38"/>
      <c r="F63" s="38"/>
      <c r="G63" s="38"/>
      <c r="H63" s="38"/>
      <c r="I63" s="38"/>
      <c r="J63" s="38"/>
    </row>
    <row r="64" spans="4:10" ht="15.75">
      <c r="D64" t="s">
        <v>79</v>
      </c>
      <c r="E64" s="38">
        <v>80.065030343041101</v>
      </c>
      <c r="F64" s="38">
        <v>76.145299594359997</v>
      </c>
      <c r="G64" s="38">
        <v>80.897739713139742</v>
      </c>
      <c r="H64" s="38">
        <v>73.489630665965649</v>
      </c>
      <c r="I64" s="38">
        <v>75.239542024797672</v>
      </c>
      <c r="J64" s="38">
        <v>75.836186194986965</v>
      </c>
    </row>
    <row r="65" spans="4:10" ht="15.75">
      <c r="D65" t="s">
        <v>80</v>
      </c>
      <c r="E65" s="38">
        <v>9.0359444330722383</v>
      </c>
      <c r="F65" s="38">
        <v>6.6638896073008684</v>
      </c>
      <c r="G65" s="38">
        <v>9.2808497067646591</v>
      </c>
      <c r="H65" s="38">
        <v>7.1945024880570818</v>
      </c>
      <c r="I65" s="38">
        <v>7.1545241930643764</v>
      </c>
      <c r="J65" s="38">
        <v>7.3652465045010524</v>
      </c>
    </row>
    <row r="66" spans="4:10" ht="15.75">
      <c r="D66" t="s">
        <v>81</v>
      </c>
      <c r="E66" s="38">
        <v>5.8613989470293344</v>
      </c>
      <c r="F66" s="38">
        <v>4.691494417660655</v>
      </c>
      <c r="G66" s="38">
        <v>5.3473998454582592</v>
      </c>
      <c r="H66" s="38">
        <v>4.5110393048431083</v>
      </c>
      <c r="I66" s="38">
        <v>4.4682263614222757</v>
      </c>
      <c r="J66" s="38">
        <v>4.8611830275947856</v>
      </c>
    </row>
    <row r="67" spans="4:10" ht="15.75">
      <c r="D67" t="s">
        <v>82</v>
      </c>
      <c r="E67" s="38">
        <v>4.8718991399476588</v>
      </c>
      <c r="F67" s="38">
        <v>12.267247063058973</v>
      </c>
      <c r="G67" s="38">
        <v>4.3439392812876774</v>
      </c>
      <c r="H67" s="38">
        <v>14.466308139245458</v>
      </c>
      <c r="I67" s="38">
        <v>12.750516287234804</v>
      </c>
      <c r="J67" s="38">
        <v>11.5628017587223</v>
      </c>
    </row>
    <row r="68" spans="4:10" ht="15.75">
      <c r="D68" t="s">
        <v>83</v>
      </c>
      <c r="E68" s="38">
        <v>0.16572713690966898</v>
      </c>
      <c r="F68" s="38">
        <v>0.20822760385537378</v>
      </c>
      <c r="G68" s="38">
        <v>0.11919905100540618</v>
      </c>
      <c r="H68" s="38">
        <v>0.33851940188869561</v>
      </c>
      <c r="I68" s="38">
        <v>0.38719113348087897</v>
      </c>
      <c r="J68" s="38">
        <v>0.37458251419489902</v>
      </c>
    </row>
    <row r="69" spans="4:10" ht="15.75">
      <c r="D69" t="s">
        <v>84</v>
      </c>
      <c r="E69" s="38">
        <v>0</v>
      </c>
      <c r="F69" s="38">
        <v>2.3841713764137663E-2</v>
      </c>
      <c r="G69" s="38">
        <v>1.087240234424695E-2</v>
      </c>
      <c r="H69" s="38">
        <v>0</v>
      </c>
      <c r="I69" s="38">
        <v>0</v>
      </c>
      <c r="J69" s="38">
        <v>0</v>
      </c>
    </row>
    <row r="72" spans="4:10">
      <c r="E72" t="s">
        <v>226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A28"/>
  <sheetViews>
    <sheetView zoomScaleNormal="100" workbookViewId="0">
      <selection activeCell="A2" sqref="A2"/>
    </sheetView>
  </sheetViews>
  <sheetFormatPr defaultRowHeight="15"/>
  <cols>
    <col min="2" max="2" width="11.28515625" customWidth="1"/>
    <col min="3" max="3" width="9.7109375" customWidth="1"/>
    <col min="4" max="4" width="10.85546875" customWidth="1"/>
    <col min="5" max="5" width="11.7109375" customWidth="1"/>
    <col min="6" max="6" width="11" customWidth="1"/>
    <col min="7" max="7" width="10.7109375" customWidth="1"/>
    <col min="8" max="8" width="10.28515625" customWidth="1"/>
    <col min="9" max="10" width="10.85546875" customWidth="1"/>
    <col min="11" max="11" width="11.5703125" customWidth="1"/>
    <col min="12" max="12" width="10.85546875" customWidth="1"/>
    <col min="13" max="13" width="11.28515625" customWidth="1"/>
  </cols>
  <sheetData>
    <row r="3" spans="1:27" ht="15.75">
      <c r="B3" s="72" t="s">
        <v>248</v>
      </c>
      <c r="C3" s="72" t="s">
        <v>249</v>
      </c>
      <c r="D3" s="72" t="s">
        <v>249</v>
      </c>
      <c r="E3" s="72" t="s">
        <v>249</v>
      </c>
      <c r="F3" s="72" t="s">
        <v>249</v>
      </c>
      <c r="G3" s="72" t="s">
        <v>249</v>
      </c>
      <c r="H3" s="72" t="s">
        <v>249</v>
      </c>
      <c r="I3" s="72" t="s">
        <v>249</v>
      </c>
      <c r="J3" s="72" t="s">
        <v>249</v>
      </c>
      <c r="K3" s="72" t="s">
        <v>249</v>
      </c>
      <c r="L3" s="72" t="s">
        <v>249</v>
      </c>
      <c r="M3" s="72" t="s">
        <v>249</v>
      </c>
      <c r="N3" s="72" t="s">
        <v>249</v>
      </c>
    </row>
    <row r="4" spans="1:27" ht="15.75">
      <c r="B4" s="72" t="s">
        <v>119</v>
      </c>
      <c r="C4" s="75" t="s">
        <v>185</v>
      </c>
      <c r="D4" s="75" t="s">
        <v>185</v>
      </c>
      <c r="E4" s="75" t="s">
        <v>185</v>
      </c>
      <c r="F4" s="75" t="s">
        <v>185</v>
      </c>
      <c r="G4" s="75" t="s">
        <v>186</v>
      </c>
      <c r="H4" s="75" t="s">
        <v>186</v>
      </c>
      <c r="I4" s="75" t="s">
        <v>186</v>
      </c>
      <c r="J4" s="75" t="s">
        <v>190</v>
      </c>
      <c r="K4" s="75" t="s">
        <v>190</v>
      </c>
      <c r="L4" s="75" t="s">
        <v>190</v>
      </c>
      <c r="M4" s="75" t="s">
        <v>190</v>
      </c>
      <c r="N4" s="75" t="s">
        <v>240</v>
      </c>
      <c r="O4" s="38"/>
      <c r="P4" s="38"/>
    </row>
    <row r="5" spans="1:27" ht="15.75">
      <c r="A5" s="31" t="s">
        <v>215</v>
      </c>
      <c r="B5" s="38" t="s">
        <v>0</v>
      </c>
      <c r="C5" s="38">
        <v>40.481999999999999</v>
      </c>
      <c r="D5" s="38">
        <v>38.140999999999998</v>
      </c>
      <c r="E5" s="38">
        <v>38.198999999999998</v>
      </c>
      <c r="F5" s="38">
        <v>38.384999999999998</v>
      </c>
      <c r="G5" s="38">
        <v>38.348999999999997</v>
      </c>
      <c r="H5" s="38">
        <v>38.299999999999997</v>
      </c>
      <c r="I5" s="44">
        <v>39.4</v>
      </c>
      <c r="J5" s="44">
        <v>39.6</v>
      </c>
      <c r="K5" s="38">
        <v>38.5</v>
      </c>
      <c r="L5" s="38">
        <v>38.299999999999997</v>
      </c>
      <c r="M5" s="38">
        <v>38.200000000000003</v>
      </c>
      <c r="N5" s="38">
        <v>38.700000000000003</v>
      </c>
      <c r="O5" s="38"/>
      <c r="P5" s="38"/>
      <c r="S5" s="55"/>
      <c r="T5" s="55"/>
      <c r="U5" s="55"/>
      <c r="V5" s="55"/>
      <c r="W5" s="55"/>
      <c r="X5" s="55"/>
      <c r="Y5" s="55"/>
      <c r="Z5" s="55"/>
      <c r="AA5" s="55"/>
    </row>
    <row r="6" spans="1:27" ht="15.75">
      <c r="A6" s="31" t="s">
        <v>215</v>
      </c>
      <c r="B6" s="38" t="s">
        <v>2</v>
      </c>
      <c r="C6" s="38">
        <v>0.11</v>
      </c>
      <c r="D6" s="38">
        <v>2.1999999999999999E-2</v>
      </c>
      <c r="E6" s="38" t="s">
        <v>225</v>
      </c>
      <c r="F6" s="38">
        <v>3.6999999999999998E-2</v>
      </c>
      <c r="G6" s="38">
        <v>3.3000000000000002E-2</v>
      </c>
      <c r="H6" s="38">
        <v>0.1</v>
      </c>
      <c r="I6" s="44">
        <v>0.01</v>
      </c>
      <c r="J6" s="44">
        <v>0.04</v>
      </c>
      <c r="K6" s="38">
        <v>0.05</v>
      </c>
      <c r="L6" s="38" t="s">
        <v>225</v>
      </c>
      <c r="M6" s="38">
        <v>0.02</v>
      </c>
      <c r="N6" s="38">
        <v>0.01</v>
      </c>
      <c r="O6" s="38"/>
      <c r="P6" s="38"/>
      <c r="S6" s="55"/>
      <c r="T6" s="55"/>
      <c r="U6" s="55"/>
      <c r="V6" s="55"/>
      <c r="W6" s="55"/>
      <c r="X6" s="55"/>
      <c r="Y6" s="55"/>
      <c r="Z6" s="55"/>
      <c r="AA6" s="55"/>
    </row>
    <row r="7" spans="1:27" ht="15.75">
      <c r="A7" s="31" t="s">
        <v>215</v>
      </c>
      <c r="B7" s="38" t="s">
        <v>3</v>
      </c>
      <c r="C7" s="38">
        <v>26.986999999999998</v>
      </c>
      <c r="D7" s="38">
        <v>26.460999999999999</v>
      </c>
      <c r="E7" s="38">
        <v>26.363</v>
      </c>
      <c r="F7" s="38">
        <v>25.838000000000001</v>
      </c>
      <c r="G7" s="38">
        <v>26.292999999999999</v>
      </c>
      <c r="H7" s="38">
        <v>25.1</v>
      </c>
      <c r="I7" s="44">
        <v>25.7</v>
      </c>
      <c r="J7" s="44">
        <v>25</v>
      </c>
      <c r="K7" s="38">
        <v>23.58</v>
      </c>
      <c r="L7" s="38">
        <v>23.8</v>
      </c>
      <c r="M7" s="38">
        <v>25.4</v>
      </c>
      <c r="N7" s="38">
        <v>23.57</v>
      </c>
      <c r="O7" s="38"/>
      <c r="P7" s="38"/>
      <c r="S7" s="55"/>
      <c r="T7" s="55"/>
      <c r="U7" s="55"/>
      <c r="V7" s="55"/>
      <c r="W7" s="55"/>
      <c r="X7" s="55"/>
      <c r="Y7" s="55"/>
      <c r="Z7" s="55"/>
      <c r="AA7" s="55"/>
    </row>
    <row r="8" spans="1:27" ht="15.75">
      <c r="A8" s="31" t="s">
        <v>215</v>
      </c>
      <c r="B8" s="38" t="s">
        <v>6</v>
      </c>
      <c r="C8" s="38">
        <v>5.4</v>
      </c>
      <c r="D8" s="38">
        <v>8.3109999999999999</v>
      </c>
      <c r="E8" s="38">
        <v>8.6880000000000006</v>
      </c>
      <c r="F8" s="38">
        <v>8.7129999999999992</v>
      </c>
      <c r="G8" s="38">
        <v>8.6940000000000008</v>
      </c>
      <c r="H8" s="38">
        <v>9.6</v>
      </c>
      <c r="I8" s="44">
        <v>10.199999999999999</v>
      </c>
      <c r="J8" s="44">
        <v>11.6</v>
      </c>
      <c r="K8" s="38">
        <v>12.34</v>
      </c>
      <c r="L8" s="38">
        <v>11.1</v>
      </c>
      <c r="M8" s="38">
        <v>10.199999999999999</v>
      </c>
      <c r="N8" s="38">
        <v>12.2</v>
      </c>
      <c r="O8" s="38"/>
      <c r="P8" s="38"/>
      <c r="S8" s="55"/>
      <c r="T8" s="55"/>
      <c r="U8" s="55"/>
      <c r="V8" s="55"/>
      <c r="W8" s="55"/>
      <c r="X8" s="55"/>
      <c r="Y8" s="55"/>
      <c r="Z8" s="55"/>
      <c r="AA8" s="55"/>
    </row>
    <row r="9" spans="1:27" ht="15.75">
      <c r="A9" s="31" t="s">
        <v>215</v>
      </c>
      <c r="B9" s="38" t="s">
        <v>5</v>
      </c>
      <c r="C9" s="38" t="s">
        <v>225</v>
      </c>
      <c r="D9" s="38">
        <v>0.19400000000000001</v>
      </c>
      <c r="E9" s="38">
        <v>6.7000000000000004E-2</v>
      </c>
      <c r="F9" s="38">
        <v>2.3E-2</v>
      </c>
      <c r="G9" s="38">
        <v>0.13800000000000001</v>
      </c>
      <c r="H9" s="38">
        <v>0.06</v>
      </c>
      <c r="I9" s="44">
        <v>0.01</v>
      </c>
      <c r="J9" s="44">
        <v>0.03</v>
      </c>
      <c r="K9" s="38">
        <v>0.2</v>
      </c>
      <c r="L9" s="38">
        <v>0.17</v>
      </c>
      <c r="M9" s="38">
        <v>0.02</v>
      </c>
      <c r="N9" s="38">
        <v>0.05</v>
      </c>
      <c r="O9" s="38"/>
      <c r="P9" s="38"/>
    </row>
    <row r="10" spans="1:27" ht="15.75">
      <c r="A10" s="31" t="s">
        <v>215</v>
      </c>
      <c r="B10" s="38" t="s">
        <v>7</v>
      </c>
      <c r="C10" s="38">
        <v>6.5000000000000002E-2</v>
      </c>
      <c r="D10" s="38">
        <v>0.01</v>
      </c>
      <c r="E10" s="38" t="s">
        <v>225</v>
      </c>
      <c r="F10" s="38" t="s">
        <v>225</v>
      </c>
      <c r="G10" s="38" t="s">
        <v>225</v>
      </c>
      <c r="H10" s="38" t="s">
        <v>225</v>
      </c>
      <c r="I10" s="44">
        <v>0.05</v>
      </c>
      <c r="J10" s="44">
        <v>0.2</v>
      </c>
      <c r="K10" s="38">
        <v>0.02</v>
      </c>
      <c r="L10" s="38">
        <v>0.01</v>
      </c>
      <c r="M10" s="38">
        <v>0.01</v>
      </c>
      <c r="N10" s="38">
        <v>0.04</v>
      </c>
      <c r="O10" s="38"/>
      <c r="P10" s="38"/>
    </row>
    <row r="11" spans="1:27" ht="15.75">
      <c r="A11" s="31" t="s">
        <v>215</v>
      </c>
      <c r="B11" s="38" t="s">
        <v>8</v>
      </c>
      <c r="C11" s="38">
        <v>22.061</v>
      </c>
      <c r="D11" s="38">
        <v>23.494</v>
      </c>
      <c r="E11" s="38">
        <v>24.161999999999999</v>
      </c>
      <c r="F11" s="38">
        <v>24.164999999999999</v>
      </c>
      <c r="G11" s="38">
        <v>23.951000000000001</v>
      </c>
      <c r="H11" s="38">
        <v>23.5</v>
      </c>
      <c r="I11" s="44">
        <v>24.3</v>
      </c>
      <c r="J11" s="44">
        <v>23.4</v>
      </c>
      <c r="K11" s="38">
        <v>23.1</v>
      </c>
      <c r="L11" s="38">
        <v>22.9</v>
      </c>
      <c r="M11" s="38">
        <v>23.4</v>
      </c>
      <c r="N11" s="38">
        <v>22.5</v>
      </c>
      <c r="O11" s="38"/>
      <c r="P11" s="38"/>
    </row>
    <row r="12" spans="1:27" ht="15.75">
      <c r="A12" s="31" t="s">
        <v>215</v>
      </c>
      <c r="B12" s="38" t="s">
        <v>9</v>
      </c>
      <c r="C12" s="38">
        <v>0.08</v>
      </c>
      <c r="D12" s="38">
        <v>2.3E-2</v>
      </c>
      <c r="E12" s="38" t="s">
        <v>225</v>
      </c>
      <c r="F12" s="38" t="s">
        <v>225</v>
      </c>
      <c r="G12" s="38" t="s">
        <v>225</v>
      </c>
      <c r="H12" s="38" t="s">
        <v>225</v>
      </c>
      <c r="I12" s="38" t="s">
        <v>225</v>
      </c>
      <c r="J12" s="38" t="s">
        <v>225</v>
      </c>
      <c r="K12" s="38" t="s">
        <v>225</v>
      </c>
      <c r="L12" s="38" t="s">
        <v>225</v>
      </c>
      <c r="M12" s="38" t="s">
        <v>225</v>
      </c>
      <c r="N12" s="38" t="s">
        <v>225</v>
      </c>
      <c r="O12" s="38"/>
      <c r="P12" s="38"/>
    </row>
    <row r="13" spans="1:27" ht="15.75">
      <c r="B13" s="38" t="s">
        <v>10</v>
      </c>
      <c r="C13" s="38">
        <v>1.3069999999999999</v>
      </c>
      <c r="D13" s="38" t="s">
        <v>225</v>
      </c>
      <c r="E13" s="38" t="s">
        <v>225</v>
      </c>
      <c r="F13" s="38" t="s">
        <v>225</v>
      </c>
      <c r="G13" s="38">
        <v>6.0999999999999999E-2</v>
      </c>
      <c r="H13" s="38" t="s">
        <v>225</v>
      </c>
      <c r="I13" s="38" t="s">
        <v>225</v>
      </c>
      <c r="J13" s="38" t="s">
        <v>225</v>
      </c>
      <c r="K13" s="38">
        <v>0.01</v>
      </c>
      <c r="L13" s="38">
        <v>0.01</v>
      </c>
      <c r="M13" s="38">
        <v>0.03</v>
      </c>
      <c r="N13" s="38">
        <v>0.01</v>
      </c>
      <c r="O13" s="38"/>
      <c r="P13" s="38"/>
    </row>
    <row r="14" spans="1:27" ht="15.75">
      <c r="B14" s="38" t="s">
        <v>202</v>
      </c>
      <c r="C14" s="39">
        <f>SUM(C5:C13)</f>
        <v>96.49199999999999</v>
      </c>
      <c r="D14" s="39">
        <f t="shared" ref="D14:N14" si="0">SUM(D5:D13)</f>
        <v>96.656000000000006</v>
      </c>
      <c r="E14" s="39">
        <f t="shared" si="0"/>
        <v>97.478999999999985</v>
      </c>
      <c r="F14" s="39">
        <f t="shared" si="0"/>
        <v>97.160999999999973</v>
      </c>
      <c r="G14" s="39">
        <f t="shared" si="0"/>
        <v>97.519000000000005</v>
      </c>
      <c r="H14" s="39">
        <f t="shared" si="0"/>
        <v>96.66</v>
      </c>
      <c r="I14" s="39">
        <f t="shared" si="0"/>
        <v>99.67</v>
      </c>
      <c r="J14" s="39">
        <f t="shared" si="0"/>
        <v>99.87</v>
      </c>
      <c r="K14" s="39">
        <f t="shared" si="0"/>
        <v>97.8</v>
      </c>
      <c r="L14" s="39">
        <f t="shared" si="0"/>
        <v>96.29</v>
      </c>
      <c r="M14" s="39">
        <f t="shared" si="0"/>
        <v>97.28</v>
      </c>
      <c r="N14" s="39">
        <f t="shared" si="0"/>
        <v>97.080000000000013</v>
      </c>
      <c r="O14" s="38"/>
      <c r="P14" s="38"/>
    </row>
    <row r="15" spans="1:27" ht="15.75">
      <c r="B15" s="44"/>
      <c r="C15" s="44"/>
      <c r="D15" s="44"/>
      <c r="E15" s="44"/>
      <c r="F15" s="44"/>
      <c r="G15" s="44"/>
      <c r="H15" s="44"/>
      <c r="I15" s="44"/>
      <c r="J15" s="44"/>
      <c r="L15" s="44"/>
      <c r="M15" s="44"/>
      <c r="O15" s="38"/>
      <c r="P15" s="38"/>
    </row>
    <row r="16" spans="1:27" ht="15.75">
      <c r="B16" s="38" t="s">
        <v>11</v>
      </c>
      <c r="C16" s="38">
        <v>3.15</v>
      </c>
      <c r="D16" s="38">
        <v>3.0004986429731848</v>
      </c>
      <c r="E16" s="38">
        <v>2.9871353239469034</v>
      </c>
      <c r="F16" s="38">
        <v>3.0111584355156715</v>
      </c>
      <c r="G16" s="38">
        <v>2.9968704160191817</v>
      </c>
      <c r="H16" s="38">
        <v>3.0224789562327508</v>
      </c>
      <c r="I16" s="38">
        <v>3.0384157279461999</v>
      </c>
      <c r="J16" s="38">
        <v>3.0293026686099442</v>
      </c>
      <c r="K16" s="38">
        <v>3.0229738632804306</v>
      </c>
      <c r="L16" s="38">
        <v>3.0435263408797169</v>
      </c>
      <c r="M16" s="38">
        <v>2.9983895550172628</v>
      </c>
      <c r="N16" s="38">
        <v>3.0500502991052416</v>
      </c>
    </row>
    <row r="17" spans="2:14" ht="15.75">
      <c r="B17" s="38" t="s">
        <v>13</v>
      </c>
      <c r="C17" s="38">
        <v>6.4547494048345496E-3</v>
      </c>
      <c r="D17" s="38">
        <v>1.3020298585540242E-3</v>
      </c>
      <c r="E17" s="38" t="s">
        <v>241</v>
      </c>
      <c r="F17" s="38">
        <v>2.183587953766278E-3</v>
      </c>
      <c r="G17" s="38">
        <v>1.9401028981592572E-3</v>
      </c>
      <c r="H17" s="38">
        <v>5.9369229885086437E-3</v>
      </c>
      <c r="I17" s="38">
        <v>1.16032025341635E-4</v>
      </c>
      <c r="J17" s="38">
        <v>2.3019950024973632E-3</v>
      </c>
      <c r="K17" s="38">
        <v>2.9535244521804766E-3</v>
      </c>
      <c r="L17" s="38" t="s">
        <v>241</v>
      </c>
      <c r="M17" s="38">
        <v>1.1810046095774374E-3</v>
      </c>
      <c r="N17" s="38">
        <v>5.9291568600739353E-4</v>
      </c>
    </row>
    <row r="18" spans="2:14" ht="15.75">
      <c r="B18" s="38" t="s">
        <v>14</v>
      </c>
      <c r="C18" s="38">
        <v>2.4808422714011624</v>
      </c>
      <c r="D18" s="38">
        <v>2.4533660939487185</v>
      </c>
      <c r="E18" s="38">
        <v>2.4296990299093033</v>
      </c>
      <c r="F18" s="38">
        <v>2.3888325212048098</v>
      </c>
      <c r="G18" s="38">
        <v>2.4216356933188257</v>
      </c>
      <c r="H18" s="38">
        <v>2.3344951724965051</v>
      </c>
      <c r="I18" s="38">
        <v>2.281284459469485</v>
      </c>
      <c r="J18" s="38">
        <v>2.2539394090565805</v>
      </c>
      <c r="K18" s="38">
        <v>2.1820877458287806</v>
      </c>
      <c r="L18" s="38">
        <v>2.2289996216681343</v>
      </c>
      <c r="M18" s="38">
        <v>2.349704003856568</v>
      </c>
      <c r="N18" s="38">
        <v>2.1893256529284129</v>
      </c>
    </row>
    <row r="19" spans="2:14" ht="21">
      <c r="B19" s="38" t="s">
        <v>204</v>
      </c>
      <c r="C19" s="38">
        <v>0.35225072078128711</v>
      </c>
      <c r="D19" s="38">
        <v>0.54679303614567953</v>
      </c>
      <c r="E19" s="38">
        <v>0.56818668121145144</v>
      </c>
      <c r="F19" s="38">
        <v>0.57162091312202346</v>
      </c>
      <c r="G19" s="38">
        <v>0.5682008643355988</v>
      </c>
      <c r="H19" s="38">
        <v>0.63358382014395365</v>
      </c>
      <c r="I19" s="38">
        <v>0.65783879034113413</v>
      </c>
      <c r="J19" s="38">
        <v>0.74211943282865367</v>
      </c>
      <c r="K19" s="38">
        <v>0.81032111499900317</v>
      </c>
      <c r="L19" s="38">
        <v>0.73768270729099594</v>
      </c>
      <c r="M19" s="38">
        <v>0.66956570090391587</v>
      </c>
      <c r="N19" s="38">
        <v>0.80412617752314919</v>
      </c>
    </row>
    <row r="20" spans="2:14" ht="15.75">
      <c r="B20" s="38" t="s">
        <v>62</v>
      </c>
      <c r="C20" s="38" t="s">
        <v>241</v>
      </c>
      <c r="D20" s="38">
        <v>1.2926742831062316E-2</v>
      </c>
      <c r="E20" s="38">
        <v>4.4377591299724654E-3</v>
      </c>
      <c r="F20" s="38">
        <v>1.5282201362748766E-3</v>
      </c>
      <c r="G20" s="38">
        <v>9.1343789956540352E-3</v>
      </c>
      <c r="H20" s="38">
        <v>4.0105301160203955E-3</v>
      </c>
      <c r="I20" s="38">
        <v>6.5318618886723342E-4</v>
      </c>
      <c r="J20" s="38">
        <v>1.9438142246231279E-3</v>
      </c>
      <c r="K20" s="38">
        <v>1.330116491522596E-2</v>
      </c>
      <c r="L20" s="38">
        <v>1.1442297412034855E-2</v>
      </c>
      <c r="M20" s="38">
        <v>1.3296603204041846E-3</v>
      </c>
      <c r="N20" s="38">
        <v>3.3377365957586664E-3</v>
      </c>
    </row>
    <row r="21" spans="2:14" ht="15.75">
      <c r="B21" s="38" t="s">
        <v>20</v>
      </c>
      <c r="C21" s="38">
        <v>7.5581210161462754E-3</v>
      </c>
      <c r="D21" s="38">
        <v>1.1727678358484123E-3</v>
      </c>
      <c r="E21" s="38" t="s">
        <v>241</v>
      </c>
      <c r="F21" s="38" t="s">
        <v>241</v>
      </c>
      <c r="G21" s="38" t="s">
        <v>241</v>
      </c>
      <c r="H21" s="38" t="s">
        <v>241</v>
      </c>
      <c r="I21" s="38">
        <v>5.7481972855888911E-3</v>
      </c>
      <c r="J21" s="38">
        <v>2.2808050425448399E-2</v>
      </c>
      <c r="K21" s="63">
        <v>2.3410697091886261E-3</v>
      </c>
      <c r="L21" s="63">
        <v>1.1846470522813622E-3</v>
      </c>
      <c r="M21" s="63">
        <v>1.170133412918217E-3</v>
      </c>
      <c r="N21" s="63">
        <v>4.6996629792245437E-3</v>
      </c>
    </row>
    <row r="22" spans="2:14" ht="15.75">
      <c r="B22" s="38" t="s">
        <v>21</v>
      </c>
      <c r="C22" s="38">
        <v>1.8436949141743919</v>
      </c>
      <c r="D22" s="38">
        <v>1.9803063924740489</v>
      </c>
      <c r="E22" s="38">
        <v>2.0244630262950878</v>
      </c>
      <c r="F22" s="38">
        <v>2.0311075814346005</v>
      </c>
      <c r="G22" s="38">
        <v>2.0054490707853212</v>
      </c>
      <c r="H22" s="38">
        <v>1.9870392224807742</v>
      </c>
      <c r="I22" s="38">
        <v>2.0078502218665424</v>
      </c>
      <c r="J22" s="38">
        <v>1.9179505452971957</v>
      </c>
      <c r="K22" s="38">
        <v>1.9433888574781968</v>
      </c>
      <c r="L22" s="38">
        <v>1.949790000907484</v>
      </c>
      <c r="M22" s="38">
        <v>1.9679525215999178</v>
      </c>
      <c r="N22" s="38">
        <v>1.8999957095065645</v>
      </c>
    </row>
    <row r="23" spans="2:14" ht="15.75">
      <c r="B23" s="38" t="s">
        <v>22</v>
      </c>
      <c r="C23" s="38">
        <v>1.2098291731457806E-2</v>
      </c>
      <c r="D23" s="63">
        <v>3.5081121079358858E-3</v>
      </c>
      <c r="E23" s="38" t="s">
        <v>241</v>
      </c>
      <c r="F23" s="38" t="s">
        <v>241</v>
      </c>
      <c r="G23" s="38" t="s">
        <v>241</v>
      </c>
      <c r="H23" s="38" t="s">
        <v>241</v>
      </c>
      <c r="I23" s="38" t="s">
        <v>241</v>
      </c>
      <c r="J23" s="38" t="s">
        <v>241</v>
      </c>
      <c r="K23" s="38" t="s">
        <v>241</v>
      </c>
      <c r="L23" s="38" t="s">
        <v>241</v>
      </c>
      <c r="M23" s="38" t="s">
        <v>241</v>
      </c>
      <c r="N23" s="38" t="s">
        <v>241</v>
      </c>
    </row>
    <row r="24" spans="2:14" ht="15.75">
      <c r="B24" s="38" t="s">
        <v>23</v>
      </c>
      <c r="C24" s="38">
        <v>0.13005341393925943</v>
      </c>
      <c r="D24" s="38"/>
      <c r="E24" s="38" t="s">
        <v>241</v>
      </c>
      <c r="F24" s="38" t="s">
        <v>241</v>
      </c>
      <c r="G24" s="38">
        <v>6.0813518054087228E-3</v>
      </c>
      <c r="H24" s="38" t="s">
        <v>241</v>
      </c>
      <c r="I24" s="38" t="s">
        <v>241</v>
      </c>
      <c r="J24" s="38" t="s">
        <v>241</v>
      </c>
      <c r="K24" s="63">
        <v>1.0016823809836763E-3</v>
      </c>
      <c r="L24" s="63">
        <v>1.0137588601458239E-3</v>
      </c>
      <c r="M24" s="63">
        <v>3.0040165447103371E-3</v>
      </c>
      <c r="N24" s="63">
        <v>1.0054313172250732E-3</v>
      </c>
    </row>
    <row r="25" spans="2:14" ht="15.75">
      <c r="B25" s="38" t="s">
        <v>203</v>
      </c>
      <c r="C25" s="39">
        <v>8</v>
      </c>
      <c r="D25" s="39">
        <v>8</v>
      </c>
      <c r="E25" s="39">
        <v>8</v>
      </c>
      <c r="F25" s="39">
        <v>8</v>
      </c>
      <c r="G25" s="39">
        <v>8</v>
      </c>
      <c r="H25" s="39">
        <v>8</v>
      </c>
      <c r="I25" s="39">
        <v>8</v>
      </c>
      <c r="J25" s="39">
        <v>8</v>
      </c>
      <c r="K25" s="39">
        <v>8</v>
      </c>
      <c r="L25" s="39">
        <v>8</v>
      </c>
      <c r="M25" s="39">
        <v>8</v>
      </c>
      <c r="N25" s="39">
        <v>8</v>
      </c>
    </row>
    <row r="26" spans="2:14" ht="15.75">
      <c r="B26" s="38" t="s">
        <v>201</v>
      </c>
      <c r="C26" s="62">
        <v>12.4</v>
      </c>
      <c r="D26" s="62">
        <v>18.2</v>
      </c>
      <c r="E26" s="62">
        <v>18.899999999999999</v>
      </c>
      <c r="F26" s="62">
        <v>19.3</v>
      </c>
      <c r="G26" s="62">
        <v>19</v>
      </c>
      <c r="H26" s="62">
        <v>21.3</v>
      </c>
      <c r="I26" s="62">
        <v>22.4</v>
      </c>
      <c r="J26" s="62">
        <v>24.8</v>
      </c>
      <c r="K26" s="62">
        <v>27.1</v>
      </c>
      <c r="L26" s="62">
        <v>24.86</v>
      </c>
      <c r="M26" s="62">
        <v>22.18</v>
      </c>
      <c r="N26" s="62">
        <v>26.9</v>
      </c>
    </row>
    <row r="27" spans="2:14" ht="15.75"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</row>
    <row r="28" spans="2:14">
      <c r="C28" t="s">
        <v>226</v>
      </c>
      <c r="G28" s="27"/>
      <c r="H28" s="18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W35"/>
  <sheetViews>
    <sheetView zoomScale="90" zoomScaleNormal="90" workbookViewId="0">
      <selection activeCell="A2" sqref="A2"/>
    </sheetView>
  </sheetViews>
  <sheetFormatPr defaultRowHeight="15"/>
  <cols>
    <col min="3" max="3" width="14.7109375" customWidth="1"/>
    <col min="4" max="4" width="15.42578125" customWidth="1"/>
    <col min="5" max="5" width="15.85546875" customWidth="1"/>
    <col min="6" max="6" width="16" customWidth="1"/>
    <col min="7" max="7" width="17.42578125" customWidth="1"/>
    <col min="8" max="8" width="17" customWidth="1"/>
    <col min="9" max="9" width="16.85546875" customWidth="1"/>
    <col min="10" max="10" width="16.140625" customWidth="1"/>
    <col min="11" max="11" width="16.28515625" customWidth="1"/>
    <col min="12" max="12" width="16.140625" customWidth="1"/>
    <col min="13" max="13" width="15.7109375" customWidth="1"/>
    <col min="14" max="15" width="17.140625" customWidth="1"/>
    <col min="16" max="16" width="17.42578125" customWidth="1"/>
    <col min="17" max="17" width="16.42578125" customWidth="1"/>
    <col min="18" max="18" width="16.85546875" customWidth="1"/>
    <col min="19" max="19" width="17.5703125" customWidth="1"/>
    <col min="20" max="20" width="17.85546875" customWidth="1"/>
    <col min="21" max="21" width="16.7109375" customWidth="1"/>
    <col min="22" max="22" width="16.5703125" customWidth="1"/>
    <col min="23" max="23" width="17" customWidth="1"/>
    <col min="24" max="24" width="16.85546875" customWidth="1"/>
    <col min="25" max="25" width="17.28515625" customWidth="1"/>
    <col min="26" max="26" width="17.85546875" customWidth="1"/>
    <col min="27" max="27" width="17.5703125" customWidth="1"/>
    <col min="28" max="28" width="18.140625" customWidth="1"/>
    <col min="29" max="29" width="12.42578125" customWidth="1"/>
    <col min="30" max="30" width="12.140625" customWidth="1"/>
  </cols>
  <sheetData>
    <row r="2" spans="2:49" ht="15.75">
      <c r="AE2" s="70"/>
    </row>
    <row r="3" spans="2:49" ht="15.75">
      <c r="C3" s="76" t="s">
        <v>96</v>
      </c>
      <c r="D3" s="76" t="s">
        <v>93</v>
      </c>
      <c r="E3" s="76" t="s">
        <v>93</v>
      </c>
      <c r="F3" s="76" t="s">
        <v>93</v>
      </c>
      <c r="G3" s="76" t="s">
        <v>93</v>
      </c>
      <c r="H3" s="76" t="s">
        <v>93</v>
      </c>
      <c r="I3" s="76" t="s">
        <v>93</v>
      </c>
      <c r="J3" s="76" t="s">
        <v>93</v>
      </c>
      <c r="K3" s="76" t="s">
        <v>93</v>
      </c>
      <c r="L3" s="76" t="s">
        <v>93</v>
      </c>
      <c r="M3" s="76" t="s">
        <v>93</v>
      </c>
      <c r="N3" s="76" t="s">
        <v>93</v>
      </c>
      <c r="O3" s="76" t="s">
        <v>94</v>
      </c>
      <c r="P3" s="76" t="s">
        <v>94</v>
      </c>
      <c r="Q3" s="76" t="s">
        <v>94</v>
      </c>
      <c r="R3" s="76" t="s">
        <v>94</v>
      </c>
      <c r="S3" s="76" t="s">
        <v>94</v>
      </c>
      <c r="T3" s="76" t="s">
        <v>94</v>
      </c>
      <c r="U3" s="76" t="s">
        <v>94</v>
      </c>
      <c r="V3" s="76" t="s">
        <v>94</v>
      </c>
      <c r="W3" s="76" t="s">
        <v>94</v>
      </c>
      <c r="X3" s="76" t="s">
        <v>94</v>
      </c>
      <c r="Y3" s="76" t="s">
        <v>94</v>
      </c>
      <c r="Z3" s="76" t="s">
        <v>94</v>
      </c>
      <c r="AA3" s="76" t="s">
        <v>94</v>
      </c>
      <c r="AB3" s="76" t="s">
        <v>94</v>
      </c>
      <c r="AC3" s="76" t="s">
        <v>94</v>
      </c>
      <c r="AD3" s="72"/>
      <c r="AE3" s="70"/>
      <c r="AF3" s="70"/>
      <c r="AG3" s="70"/>
    </row>
    <row r="4" spans="2:49" ht="15.75">
      <c r="C4" s="76" t="s">
        <v>119</v>
      </c>
      <c r="D4" s="76" t="s">
        <v>158</v>
      </c>
      <c r="E4" s="76" t="s">
        <v>158</v>
      </c>
      <c r="F4" s="76" t="s">
        <v>158</v>
      </c>
      <c r="G4" s="76" t="s">
        <v>158</v>
      </c>
      <c r="H4" s="76" t="s">
        <v>158</v>
      </c>
      <c r="I4" s="76" t="s">
        <v>197</v>
      </c>
      <c r="J4" s="76" t="s">
        <v>197</v>
      </c>
      <c r="K4" s="76" t="s">
        <v>197</v>
      </c>
      <c r="L4" s="76" t="s">
        <v>197</v>
      </c>
      <c r="M4" s="76" t="s">
        <v>198</v>
      </c>
      <c r="N4" s="76" t="s">
        <v>198</v>
      </c>
      <c r="O4" s="76" t="s">
        <v>195</v>
      </c>
      <c r="P4" s="76" t="s">
        <v>195</v>
      </c>
      <c r="Q4" s="76" t="s">
        <v>195</v>
      </c>
      <c r="R4" s="76" t="s">
        <v>195</v>
      </c>
      <c r="S4" s="76" t="s">
        <v>195</v>
      </c>
      <c r="T4" s="76" t="s">
        <v>195</v>
      </c>
      <c r="U4" s="76" t="s">
        <v>195</v>
      </c>
      <c r="V4" s="76" t="s">
        <v>196</v>
      </c>
      <c r="W4" s="76" t="s">
        <v>196</v>
      </c>
      <c r="X4" s="76" t="s">
        <v>196</v>
      </c>
      <c r="Y4" s="76" t="s">
        <v>158</v>
      </c>
      <c r="Z4" s="76" t="s">
        <v>158</v>
      </c>
      <c r="AA4" s="76" t="s">
        <v>158</v>
      </c>
      <c r="AB4" s="76" t="s">
        <v>191</v>
      </c>
      <c r="AC4" s="76" t="s">
        <v>191</v>
      </c>
      <c r="AD4" s="38"/>
      <c r="AE4" s="70"/>
      <c r="AF4" s="11"/>
      <c r="AG4" s="11"/>
      <c r="AH4" s="11"/>
      <c r="AJ4" s="11"/>
      <c r="AK4" s="11"/>
      <c r="AL4" s="11"/>
    </row>
    <row r="5" spans="2:49" ht="15.75">
      <c r="B5" s="31" t="s">
        <v>215</v>
      </c>
      <c r="C5" s="38" t="s">
        <v>0</v>
      </c>
      <c r="D5" s="38">
        <v>65.106999999999999</v>
      </c>
      <c r="E5" s="38">
        <v>62.27</v>
      </c>
      <c r="F5" s="38">
        <v>64.847999999999999</v>
      </c>
      <c r="G5" s="38">
        <v>64.421999999999997</v>
      </c>
      <c r="H5" s="38">
        <v>64.786000000000001</v>
      </c>
      <c r="I5" s="38">
        <v>65.106999999999999</v>
      </c>
      <c r="J5" s="38">
        <v>63.994999999999997</v>
      </c>
      <c r="K5" s="38">
        <v>64.7</v>
      </c>
      <c r="L5" s="38">
        <v>64.099999999999994</v>
      </c>
      <c r="M5" s="38">
        <v>63.7</v>
      </c>
      <c r="N5" s="38">
        <v>64.7</v>
      </c>
      <c r="O5" s="69">
        <v>68.971000000000004</v>
      </c>
      <c r="P5" s="38">
        <v>73.061000000000007</v>
      </c>
      <c r="Q5" s="38">
        <v>66.576999999999998</v>
      </c>
      <c r="R5" s="69">
        <v>66.152000000000001</v>
      </c>
      <c r="S5" s="38">
        <v>67.635999999999996</v>
      </c>
      <c r="T5" s="38">
        <v>61.677999999999997</v>
      </c>
      <c r="U5" s="38">
        <v>62.313000000000002</v>
      </c>
      <c r="V5" s="38">
        <v>61.677999999999997</v>
      </c>
      <c r="W5" s="38">
        <v>62.009</v>
      </c>
      <c r="X5" s="38">
        <v>68.8</v>
      </c>
      <c r="Y5" s="38">
        <v>68.185000000000002</v>
      </c>
      <c r="Z5" s="38">
        <v>68.3</v>
      </c>
      <c r="AA5" s="38">
        <v>67.400000000000006</v>
      </c>
      <c r="AB5" s="38">
        <v>66.599999999999994</v>
      </c>
      <c r="AC5" s="38">
        <v>67.974000000000004</v>
      </c>
      <c r="AD5" s="7"/>
      <c r="AE5" s="71"/>
      <c r="AF5" s="7"/>
      <c r="AG5" s="18"/>
      <c r="AH5" s="7"/>
      <c r="AJ5" s="7"/>
      <c r="AK5" s="7"/>
      <c r="AL5" s="7"/>
      <c r="AN5" s="54"/>
      <c r="AO5" s="54"/>
      <c r="AP5" s="54"/>
      <c r="AQ5" s="54"/>
      <c r="AR5" s="54"/>
      <c r="AS5" s="54"/>
      <c r="AT5" s="54"/>
      <c r="AU5" s="54"/>
      <c r="AV5" s="54"/>
      <c r="AW5" s="54"/>
    </row>
    <row r="6" spans="2:49" ht="15.75">
      <c r="B6" s="31" t="s">
        <v>215</v>
      </c>
      <c r="C6" s="38" t="s">
        <v>2</v>
      </c>
      <c r="D6" s="38" t="s">
        <v>225</v>
      </c>
      <c r="E6" s="38" t="s">
        <v>225</v>
      </c>
      <c r="F6" s="38" t="s">
        <v>225</v>
      </c>
      <c r="G6" s="38" t="s">
        <v>225</v>
      </c>
      <c r="H6" s="38" t="s">
        <v>225</v>
      </c>
      <c r="I6" s="38" t="s">
        <v>225</v>
      </c>
      <c r="J6" s="38">
        <v>0.05</v>
      </c>
      <c r="K6" s="38" t="s">
        <v>225</v>
      </c>
      <c r="L6" s="38" t="s">
        <v>225</v>
      </c>
      <c r="M6" s="38" t="s">
        <v>225</v>
      </c>
      <c r="N6" s="38" t="s">
        <v>225</v>
      </c>
      <c r="O6" s="69">
        <v>1.7000000000000001E-2</v>
      </c>
      <c r="P6" s="38">
        <v>5.7000000000000002E-2</v>
      </c>
      <c r="Q6" s="38" t="s">
        <v>225</v>
      </c>
      <c r="R6" s="69">
        <v>0.02</v>
      </c>
      <c r="S6" s="38" t="s">
        <v>225</v>
      </c>
      <c r="T6" s="38">
        <v>9.8000000000000004E-2</v>
      </c>
      <c r="U6" s="38">
        <v>7.0000000000000001E-3</v>
      </c>
      <c r="V6" s="38">
        <v>9.8000000000000004E-2</v>
      </c>
      <c r="W6" s="38">
        <v>8.2000000000000003E-2</v>
      </c>
      <c r="X6" s="38" t="s">
        <v>225</v>
      </c>
      <c r="Y6" s="38" t="s">
        <v>225</v>
      </c>
      <c r="Z6" s="38" t="s">
        <v>225</v>
      </c>
      <c r="AA6" s="38" t="s">
        <v>225</v>
      </c>
      <c r="AB6" s="38" t="s">
        <v>225</v>
      </c>
      <c r="AC6" s="38" t="s">
        <v>225</v>
      </c>
      <c r="AD6" s="7"/>
      <c r="AE6" s="99"/>
      <c r="AF6" s="7"/>
      <c r="AG6" s="7"/>
      <c r="AH6" s="7"/>
      <c r="AJ6" s="7"/>
      <c r="AK6" s="7"/>
      <c r="AL6" s="7"/>
      <c r="AN6" s="54"/>
      <c r="AO6" s="54"/>
      <c r="AP6" s="54"/>
      <c r="AQ6" s="54"/>
      <c r="AR6" s="54"/>
      <c r="AS6" s="54"/>
      <c r="AT6" s="54"/>
      <c r="AU6" s="54"/>
      <c r="AV6" s="54"/>
      <c r="AW6" s="54"/>
    </row>
    <row r="7" spans="2:49" ht="15.75">
      <c r="B7" s="31" t="s">
        <v>215</v>
      </c>
      <c r="C7" s="38" t="s">
        <v>3</v>
      </c>
      <c r="D7" s="38">
        <v>18.492000000000001</v>
      </c>
      <c r="E7" s="38">
        <v>17.658999999999999</v>
      </c>
      <c r="F7" s="38">
        <v>18.378</v>
      </c>
      <c r="G7" s="38">
        <v>18.603000000000002</v>
      </c>
      <c r="H7" s="38">
        <v>18.202999999999999</v>
      </c>
      <c r="I7" s="38">
        <v>18.492000000000001</v>
      </c>
      <c r="J7" s="38">
        <v>18.094999999999999</v>
      </c>
      <c r="K7" s="38">
        <v>18.3</v>
      </c>
      <c r="L7" s="38">
        <v>18.5</v>
      </c>
      <c r="M7" s="38">
        <v>18.2</v>
      </c>
      <c r="N7" s="38">
        <v>18.399999999999999</v>
      </c>
      <c r="O7" s="69">
        <v>19.899999999999999</v>
      </c>
      <c r="P7" s="38">
        <v>16.442</v>
      </c>
      <c r="Q7" s="38">
        <v>20.216999999999999</v>
      </c>
      <c r="R7" s="69">
        <v>20.7</v>
      </c>
      <c r="S7" s="38">
        <v>20.367999999999999</v>
      </c>
      <c r="T7" s="38">
        <v>23.484000000000002</v>
      </c>
      <c r="U7" s="38">
        <v>23.076000000000001</v>
      </c>
      <c r="V7" s="38">
        <v>23.484000000000002</v>
      </c>
      <c r="W7" s="38">
        <v>23.149000000000001</v>
      </c>
      <c r="X7" s="38">
        <v>19.521999999999998</v>
      </c>
      <c r="Y7" s="38">
        <v>19.637</v>
      </c>
      <c r="Z7" s="38">
        <v>19.899999999999999</v>
      </c>
      <c r="AA7" s="38">
        <v>20.7</v>
      </c>
      <c r="AB7" s="38">
        <v>21.3</v>
      </c>
      <c r="AC7" s="38">
        <v>19.981000000000002</v>
      </c>
      <c r="AD7" s="7"/>
      <c r="AE7" s="71"/>
      <c r="AF7" s="7"/>
      <c r="AG7" s="18"/>
      <c r="AH7" s="7"/>
      <c r="AJ7" s="7"/>
      <c r="AK7" s="7"/>
      <c r="AL7" s="7"/>
      <c r="AN7" s="54"/>
      <c r="AO7" s="54"/>
      <c r="AP7" s="54"/>
      <c r="AQ7" s="54"/>
      <c r="AR7" s="54"/>
      <c r="AS7" s="54"/>
      <c r="AT7" s="54"/>
      <c r="AU7" s="54"/>
      <c r="AV7" s="54"/>
      <c r="AW7" s="54"/>
    </row>
    <row r="8" spans="2:49" ht="15.75">
      <c r="B8" s="31" t="s">
        <v>215</v>
      </c>
      <c r="C8" s="38" t="s">
        <v>6</v>
      </c>
      <c r="D8" s="38">
        <v>0.17100000000000001</v>
      </c>
      <c r="E8" s="38">
        <v>0.13900000000000001</v>
      </c>
      <c r="F8" s="38" t="s">
        <v>225</v>
      </c>
      <c r="G8" s="38">
        <v>1.7000000000000001E-2</v>
      </c>
      <c r="H8" s="38">
        <v>0.215</v>
      </c>
      <c r="I8" s="38">
        <v>0.17100000000000001</v>
      </c>
      <c r="J8" s="38">
        <v>6.2E-2</v>
      </c>
      <c r="K8" s="38">
        <v>0.16</v>
      </c>
      <c r="L8" s="38">
        <v>0.12</v>
      </c>
      <c r="M8" s="38">
        <v>0.21</v>
      </c>
      <c r="N8" s="38">
        <v>0.01</v>
      </c>
      <c r="O8" s="69">
        <v>0.104</v>
      </c>
      <c r="P8" s="38">
        <v>0.06</v>
      </c>
      <c r="Q8" s="38">
        <v>1.9E-2</v>
      </c>
      <c r="R8" s="69">
        <v>0.25900000000000001</v>
      </c>
      <c r="S8" s="38">
        <v>8.1000000000000003E-2</v>
      </c>
      <c r="T8" s="38">
        <v>4.5999999999999999E-2</v>
      </c>
      <c r="U8" s="38" t="s">
        <v>225</v>
      </c>
      <c r="V8" s="38">
        <v>4.5999999999999999E-2</v>
      </c>
      <c r="W8" s="38">
        <v>1.7999999999999999E-2</v>
      </c>
      <c r="X8" s="63" t="s">
        <v>225</v>
      </c>
      <c r="Y8" s="38">
        <v>0.01</v>
      </c>
      <c r="Z8" s="38">
        <v>0.01</v>
      </c>
      <c r="AA8" s="38">
        <v>1.0999999999999999E-2</v>
      </c>
      <c r="AB8" s="38">
        <v>6.7000000000000004E-2</v>
      </c>
      <c r="AC8" s="38" t="s">
        <v>225</v>
      </c>
      <c r="AD8" s="7"/>
      <c r="AE8" s="69"/>
      <c r="AF8" s="7"/>
      <c r="AG8" s="18"/>
      <c r="AH8" s="7"/>
      <c r="AJ8" s="7"/>
      <c r="AK8" s="7"/>
      <c r="AL8" s="7"/>
      <c r="AN8" s="54"/>
      <c r="AO8" s="54"/>
      <c r="AP8" s="54"/>
      <c r="AQ8" s="54"/>
      <c r="AR8" s="54"/>
      <c r="AS8" s="54"/>
      <c r="AT8" s="54"/>
      <c r="AU8" s="54"/>
      <c r="AV8" s="54"/>
      <c r="AW8" s="54"/>
    </row>
    <row r="9" spans="2:49" ht="15.75">
      <c r="B9" s="31" t="s">
        <v>215</v>
      </c>
      <c r="C9" s="38" t="s">
        <v>5</v>
      </c>
      <c r="D9" s="38" t="s">
        <v>225</v>
      </c>
      <c r="E9" s="38" t="s">
        <v>225</v>
      </c>
      <c r="F9" s="38" t="s">
        <v>225</v>
      </c>
      <c r="G9" s="38" t="s">
        <v>225</v>
      </c>
      <c r="H9" s="38" t="s">
        <v>225</v>
      </c>
      <c r="I9" s="38" t="s">
        <v>225</v>
      </c>
      <c r="J9" s="38" t="s">
        <v>225</v>
      </c>
      <c r="K9" s="38" t="s">
        <v>225</v>
      </c>
      <c r="L9" s="38" t="s">
        <v>225</v>
      </c>
      <c r="M9" s="38" t="s">
        <v>225</v>
      </c>
      <c r="N9" s="38" t="s">
        <v>225</v>
      </c>
      <c r="O9" s="69" t="s">
        <v>225</v>
      </c>
      <c r="P9" s="38" t="s">
        <v>225</v>
      </c>
      <c r="Q9" s="38">
        <v>6.8000000000000005E-2</v>
      </c>
      <c r="R9" s="69" t="s">
        <v>225</v>
      </c>
      <c r="S9" s="38" t="s">
        <v>225</v>
      </c>
      <c r="T9" s="38" t="s">
        <v>225</v>
      </c>
      <c r="U9" s="38" t="s">
        <v>225</v>
      </c>
      <c r="V9" s="38" t="s">
        <v>225</v>
      </c>
      <c r="W9" s="38">
        <v>4.4999999999999998E-2</v>
      </c>
      <c r="X9" s="38">
        <v>3.1E-2</v>
      </c>
      <c r="Y9" s="38">
        <v>6.0000000000000001E-3</v>
      </c>
      <c r="Z9" s="38" t="s">
        <v>225</v>
      </c>
      <c r="AA9" s="38" t="s">
        <v>225</v>
      </c>
      <c r="AB9" s="38" t="s">
        <v>225</v>
      </c>
      <c r="AC9" s="38" t="s">
        <v>225</v>
      </c>
      <c r="AD9" s="7"/>
      <c r="AE9" s="99"/>
      <c r="AF9" s="7"/>
      <c r="AG9" s="18"/>
      <c r="AH9" s="7"/>
      <c r="AJ9" s="7"/>
      <c r="AK9" s="7"/>
      <c r="AL9" s="7"/>
    </row>
    <row r="10" spans="2:49" ht="15.75">
      <c r="B10" s="31" t="s">
        <v>215</v>
      </c>
      <c r="C10" s="38" t="s">
        <v>7</v>
      </c>
      <c r="D10" s="38">
        <v>5.0000000000000001E-3</v>
      </c>
      <c r="E10" s="38">
        <v>0.02</v>
      </c>
      <c r="F10" s="38" t="s">
        <v>225</v>
      </c>
      <c r="G10" s="38" t="s">
        <v>225</v>
      </c>
      <c r="H10" s="38" t="s">
        <v>225</v>
      </c>
      <c r="I10" s="38">
        <v>5.0000000000000001E-3</v>
      </c>
      <c r="J10" s="38">
        <v>7.0000000000000001E-3</v>
      </c>
      <c r="K10" s="38" t="s">
        <v>225</v>
      </c>
      <c r="L10" s="38" t="s">
        <v>225</v>
      </c>
      <c r="M10" s="38" t="s">
        <v>225</v>
      </c>
      <c r="N10" s="38" t="s">
        <v>225</v>
      </c>
      <c r="O10" s="69">
        <v>4.8000000000000001E-2</v>
      </c>
      <c r="P10" s="38">
        <v>0.02</v>
      </c>
      <c r="Q10" s="38" t="s">
        <v>225</v>
      </c>
      <c r="R10" s="69">
        <v>5.0000000000000001E-3</v>
      </c>
      <c r="S10" s="38">
        <v>0.02</v>
      </c>
      <c r="T10" s="38" t="s">
        <v>225</v>
      </c>
      <c r="U10" s="38">
        <v>5.0000000000000001E-3</v>
      </c>
      <c r="V10" s="38" t="s">
        <v>225</v>
      </c>
      <c r="W10" s="38" t="s">
        <v>225</v>
      </c>
      <c r="X10" s="38" t="s">
        <v>225</v>
      </c>
      <c r="Y10" s="38">
        <v>7.0000000000000001E-3</v>
      </c>
      <c r="Z10" s="63" t="s">
        <v>225</v>
      </c>
      <c r="AA10" s="38">
        <v>0.02</v>
      </c>
      <c r="AB10" s="38">
        <v>0.01</v>
      </c>
      <c r="AC10" s="38" t="s">
        <v>225</v>
      </c>
      <c r="AD10" s="7"/>
      <c r="AE10" s="99"/>
      <c r="AF10" s="7"/>
      <c r="AG10" s="18"/>
      <c r="AH10" s="7"/>
      <c r="AJ10" s="7"/>
      <c r="AK10" s="7"/>
      <c r="AL10" s="7"/>
      <c r="AN10" s="55"/>
      <c r="AO10" s="55"/>
      <c r="AP10" s="55"/>
      <c r="AQ10" s="55"/>
      <c r="AR10" s="55"/>
      <c r="AS10" s="55"/>
      <c r="AT10" s="55"/>
      <c r="AU10" s="55"/>
      <c r="AV10" s="55"/>
      <c r="AW10" s="55"/>
    </row>
    <row r="11" spans="2:49" ht="15.75">
      <c r="B11" s="31" t="s">
        <v>215</v>
      </c>
      <c r="C11" s="38" t="s">
        <v>8</v>
      </c>
      <c r="D11" s="38">
        <v>2.1000000000000001E-2</v>
      </c>
      <c r="E11" s="38">
        <v>2.6560000000000001</v>
      </c>
      <c r="F11" s="38">
        <v>2.5000000000000001E-2</v>
      </c>
      <c r="G11" s="38" t="s">
        <v>225</v>
      </c>
      <c r="H11" s="38">
        <v>1.7999999999999999E-2</v>
      </c>
      <c r="I11" s="38">
        <v>2.1000000000000001E-2</v>
      </c>
      <c r="J11" s="38" t="s">
        <v>225</v>
      </c>
      <c r="K11" s="38">
        <v>0.02</v>
      </c>
      <c r="L11" s="38">
        <v>1.7000000000000001E-2</v>
      </c>
      <c r="M11" s="38">
        <v>3.3000000000000002E-2</v>
      </c>
      <c r="N11" s="38">
        <v>0.02</v>
      </c>
      <c r="O11" s="69">
        <v>0.246</v>
      </c>
      <c r="P11" s="38">
        <v>0.183</v>
      </c>
      <c r="Q11" s="38">
        <v>1.2230000000000001</v>
      </c>
      <c r="R11" s="69">
        <v>1.9139999999999999</v>
      </c>
      <c r="S11" s="38">
        <v>2.3210000000000002</v>
      </c>
      <c r="T11" s="38">
        <v>5.12</v>
      </c>
      <c r="U11" s="38">
        <v>4.5999999999999996</v>
      </c>
      <c r="V11" s="38">
        <v>5.12</v>
      </c>
      <c r="W11" s="38">
        <v>4.7279999999999998</v>
      </c>
      <c r="X11" s="38">
        <v>0.20799999999999999</v>
      </c>
      <c r="Y11" s="38">
        <v>0.11899999999999999</v>
      </c>
      <c r="Z11" s="38">
        <v>1.3</v>
      </c>
      <c r="AA11" s="38">
        <v>2.2999999999999998</v>
      </c>
      <c r="AB11" s="38">
        <v>3.07</v>
      </c>
      <c r="AC11" s="38" t="s">
        <v>225</v>
      </c>
      <c r="AD11" s="7"/>
      <c r="AE11" s="71"/>
      <c r="AF11" s="7"/>
      <c r="AG11" s="18"/>
      <c r="AH11" s="7"/>
      <c r="AJ11" s="7"/>
      <c r="AK11" s="7"/>
      <c r="AL11" s="7"/>
      <c r="AN11" s="55"/>
      <c r="AO11" s="55"/>
      <c r="AP11" s="55"/>
      <c r="AQ11" s="55"/>
      <c r="AR11" s="55"/>
      <c r="AS11" s="55"/>
      <c r="AT11" s="55"/>
      <c r="AU11" s="55"/>
      <c r="AV11" s="55"/>
      <c r="AW11" s="55"/>
    </row>
    <row r="12" spans="2:49" ht="15.75">
      <c r="B12" s="31" t="s">
        <v>215</v>
      </c>
      <c r="C12" s="38" t="s">
        <v>9</v>
      </c>
      <c r="D12" s="38">
        <v>0.38100000000000001</v>
      </c>
      <c r="E12" s="38">
        <v>0.41699999999999998</v>
      </c>
      <c r="F12" s="38">
        <v>0.42199999999999999</v>
      </c>
      <c r="G12" s="38">
        <v>0.624</v>
      </c>
      <c r="H12" s="38">
        <v>0.76400000000000001</v>
      </c>
      <c r="I12" s="38">
        <v>0.38100000000000001</v>
      </c>
      <c r="J12" s="38">
        <v>0.30599999999999999</v>
      </c>
      <c r="K12" s="38">
        <v>0.4</v>
      </c>
      <c r="L12" s="38">
        <v>0.3</v>
      </c>
      <c r="M12" s="38">
        <v>0.38</v>
      </c>
      <c r="N12" s="38">
        <v>0.41</v>
      </c>
      <c r="O12" s="69">
        <v>9.68</v>
      </c>
      <c r="P12" s="38">
        <v>9.2959999999999994</v>
      </c>
      <c r="Q12" s="38">
        <v>10.84</v>
      </c>
      <c r="R12" s="69">
        <v>10.704000000000001</v>
      </c>
      <c r="S12" s="38">
        <v>9.7170000000000005</v>
      </c>
      <c r="T12" s="38">
        <v>8.7669999999999995</v>
      </c>
      <c r="U12" s="38">
        <v>8.6549999999999994</v>
      </c>
      <c r="V12" s="38">
        <v>8.7669999999999995</v>
      </c>
      <c r="W12" s="38">
        <v>9.0679999999999996</v>
      </c>
      <c r="X12" s="38">
        <v>11.555999999999999</v>
      </c>
      <c r="Y12" s="38">
        <v>11.72</v>
      </c>
      <c r="Z12" s="38">
        <v>9.8000000000000007</v>
      </c>
      <c r="AA12" s="38">
        <v>9.6</v>
      </c>
      <c r="AB12" s="38">
        <v>8.9600000000000009</v>
      </c>
      <c r="AC12" s="38">
        <v>11.052</v>
      </c>
      <c r="AD12" s="7"/>
      <c r="AE12" s="71"/>
      <c r="AF12" s="7"/>
      <c r="AG12" s="18"/>
      <c r="AH12" s="7"/>
      <c r="AJ12" s="7"/>
      <c r="AK12" s="7"/>
      <c r="AL12" s="7"/>
      <c r="AN12" s="55"/>
      <c r="AO12" s="55"/>
      <c r="AP12" s="55"/>
      <c r="AQ12" s="55"/>
      <c r="AR12" s="55"/>
      <c r="AS12" s="55"/>
      <c r="AT12" s="55"/>
      <c r="AU12" s="55"/>
      <c r="AV12" s="55"/>
      <c r="AW12" s="55"/>
    </row>
    <row r="13" spans="2:49" ht="15.75">
      <c r="B13" s="31" t="s">
        <v>215</v>
      </c>
      <c r="C13" s="38" t="s">
        <v>10</v>
      </c>
      <c r="D13" s="38">
        <v>16.198</v>
      </c>
      <c r="E13" s="38">
        <v>16.087</v>
      </c>
      <c r="F13" s="38">
        <v>16.161000000000001</v>
      </c>
      <c r="G13" s="38">
        <v>16.568999999999999</v>
      </c>
      <c r="H13" s="38">
        <v>16.056999999999999</v>
      </c>
      <c r="I13" s="38">
        <v>16.198</v>
      </c>
      <c r="J13" s="38">
        <v>16.853000000000002</v>
      </c>
      <c r="K13" s="38">
        <v>16.3</v>
      </c>
      <c r="L13" s="38">
        <v>16.2</v>
      </c>
      <c r="M13" s="38">
        <v>16.5</v>
      </c>
      <c r="N13" s="38">
        <v>16.5</v>
      </c>
      <c r="O13" s="69">
        <v>0.08</v>
      </c>
      <c r="P13" s="38">
        <v>0.11700000000000001</v>
      </c>
      <c r="Q13" s="38">
        <v>0.03</v>
      </c>
      <c r="R13" s="69">
        <v>0.128</v>
      </c>
      <c r="S13" s="38">
        <v>7.2999999999999995E-2</v>
      </c>
      <c r="T13" s="38">
        <v>4.1000000000000002E-2</v>
      </c>
      <c r="U13" s="38">
        <v>7.0000000000000007E-2</v>
      </c>
      <c r="V13" s="38">
        <v>4.1000000000000002E-2</v>
      </c>
      <c r="W13" s="38">
        <v>0.03</v>
      </c>
      <c r="X13" s="38">
        <v>8.5999999999999993E-2</v>
      </c>
      <c r="Y13" s="38">
        <v>7.5999999999999998E-2</v>
      </c>
      <c r="Z13" s="38">
        <v>0.03</v>
      </c>
      <c r="AA13" s="38">
        <v>0.02</v>
      </c>
      <c r="AB13" s="38">
        <v>0.01</v>
      </c>
      <c r="AC13" s="38">
        <v>6.4000000000000001E-2</v>
      </c>
      <c r="AD13" s="100"/>
      <c r="AE13" s="101"/>
      <c r="AF13" s="100"/>
      <c r="AG13" s="100"/>
      <c r="AH13" s="7"/>
      <c r="AJ13" s="7"/>
      <c r="AK13" s="7"/>
      <c r="AL13" s="7"/>
      <c r="AN13" s="55"/>
      <c r="AO13" s="55"/>
      <c r="AP13" s="55"/>
      <c r="AQ13" s="55"/>
      <c r="AR13" s="55"/>
      <c r="AS13" s="55"/>
      <c r="AT13" s="55"/>
      <c r="AU13" s="55"/>
      <c r="AV13" s="55"/>
      <c r="AW13" s="55"/>
    </row>
    <row r="14" spans="2:49" ht="15.75">
      <c r="B14" s="31" t="s">
        <v>215</v>
      </c>
      <c r="C14" s="38" t="s">
        <v>85</v>
      </c>
      <c r="D14" s="38">
        <v>8.6999999999999994E-2</v>
      </c>
      <c r="E14" s="38">
        <v>3.6999999999999998E-2</v>
      </c>
      <c r="F14" s="38">
        <v>0.13</v>
      </c>
      <c r="G14" s="38">
        <v>0.309</v>
      </c>
      <c r="H14" s="38">
        <v>0.222</v>
      </c>
      <c r="I14" s="38">
        <v>8.6999999999999994E-2</v>
      </c>
      <c r="J14" s="38">
        <v>1.9E-2</v>
      </c>
      <c r="K14" s="38">
        <v>0.09</v>
      </c>
      <c r="L14" s="38">
        <v>7.0000000000000007E-2</v>
      </c>
      <c r="M14" s="38">
        <v>0.06</v>
      </c>
      <c r="N14" s="38">
        <v>0.01</v>
      </c>
      <c r="O14" s="69">
        <v>2.1999999999999999E-2</v>
      </c>
      <c r="P14" s="38" t="s">
        <v>225</v>
      </c>
      <c r="Q14" s="38" t="s">
        <v>225</v>
      </c>
      <c r="R14" s="69">
        <v>0.01</v>
      </c>
      <c r="S14" s="38" t="s">
        <v>225</v>
      </c>
      <c r="T14" s="38" t="s">
        <v>225</v>
      </c>
      <c r="U14" s="38">
        <v>5.1999999999999998E-2</v>
      </c>
      <c r="V14" s="38" t="s">
        <v>225</v>
      </c>
      <c r="W14" s="38" t="s">
        <v>225</v>
      </c>
      <c r="X14" s="38" t="s">
        <v>225</v>
      </c>
      <c r="Y14" s="38">
        <v>1.0999999999999999E-2</v>
      </c>
      <c r="Z14" s="38" t="s">
        <v>225</v>
      </c>
      <c r="AA14" s="38" t="s">
        <v>225</v>
      </c>
      <c r="AB14" s="38" t="s">
        <v>225</v>
      </c>
      <c r="AC14" s="38" t="s">
        <v>225</v>
      </c>
      <c r="AD14" s="100"/>
      <c r="AE14" s="101"/>
      <c r="AF14" s="100"/>
      <c r="AG14" s="100"/>
      <c r="AH14" s="7"/>
      <c r="AJ14" s="7"/>
      <c r="AK14" s="7"/>
      <c r="AL14" s="7"/>
    </row>
    <row r="15" spans="2:49" ht="15.75">
      <c r="B15" s="31" t="s">
        <v>215</v>
      </c>
      <c r="C15" s="38" t="s">
        <v>1</v>
      </c>
      <c r="D15" s="38" t="s">
        <v>225</v>
      </c>
      <c r="E15" s="38">
        <v>1.4E-2</v>
      </c>
      <c r="F15" s="38" t="s">
        <v>225</v>
      </c>
      <c r="G15" s="38" t="s">
        <v>225</v>
      </c>
      <c r="H15" s="38" t="s">
        <v>225</v>
      </c>
      <c r="I15" s="38" t="s">
        <v>225</v>
      </c>
      <c r="J15" s="38">
        <v>2.3E-2</v>
      </c>
      <c r="K15" s="38" t="s">
        <v>225</v>
      </c>
      <c r="L15" s="38" t="s">
        <v>225</v>
      </c>
      <c r="M15" s="38" t="s">
        <v>225</v>
      </c>
      <c r="N15" s="38">
        <v>0.01</v>
      </c>
      <c r="O15" s="69">
        <v>2.7E-2</v>
      </c>
      <c r="P15" s="38" t="s">
        <v>225</v>
      </c>
      <c r="Q15" s="38">
        <v>0.14399999999999999</v>
      </c>
      <c r="R15" s="69">
        <v>0.13100000000000001</v>
      </c>
      <c r="S15" s="38" t="s">
        <v>225</v>
      </c>
      <c r="T15" s="38" t="s">
        <v>225</v>
      </c>
      <c r="U15" s="38">
        <v>1.6E-2</v>
      </c>
      <c r="V15" s="38" t="s">
        <v>225</v>
      </c>
      <c r="W15" s="38" t="s">
        <v>225</v>
      </c>
      <c r="X15" s="38" t="s">
        <v>225</v>
      </c>
      <c r="Y15" s="38" t="s">
        <v>225</v>
      </c>
      <c r="Z15" s="38" t="s">
        <v>225</v>
      </c>
      <c r="AA15" s="38" t="s">
        <v>225</v>
      </c>
      <c r="AB15" s="38" t="s">
        <v>225</v>
      </c>
      <c r="AC15" s="38" t="s">
        <v>225</v>
      </c>
      <c r="AD15" s="7"/>
      <c r="AE15" s="99"/>
      <c r="AF15" s="7"/>
      <c r="AG15" s="18"/>
    </row>
    <row r="16" spans="2:49" ht="15.75">
      <c r="B16" s="31" t="s">
        <v>215</v>
      </c>
      <c r="C16" s="38" t="s">
        <v>86</v>
      </c>
      <c r="D16" s="39">
        <v>100.462</v>
      </c>
      <c r="E16" s="39">
        <v>99.299000000000007</v>
      </c>
      <c r="F16" s="39">
        <v>99.963999999999999</v>
      </c>
      <c r="G16" s="39">
        <v>100.544</v>
      </c>
      <c r="H16" s="39">
        <v>100.265</v>
      </c>
      <c r="I16" s="39">
        <v>100.462</v>
      </c>
      <c r="J16" s="39">
        <v>99.41</v>
      </c>
      <c r="K16" s="39">
        <v>99.97</v>
      </c>
      <c r="L16" s="39">
        <v>99.306999999999988</v>
      </c>
      <c r="M16" s="39">
        <v>99.082999999999998</v>
      </c>
      <c r="N16" s="39">
        <v>99.990000000000009</v>
      </c>
      <c r="O16" s="71">
        <v>99.1</v>
      </c>
      <c r="P16" s="39">
        <v>99.236000000000004</v>
      </c>
      <c r="Q16" s="39">
        <v>99.118000000000009</v>
      </c>
      <c r="R16" s="39">
        <v>100.02</v>
      </c>
      <c r="S16" s="39">
        <v>100.21599999999998</v>
      </c>
      <c r="T16" s="39">
        <v>99.233999999999995</v>
      </c>
      <c r="U16" s="39">
        <v>98.793999999999997</v>
      </c>
      <c r="V16" s="39">
        <v>99.233999999999995</v>
      </c>
      <c r="W16" s="39">
        <v>99.129000000000005</v>
      </c>
      <c r="X16" s="39">
        <v>100.2</v>
      </c>
      <c r="Y16" s="38">
        <v>99.771000000000001</v>
      </c>
      <c r="Z16" s="38">
        <v>99.342999999999989</v>
      </c>
      <c r="AA16" s="38">
        <v>100.05099999999999</v>
      </c>
      <c r="AB16" s="38">
        <v>100.01699999999998</v>
      </c>
      <c r="AC16" s="38">
        <v>99.070999999999998</v>
      </c>
      <c r="AE16" s="69"/>
    </row>
    <row r="17" spans="1:31" ht="15.75">
      <c r="B17" s="19"/>
      <c r="C17" s="38" t="s">
        <v>87</v>
      </c>
      <c r="D17" s="38">
        <v>8</v>
      </c>
      <c r="E17" s="38">
        <v>8</v>
      </c>
      <c r="F17" s="38">
        <v>8</v>
      </c>
      <c r="G17" s="38">
        <v>8</v>
      </c>
      <c r="H17" s="38">
        <v>8</v>
      </c>
      <c r="I17" s="38">
        <v>8</v>
      </c>
      <c r="J17" s="38">
        <v>8</v>
      </c>
      <c r="K17" s="38">
        <v>8</v>
      </c>
      <c r="L17" s="38">
        <v>8</v>
      </c>
      <c r="M17" s="38">
        <v>8</v>
      </c>
      <c r="N17" s="38">
        <v>8</v>
      </c>
      <c r="O17" s="38">
        <v>8</v>
      </c>
      <c r="P17" s="38">
        <v>8</v>
      </c>
      <c r="Q17" s="38">
        <v>8</v>
      </c>
      <c r="R17" s="38">
        <v>8</v>
      </c>
      <c r="S17" s="38">
        <v>8</v>
      </c>
      <c r="T17" s="38">
        <v>8</v>
      </c>
      <c r="U17" s="38">
        <v>8</v>
      </c>
      <c r="V17" s="38">
        <v>8</v>
      </c>
      <c r="W17" s="38">
        <v>8</v>
      </c>
      <c r="X17" s="38">
        <v>8</v>
      </c>
      <c r="Y17" s="38">
        <v>8</v>
      </c>
      <c r="Z17" s="38">
        <v>8</v>
      </c>
      <c r="AA17" s="38">
        <v>8</v>
      </c>
      <c r="AB17" s="38">
        <v>8</v>
      </c>
      <c r="AC17" s="38">
        <v>8</v>
      </c>
      <c r="AE17" s="69"/>
    </row>
    <row r="18" spans="1:31" ht="15.75">
      <c r="B18" s="19"/>
      <c r="C18" s="38" t="s">
        <v>11</v>
      </c>
      <c r="D18" s="38">
        <v>2.9966060189835111</v>
      </c>
      <c r="E18" s="38">
        <v>2.939661154181008</v>
      </c>
      <c r="F18" s="38">
        <v>2.999053515705945</v>
      </c>
      <c r="G18" s="38">
        <v>2.9783290412458405</v>
      </c>
      <c r="H18" s="38">
        <v>2.9954901124587519</v>
      </c>
      <c r="I18" s="38">
        <v>2.9966060189835111</v>
      </c>
      <c r="J18" s="38">
        <v>2.9900539552964425</v>
      </c>
      <c r="K18" s="38">
        <v>2.9966055966855731</v>
      </c>
      <c r="L18" s="38">
        <v>2.9870021384035619</v>
      </c>
      <c r="M18" s="38">
        <v>2.9852823522715073</v>
      </c>
      <c r="N18" s="38">
        <v>2.9947124630737152</v>
      </c>
      <c r="O18" s="38">
        <v>3.0146873339679274</v>
      </c>
      <c r="P18" s="38">
        <v>3.1655392471918264</v>
      </c>
      <c r="Q18" s="38">
        <v>2.9407520851460096</v>
      </c>
      <c r="R18" s="38">
        <v>2.9123814454403405</v>
      </c>
      <c r="S18" s="38">
        <v>2.9513625432147417</v>
      </c>
      <c r="T18" s="38">
        <v>2.7554167290881568</v>
      </c>
      <c r="U18" s="38">
        <v>2.7870887405193581</v>
      </c>
      <c r="V18" s="38">
        <v>2.7554167290881568</v>
      </c>
      <c r="W18" s="38">
        <v>2.7713627354422394</v>
      </c>
      <c r="X18" s="38">
        <v>2.9974313003101929</v>
      </c>
      <c r="Y18" s="38">
        <v>2.9863858321358441</v>
      </c>
      <c r="Z18" s="38">
        <v>2.9905336932655038</v>
      </c>
      <c r="AA18" s="38">
        <v>2.9428830181600301</v>
      </c>
      <c r="AB18" s="38">
        <v>2.9128660756313853</v>
      </c>
      <c r="AC18" s="38">
        <v>2.9873627940157395</v>
      </c>
      <c r="AE18" s="69"/>
    </row>
    <row r="19" spans="1:31" ht="15.75">
      <c r="A19" s="7"/>
      <c r="B19" s="19"/>
      <c r="C19" s="38" t="s">
        <v>14</v>
      </c>
      <c r="D19" s="38">
        <v>1.0031917716079455</v>
      </c>
      <c r="E19" s="38">
        <v>0.98261327649044905</v>
      </c>
      <c r="F19" s="38">
        <v>1.0018068333552557</v>
      </c>
      <c r="G19" s="38">
        <v>1.0137236351636505</v>
      </c>
      <c r="H19" s="38">
        <v>0.99203685362727212</v>
      </c>
      <c r="I19" s="38">
        <v>1.0031917716079455</v>
      </c>
      <c r="J19" s="38">
        <v>0.99652840584151514</v>
      </c>
      <c r="K19" s="38">
        <v>0.99902075010087732</v>
      </c>
      <c r="L19" s="38">
        <v>1.0161254896589871</v>
      </c>
      <c r="M19" s="38">
        <v>1.005345834180267</v>
      </c>
      <c r="N19" s="38">
        <v>1.0038452903242017</v>
      </c>
      <c r="O19" s="38">
        <v>1.0252433082471994</v>
      </c>
      <c r="P19" s="38">
        <v>0.83968200784861491</v>
      </c>
      <c r="Q19" s="38">
        <v>1.052565222384138</v>
      </c>
      <c r="R19" s="38">
        <v>1.0741717721947865</v>
      </c>
      <c r="S19" s="38">
        <v>1.047589520846687</v>
      </c>
      <c r="T19" s="38">
        <v>1.2365941662576938</v>
      </c>
      <c r="U19" s="38">
        <v>1.2165522886506908</v>
      </c>
      <c r="V19" s="38">
        <v>1.2365941662576938</v>
      </c>
      <c r="W19" s="38">
        <v>1.2194640273998354</v>
      </c>
      <c r="X19" s="38">
        <v>1.0024973232826808</v>
      </c>
      <c r="Y19" s="38">
        <v>1.0137487350110035</v>
      </c>
      <c r="Z19" s="38">
        <v>1.0270206738116343</v>
      </c>
      <c r="AA19" s="38">
        <v>1.0653236325326778</v>
      </c>
      <c r="AB19" s="38">
        <v>1.0980547761472292</v>
      </c>
      <c r="AC19" s="38">
        <v>1.0350479602923701</v>
      </c>
      <c r="AE19" s="69"/>
    </row>
    <row r="20" spans="1:31" ht="15.75">
      <c r="B20" s="19"/>
      <c r="C20" s="38" t="s">
        <v>13</v>
      </c>
      <c r="D20" s="38" t="s">
        <v>241</v>
      </c>
      <c r="E20" s="38" t="s">
        <v>241</v>
      </c>
      <c r="F20" s="38" t="s">
        <v>241</v>
      </c>
      <c r="G20" s="38" t="s">
        <v>241</v>
      </c>
      <c r="H20" s="38" t="s">
        <v>241</v>
      </c>
      <c r="I20" s="38" t="s">
        <v>241</v>
      </c>
      <c r="J20" s="38">
        <v>1.7569459888553483E-3</v>
      </c>
      <c r="K20" s="38" t="s">
        <v>241</v>
      </c>
      <c r="L20" s="38" t="s">
        <v>241</v>
      </c>
      <c r="M20" s="38" t="s">
        <v>241</v>
      </c>
      <c r="N20" s="38" t="s">
        <v>241</v>
      </c>
      <c r="O20" s="38">
        <v>5.5883049798028826E-4</v>
      </c>
      <c r="P20" s="38">
        <v>1.857344100043708E-3</v>
      </c>
      <c r="Q20" s="38" t="s">
        <v>241</v>
      </c>
      <c r="R20" s="38">
        <v>6.6220231850654284E-4</v>
      </c>
      <c r="S20" s="38" t="s">
        <v>241</v>
      </c>
      <c r="T20" s="38">
        <v>3.2925964726306001E-3</v>
      </c>
      <c r="U20" s="38">
        <v>2.354645875276665E-4</v>
      </c>
      <c r="V20" s="38">
        <v>3.2925964726306001E-3</v>
      </c>
      <c r="W20" s="38">
        <v>2.7561821924076109E-3</v>
      </c>
      <c r="X20" s="38" t="s">
        <v>241</v>
      </c>
      <c r="Y20" s="38" t="s">
        <v>241</v>
      </c>
      <c r="Z20" s="38" t="s">
        <v>241</v>
      </c>
      <c r="AA20" s="38" t="s">
        <v>241</v>
      </c>
      <c r="AB20" s="38" t="s">
        <v>241</v>
      </c>
      <c r="AC20" s="38" t="s">
        <v>241</v>
      </c>
      <c r="AE20" s="69"/>
    </row>
    <row r="21" spans="1:31" ht="15.75">
      <c r="B21" s="77"/>
      <c r="C21" s="38" t="s">
        <v>88</v>
      </c>
      <c r="D21" s="38">
        <v>6.5822368424965942E-3</v>
      </c>
      <c r="E21" s="38">
        <v>5.4879309650821169E-3</v>
      </c>
      <c r="F21" s="38" t="s">
        <v>241</v>
      </c>
      <c r="G21" s="38">
        <v>6.572987792294022E-4</v>
      </c>
      <c r="H21" s="38">
        <v>8.3138199558166308E-3</v>
      </c>
      <c r="I21" s="38">
        <v>6.5822368424965942E-3</v>
      </c>
      <c r="J21" s="38">
        <v>2.4227025858292624E-3</v>
      </c>
      <c r="K21" s="38">
        <v>6.1975597127309438E-3</v>
      </c>
      <c r="L21" s="38">
        <v>4.6766426023187955E-3</v>
      </c>
      <c r="M21" s="38">
        <v>8.2307745783566904E-3</v>
      </c>
      <c r="N21" s="38">
        <v>3.8710277165118285E-4</v>
      </c>
      <c r="O21" s="38">
        <v>3.8017584886954059E-3</v>
      </c>
      <c r="P21" s="38">
        <v>2.1741463369372199E-3</v>
      </c>
      <c r="Q21" s="38">
        <v>7.0188057700280187E-4</v>
      </c>
      <c r="R21" s="38">
        <v>9.5363124560934234E-3</v>
      </c>
      <c r="S21" s="38">
        <v>9.4999999999999998E-3</v>
      </c>
      <c r="T21" s="38">
        <v>1.718661195447788E-3</v>
      </c>
      <c r="U21" s="38"/>
      <c r="V21" s="38">
        <v>1.718661195447788E-3</v>
      </c>
      <c r="W21" s="38">
        <v>6.7280092827547676E-4</v>
      </c>
      <c r="X21" s="38">
        <v>3.643646462179758E-5</v>
      </c>
      <c r="Y21" s="38">
        <v>3.6629627591324267E-4</v>
      </c>
      <c r="Z21" s="38">
        <v>3.661874260743805E-4</v>
      </c>
      <c r="AA21" s="38">
        <v>4.0168093480557259E-4</v>
      </c>
      <c r="AB21" s="38">
        <v>2.4507359565148091E-3</v>
      </c>
      <c r="AC21" s="38" t="s">
        <v>241</v>
      </c>
      <c r="AE21" s="69"/>
    </row>
    <row r="22" spans="1:31" ht="15.75">
      <c r="B22" s="77"/>
      <c r="C22" s="38" t="s">
        <v>62</v>
      </c>
      <c r="D22" s="38" t="s">
        <v>241</v>
      </c>
      <c r="E22" s="38" t="s">
        <v>241</v>
      </c>
      <c r="F22" s="38" t="s">
        <v>241</v>
      </c>
      <c r="G22" s="38" t="s">
        <v>241</v>
      </c>
      <c r="H22" s="38" t="s">
        <v>241</v>
      </c>
      <c r="I22" s="38" t="s">
        <v>241</v>
      </c>
      <c r="J22" s="38" t="s">
        <v>241</v>
      </c>
      <c r="K22" s="38" t="s">
        <v>241</v>
      </c>
      <c r="L22" s="38" t="s">
        <v>241</v>
      </c>
      <c r="M22" s="38" t="s">
        <v>241</v>
      </c>
      <c r="N22" s="38" t="s">
        <v>241</v>
      </c>
      <c r="O22" s="38" t="s">
        <v>241</v>
      </c>
      <c r="P22" s="38" t="s">
        <v>241</v>
      </c>
      <c r="Q22" s="38">
        <v>2.5442168497620595E-3</v>
      </c>
      <c r="R22" s="38" t="s">
        <v>241</v>
      </c>
      <c r="S22" s="38" t="s">
        <v>241</v>
      </c>
      <c r="T22" s="38" t="s">
        <v>241</v>
      </c>
      <c r="U22" s="38" t="s">
        <v>241</v>
      </c>
      <c r="V22" s="38" t="s">
        <v>241</v>
      </c>
      <c r="W22" s="38">
        <v>1.7035786120874329E-3</v>
      </c>
      <c r="X22" s="38">
        <v>1.1440197275917794E-3</v>
      </c>
      <c r="Y22" s="38">
        <v>2.225970179675767E-4</v>
      </c>
      <c r="Z22" s="38" t="s">
        <v>241</v>
      </c>
      <c r="AA22" s="38" t="s">
        <v>241</v>
      </c>
      <c r="AB22" s="38" t="s">
        <v>241</v>
      </c>
      <c r="AC22" s="38" t="s">
        <v>241</v>
      </c>
      <c r="AE22" s="69"/>
    </row>
    <row r="23" spans="1:31" ht="15.75">
      <c r="B23" s="77"/>
      <c r="C23" s="38" t="s">
        <v>20</v>
      </c>
      <c r="D23" s="38">
        <v>3.430531198514003E-4</v>
      </c>
      <c r="E23" s="38">
        <v>1.4074656656992838E-3</v>
      </c>
      <c r="F23" s="38" t="s">
        <v>241</v>
      </c>
      <c r="G23" s="38" t="s">
        <v>241</v>
      </c>
      <c r="H23" s="38" t="s">
        <v>241</v>
      </c>
      <c r="I23" s="38">
        <v>3.430531198514003E-4</v>
      </c>
      <c r="J23" s="38">
        <v>4.875514222608763E-4</v>
      </c>
      <c r="K23" s="38" t="s">
        <v>241</v>
      </c>
      <c r="L23" s="38" t="s">
        <v>241</v>
      </c>
      <c r="M23" s="38" t="s">
        <v>241</v>
      </c>
      <c r="N23" s="38" t="s">
        <v>241</v>
      </c>
      <c r="O23" s="38">
        <v>3.1275653769375594E-3</v>
      </c>
      <c r="P23" s="38">
        <v>1.2917589870912035E-3</v>
      </c>
      <c r="Q23" s="38" t="s">
        <v>241</v>
      </c>
      <c r="R23" s="38">
        <v>3.281441655214139E-4</v>
      </c>
      <c r="S23" s="38">
        <v>1.3009603101377847E-3</v>
      </c>
      <c r="T23" s="38" t="s">
        <v>241</v>
      </c>
      <c r="U23" s="38">
        <v>3.3337386227204444E-4</v>
      </c>
      <c r="V23" s="38" t="s">
        <v>241</v>
      </c>
      <c r="W23" s="38" t="s">
        <v>241</v>
      </c>
      <c r="X23" s="38" t="s">
        <v>241</v>
      </c>
      <c r="Y23" s="38">
        <v>4.5702979898428522E-4</v>
      </c>
      <c r="Z23" s="38">
        <v>1.9581170848507245E-4</v>
      </c>
      <c r="AA23" s="38">
        <v>1.3017647398922167E-3</v>
      </c>
      <c r="AB23" s="38">
        <v>6.5198213278283232E-4</v>
      </c>
      <c r="AC23" s="38" t="s">
        <v>241</v>
      </c>
      <c r="AE23" s="69"/>
    </row>
    <row r="24" spans="1:31" ht="15.75">
      <c r="B24" s="77"/>
      <c r="C24" s="38" t="s">
        <v>21</v>
      </c>
      <c r="D24" s="38">
        <v>1.0356558362532415E-3</v>
      </c>
      <c r="E24" s="38">
        <v>0.13435093014836133</v>
      </c>
      <c r="F24" s="38">
        <v>1.238858876123877E-3</v>
      </c>
      <c r="G24" s="38">
        <v>0</v>
      </c>
      <c r="H24" s="38">
        <v>8.9177116982862075E-4</v>
      </c>
      <c r="I24" s="38">
        <v>1.0356558362532415E-3</v>
      </c>
      <c r="J24" s="38" t="s">
        <v>225</v>
      </c>
      <c r="K24" s="38">
        <v>9.9254338748154037E-4</v>
      </c>
      <c r="L24" s="38">
        <v>8.4882981255977961E-4</v>
      </c>
      <c r="M24" s="38">
        <v>1.6571206154483928E-3</v>
      </c>
      <c r="N24" s="38">
        <v>9.919163389136051E-4</v>
      </c>
      <c r="O24" s="38">
        <v>1.1521394824622134E-2</v>
      </c>
      <c r="P24" s="38">
        <v>8.4958606212957328E-3</v>
      </c>
      <c r="Q24" s="38">
        <v>5.788350861242169E-2</v>
      </c>
      <c r="R24" s="38">
        <v>9.0290365090905586E-2</v>
      </c>
      <c r="S24" s="38">
        <v>0.10852104952384022</v>
      </c>
      <c r="T24" s="38">
        <v>0.24508750360190745</v>
      </c>
      <c r="U24" s="38">
        <v>0.22045713903586345</v>
      </c>
      <c r="V24" s="38">
        <v>0.24508750360190745</v>
      </c>
      <c r="W24" s="38">
        <v>0.22641766759935378</v>
      </c>
      <c r="X24" s="38">
        <v>9.7099799657603507E-3</v>
      </c>
      <c r="Y24" s="38">
        <v>5.5846792145142861E-3</v>
      </c>
      <c r="Z24" s="38">
        <v>6.0990970992292282E-2</v>
      </c>
      <c r="AA24" s="38">
        <v>0.10760566541514539</v>
      </c>
      <c r="AB24" s="38">
        <v>0.14387285538784098</v>
      </c>
      <c r="AC24" s="38" t="s">
        <v>241</v>
      </c>
      <c r="AE24" s="69"/>
    </row>
    <row r="25" spans="1:31" ht="15.75">
      <c r="B25" s="77"/>
      <c r="C25" s="38" t="s">
        <v>22</v>
      </c>
      <c r="D25" s="38">
        <v>3.4002242984969282E-2</v>
      </c>
      <c r="E25" s="38">
        <v>3.8171136480266217E-2</v>
      </c>
      <c r="F25" s="38">
        <v>3.7842577394278668E-2</v>
      </c>
      <c r="G25" s="38">
        <v>5.5937582118487372E-2</v>
      </c>
      <c r="H25" s="38">
        <v>6.8495290208037796E-2</v>
      </c>
      <c r="I25" s="38">
        <v>3.4002242984969282E-2</v>
      </c>
      <c r="J25" s="38">
        <v>2.7722668770519487E-2</v>
      </c>
      <c r="K25" s="38">
        <v>3.5922447996105063E-2</v>
      </c>
      <c r="L25" s="38">
        <v>2.7106870843546741E-2</v>
      </c>
      <c r="M25" s="38">
        <v>3.4531083500495198E-2</v>
      </c>
      <c r="N25" s="38">
        <v>3.5002259812273701E-2</v>
      </c>
      <c r="O25" s="38">
        <v>0.82041149842243288</v>
      </c>
      <c r="P25" s="38">
        <v>0.78097805927498076</v>
      </c>
      <c r="Q25" s="38">
        <v>0.92841917583081157</v>
      </c>
      <c r="R25" s="38">
        <v>0.91375970961889863</v>
      </c>
      <c r="S25" s="38">
        <v>0.82216214433328971</v>
      </c>
      <c r="T25" s="38">
        <v>0.75943156209595009</v>
      </c>
      <c r="U25" s="38">
        <v>0.75061948925298982</v>
      </c>
      <c r="V25" s="38">
        <v>0.75943156209595009</v>
      </c>
      <c r="W25" s="38">
        <v>0.78583394472178369</v>
      </c>
      <c r="X25" s="38">
        <v>0.97622283202413862</v>
      </c>
      <c r="Y25" s="38">
        <v>0.99532591356429567</v>
      </c>
      <c r="Z25" s="38">
        <v>0.83202178871169263</v>
      </c>
      <c r="AA25" s="38">
        <v>0.812764943505212</v>
      </c>
      <c r="AB25" s="38">
        <v>0.75986234902027983</v>
      </c>
      <c r="AC25" s="38">
        <v>0.94181725880729084</v>
      </c>
      <c r="AE25" s="69"/>
    </row>
    <row r="26" spans="1:31" ht="15.75">
      <c r="B26" s="77"/>
      <c r="C26" s="38" t="s">
        <v>23</v>
      </c>
      <c r="D26" s="38">
        <v>0.95093855864605703</v>
      </c>
      <c r="E26" s="38">
        <v>0.9686849879166286</v>
      </c>
      <c r="F26" s="38">
        <v>0.95333372999184018</v>
      </c>
      <c r="G26" s="38">
        <v>0.97706593147300247</v>
      </c>
      <c r="H26" s="38">
        <v>0.94697874397326842</v>
      </c>
      <c r="I26" s="38">
        <v>0.95093855864605703</v>
      </c>
      <c r="J26" s="38">
        <v>1.0043828821648555</v>
      </c>
      <c r="K26" s="38">
        <v>0.96294616925326471</v>
      </c>
      <c r="L26" s="38">
        <v>0.96290095694845534</v>
      </c>
      <c r="M26" s="38">
        <v>0.9863226927865193</v>
      </c>
      <c r="N26" s="38">
        <v>0.9711936885048007</v>
      </c>
      <c r="O26" s="38">
        <v>4.4602052057013033E-3</v>
      </c>
      <c r="P26" s="38">
        <v>6.4660201210450345E-3</v>
      </c>
      <c r="Q26" s="38">
        <v>1.6902250988498802E-3</v>
      </c>
      <c r="R26" s="38">
        <v>7.1879383908194806E-3</v>
      </c>
      <c r="S26" s="38">
        <v>4.0630915277231477E-3</v>
      </c>
      <c r="T26" s="38">
        <v>2.3363072931113426E-3</v>
      </c>
      <c r="U26" s="38">
        <v>3.9935513783614001E-3</v>
      </c>
      <c r="V26" s="38">
        <v>2.3363072931113426E-3</v>
      </c>
      <c r="W26" s="38">
        <v>1.7102082606875045E-3</v>
      </c>
      <c r="X26" s="38">
        <v>4.7791245711006026E-3</v>
      </c>
      <c r="Y26" s="38">
        <v>4.2458022590784392E-3</v>
      </c>
      <c r="Z26" s="38">
        <v>1.675476537684838E-3</v>
      </c>
      <c r="AA26" s="38">
        <v>1.1138640769487423E-3</v>
      </c>
      <c r="AB26" s="38">
        <v>5.5787305821430638E-4</v>
      </c>
      <c r="AC26" s="38">
        <v>3.5876842526401469E-3</v>
      </c>
      <c r="AE26" s="69"/>
    </row>
    <row r="27" spans="1:31" ht="15.75">
      <c r="A27" s="7"/>
      <c r="B27" s="77"/>
      <c r="C27" s="38" t="s">
        <v>89</v>
      </c>
      <c r="D27" s="38">
        <v>1.5689580069447903E-3</v>
      </c>
      <c r="E27" s="38">
        <v>6.8440037050746948E-4</v>
      </c>
      <c r="F27" s="38">
        <v>2.3557059860442129E-3</v>
      </c>
      <c r="G27" s="38">
        <v>5.5974091878695465E-3</v>
      </c>
      <c r="H27" s="38">
        <v>4.0218864252903729E-3</v>
      </c>
      <c r="I27" s="38">
        <v>1.5689580069447903E-3</v>
      </c>
      <c r="J27" s="38">
        <v>3.4783772896208973E-4</v>
      </c>
      <c r="K27" s="38">
        <v>1.6332697526398115E-3</v>
      </c>
      <c r="L27" s="38">
        <v>1.2781023935164743E-3</v>
      </c>
      <c r="M27" s="38">
        <v>1.1017608492714212E-3</v>
      </c>
      <c r="N27" s="38">
        <v>1.8135976879980103E-4</v>
      </c>
      <c r="O27" s="38">
        <v>3.7678060440246347E-4</v>
      </c>
      <c r="P27" s="38" t="s">
        <v>241</v>
      </c>
      <c r="Q27" s="38"/>
      <c r="R27" s="38">
        <v>1.7250249494220386E-4</v>
      </c>
      <c r="S27" s="38" t="s">
        <v>241</v>
      </c>
      <c r="T27" s="38" t="s">
        <v>241</v>
      </c>
      <c r="U27" s="38">
        <v>9.113088421826783E-4</v>
      </c>
      <c r="V27" s="38" t="s">
        <v>241</v>
      </c>
      <c r="W27" s="38" t="s">
        <v>241</v>
      </c>
      <c r="X27" s="38" t="s">
        <v>241</v>
      </c>
      <c r="Y27" s="38">
        <v>1.8877299274128279E-4</v>
      </c>
      <c r="Z27" s="38" t="s">
        <v>241</v>
      </c>
      <c r="AA27" s="38" t="s">
        <v>241</v>
      </c>
      <c r="AB27" s="38" t="s">
        <v>241</v>
      </c>
      <c r="AC27" s="38" t="s">
        <v>241</v>
      </c>
      <c r="AE27" s="69"/>
    </row>
    <row r="28" spans="1:31" ht="15.75">
      <c r="A28" s="7"/>
      <c r="B28" s="77"/>
      <c r="C28" s="38" t="s">
        <v>12</v>
      </c>
      <c r="D28" s="38" t="s">
        <v>241</v>
      </c>
      <c r="E28" s="38">
        <v>5.5959502168573608E-4</v>
      </c>
      <c r="F28" s="38" t="s">
        <v>241</v>
      </c>
      <c r="G28" s="38" t="s">
        <v>241</v>
      </c>
      <c r="H28" s="38" t="s">
        <v>241</v>
      </c>
      <c r="I28" s="38" t="s">
        <v>241</v>
      </c>
      <c r="J28" s="38">
        <v>9.0988858495687545E-4</v>
      </c>
      <c r="K28" s="38" t="s">
        <v>241</v>
      </c>
      <c r="L28" s="38" t="s">
        <v>241</v>
      </c>
      <c r="M28" s="38" t="s">
        <v>241</v>
      </c>
      <c r="N28" s="38">
        <v>2.9757065672890708E-4</v>
      </c>
      <c r="O28" s="38">
        <v>0</v>
      </c>
      <c r="P28" s="38" t="s">
        <v>241</v>
      </c>
      <c r="Q28" s="38">
        <v>5.3854758511022362E-3</v>
      </c>
      <c r="R28" s="38">
        <v>0</v>
      </c>
      <c r="S28" s="38" t="s">
        <v>241</v>
      </c>
      <c r="T28" s="38" t="s">
        <v>241</v>
      </c>
      <c r="U28" s="38">
        <v>6.0592590167952022E-4</v>
      </c>
      <c r="V28" s="38" t="s">
        <v>241</v>
      </c>
      <c r="W28" s="38" t="s">
        <v>241</v>
      </c>
      <c r="X28" s="38" t="s">
        <v>241</v>
      </c>
      <c r="Y28" s="38" t="s">
        <v>241</v>
      </c>
      <c r="Z28" s="38" t="s">
        <v>241</v>
      </c>
      <c r="AA28" s="38" t="s">
        <v>241</v>
      </c>
      <c r="AB28" s="38" t="s">
        <v>241</v>
      </c>
      <c r="AC28" s="38" t="s">
        <v>241</v>
      </c>
      <c r="AE28" s="69"/>
    </row>
    <row r="29" spans="1:31" ht="15.75">
      <c r="B29" s="77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E29" s="69"/>
    </row>
    <row r="30" spans="1:31" ht="15.75">
      <c r="B30" s="77"/>
      <c r="C30" s="38" t="s">
        <v>60</v>
      </c>
      <c r="D30" s="38">
        <v>4.9942684960280292</v>
      </c>
      <c r="E30" s="38">
        <v>5.0716208772396874</v>
      </c>
      <c r="F30" s="38">
        <v>4.9956312213094876</v>
      </c>
      <c r="G30" s="38">
        <v>5.0313108979680798</v>
      </c>
      <c r="H30" s="38">
        <v>5.0162284778182658</v>
      </c>
      <c r="I30" s="38">
        <v>4.9942684960280292</v>
      </c>
      <c r="J30" s="38">
        <v>5.024612838384197</v>
      </c>
      <c r="K30" s="38">
        <v>5.0033183368886727</v>
      </c>
      <c r="L30" s="38">
        <v>4.9999390306629454</v>
      </c>
      <c r="M30" s="38">
        <v>5.0224716187818652</v>
      </c>
      <c r="N30" s="38">
        <v>5.0066116512510854</v>
      </c>
      <c r="O30" s="38">
        <v>4.8849999999999998</v>
      </c>
      <c r="P30" s="38">
        <v>4.8064844444818347</v>
      </c>
      <c r="Q30" s="38">
        <v>4.9899417903500973</v>
      </c>
      <c r="R30" s="38">
        <v>5.0115331432730645</v>
      </c>
      <c r="S30" s="38">
        <v>4.9379553142924211</v>
      </c>
      <c r="T30" s="38">
        <v>5.0038775260048975</v>
      </c>
      <c r="U30" s="38">
        <v>4.9807972820309248</v>
      </c>
      <c r="V30" s="38">
        <v>5.0038775260048975</v>
      </c>
      <c r="W30" s="38">
        <v>5.009921145156671</v>
      </c>
      <c r="X30" s="38">
        <v>4.992</v>
      </c>
      <c r="Y30" s="38">
        <v>5.0065256582703439</v>
      </c>
      <c r="Z30" s="38">
        <v>4.9128046024533667</v>
      </c>
      <c r="AA30" s="38">
        <v>4.9313945693647128</v>
      </c>
      <c r="AB30" s="38">
        <v>4.9183166473342466</v>
      </c>
      <c r="AC30" s="38">
        <v>4.9678156973680405</v>
      </c>
      <c r="AE30" s="69"/>
    </row>
    <row r="31" spans="1:31" ht="15.75">
      <c r="B31" s="77"/>
      <c r="C31" s="38" t="s">
        <v>90</v>
      </c>
      <c r="D31" s="38">
        <v>96.44637571659409</v>
      </c>
      <c r="E31" s="38">
        <v>84.882492099790468</v>
      </c>
      <c r="F31" s="38">
        <v>96.061987200619285</v>
      </c>
      <c r="G31" s="38">
        <v>94.584957225943342</v>
      </c>
      <c r="H31" s="38">
        <v>93.173022841525594</v>
      </c>
      <c r="I31" s="38">
        <v>96.44637571659409</v>
      </c>
      <c r="J31" s="38">
        <v>97.313969608496436</v>
      </c>
      <c r="K31" s="38">
        <v>96.307988265083324</v>
      </c>
      <c r="L31" s="38">
        <v>97.178633211821918</v>
      </c>
      <c r="M31" s="38">
        <v>96.460849050550934</v>
      </c>
      <c r="N31" s="38">
        <v>96.426269873348673</v>
      </c>
      <c r="O31" s="38">
        <v>0.53326661996042746</v>
      </c>
      <c r="P31" s="38">
        <v>0.81237538110027729</v>
      </c>
      <c r="Q31" s="38">
        <v>0.17107664260801922</v>
      </c>
      <c r="R31" s="38">
        <v>0.71080579425412094</v>
      </c>
      <c r="S31" s="38">
        <v>0.43467319327728537</v>
      </c>
      <c r="T31" s="38">
        <v>0.23204000850401169</v>
      </c>
      <c r="U31" s="38">
        <v>0.40956553298803317</v>
      </c>
      <c r="V31" s="38">
        <v>0.23204000850401169</v>
      </c>
      <c r="W31" s="38">
        <v>0.16866594244210933</v>
      </c>
      <c r="X31" s="38">
        <v>0.48239295346436406</v>
      </c>
      <c r="Y31" s="38">
        <v>0.42240215353934035</v>
      </c>
      <c r="Z31" s="38">
        <v>0.18726931570298019</v>
      </c>
      <c r="AA31" s="38">
        <v>0.12087714004834878</v>
      </c>
      <c r="AB31" s="38">
        <v>6.1691621014877761E-2</v>
      </c>
      <c r="AC31" s="38">
        <v>0.37948651305208136</v>
      </c>
      <c r="AE31" s="69"/>
    </row>
    <row r="32" spans="1:31" ht="15.75">
      <c r="B32" s="77"/>
      <c r="C32" s="38" t="s">
        <v>91</v>
      </c>
      <c r="D32" s="38">
        <v>3.4485856865499929</v>
      </c>
      <c r="E32" s="38">
        <v>3.3448037609158057</v>
      </c>
      <c r="F32" s="38">
        <v>3.8131800763188739</v>
      </c>
      <c r="G32" s="38">
        <v>5.4150427740566593</v>
      </c>
      <c r="H32" s="38">
        <v>6.7392359962734076</v>
      </c>
      <c r="I32" s="38">
        <v>3.4485856865499929</v>
      </c>
      <c r="J32" s="38">
        <v>2.6860303915035657</v>
      </c>
      <c r="K32" s="38">
        <v>3.5927436138458093</v>
      </c>
      <c r="L32" s="38">
        <v>2.7357005310009979</v>
      </c>
      <c r="M32" s="38">
        <v>3.3770870907196904</v>
      </c>
      <c r="N32" s="38">
        <v>3.4752463805974236</v>
      </c>
      <c r="O32" s="38">
        <v>98.089223827900099</v>
      </c>
      <c r="P32" s="38">
        <v>98.1202249076714</v>
      </c>
      <c r="Q32" s="38">
        <v>93.970226594148045</v>
      </c>
      <c r="R32" s="38">
        <v>90.360498496012767</v>
      </c>
      <c r="S32" s="38">
        <v>87.955647129936409</v>
      </c>
      <c r="T32" s="38">
        <v>75.426082282302318</v>
      </c>
      <c r="U32" s="38">
        <v>76.981073250457882</v>
      </c>
      <c r="V32" s="38">
        <v>75.426082282302318</v>
      </c>
      <c r="W32" s="38">
        <v>77.501334741663314</v>
      </c>
      <c r="X32" s="38">
        <v>98.537505807474545</v>
      </c>
      <c r="Y32" s="38">
        <v>99.021994833627645</v>
      </c>
      <c r="Z32" s="38">
        <v>92.995722421340759</v>
      </c>
      <c r="AA32" s="38">
        <v>88.201697079228822</v>
      </c>
      <c r="AB32" s="38">
        <v>84.028327536165165</v>
      </c>
      <c r="AC32" s="38">
        <v>99.620513486947928</v>
      </c>
      <c r="AE32" s="69"/>
    </row>
    <row r="33" spans="2:31" ht="15.75">
      <c r="B33" s="77"/>
      <c r="C33" s="38" t="s">
        <v>92</v>
      </c>
      <c r="D33" s="38">
        <v>0.10503859685591027</v>
      </c>
      <c r="E33" s="38">
        <v>11.772704139293721</v>
      </c>
      <c r="F33" s="38">
        <v>0.12483272306184329</v>
      </c>
      <c r="G33" s="38">
        <v>0</v>
      </c>
      <c r="H33" s="38">
        <v>8.7741162200998188E-2</v>
      </c>
      <c r="I33" s="38">
        <v>0.10503859685591027</v>
      </c>
      <c r="J33" s="38">
        <v>0</v>
      </c>
      <c r="K33" s="38">
        <v>9.9268121070864482E-2</v>
      </c>
      <c r="L33" s="38">
        <v>8.5666257177083691E-2</v>
      </c>
      <c r="M33" s="38">
        <v>0.16206385872936716</v>
      </c>
      <c r="N33" s="38">
        <v>9.8483746053910318E-2</v>
      </c>
      <c r="O33" s="38">
        <v>1.3779999999999999</v>
      </c>
      <c r="P33" s="38">
        <v>1.0673997112283176</v>
      </c>
      <c r="Q33" s="38">
        <v>5.8586967632439437</v>
      </c>
      <c r="R33" s="38">
        <v>8.928695709733093</v>
      </c>
      <c r="S33" s="38">
        <v>11.609679676786307</v>
      </c>
      <c r="T33" s="38">
        <v>24.341877709193675</v>
      </c>
      <c r="U33" s="38">
        <v>22.609361216554085</v>
      </c>
      <c r="V33" s="38">
        <v>24.341877709193675</v>
      </c>
      <c r="W33" s="38">
        <v>22.32999931589459</v>
      </c>
      <c r="X33" s="38">
        <v>0.98010123906107716</v>
      </c>
      <c r="Y33" s="38">
        <v>0.5556030128330206</v>
      </c>
      <c r="Z33" s="38">
        <v>6.8170082629562625</v>
      </c>
      <c r="AA33" s="38">
        <v>11.677425780722837</v>
      </c>
      <c r="AB33" s="38">
        <v>15.909980842819959</v>
      </c>
      <c r="AC33" s="38">
        <v>0</v>
      </c>
      <c r="AE33" s="69"/>
    </row>
    <row r="35" spans="2:31">
      <c r="D35" t="s">
        <v>226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AH39"/>
  <sheetViews>
    <sheetView zoomScale="90" zoomScaleNormal="90" workbookViewId="0">
      <selection activeCell="A3" sqref="A3"/>
    </sheetView>
  </sheetViews>
  <sheetFormatPr defaultRowHeight="15"/>
  <cols>
    <col min="5" max="5" width="10.85546875" customWidth="1"/>
    <col min="6" max="6" width="11" customWidth="1"/>
    <col min="7" max="7" width="10.7109375" customWidth="1"/>
    <col min="8" max="8" width="11.28515625" customWidth="1"/>
    <col min="9" max="9" width="11.140625" customWidth="1"/>
    <col min="10" max="10" width="10.85546875" customWidth="1"/>
    <col min="11" max="11" width="11" customWidth="1"/>
    <col min="12" max="12" width="10.85546875" customWidth="1"/>
    <col min="13" max="13" width="11.140625" customWidth="1"/>
    <col min="14" max="14" width="10.5703125" customWidth="1"/>
  </cols>
  <sheetData>
    <row r="3" spans="2:34" ht="15.75">
      <c r="C3" s="72" t="s">
        <v>96</v>
      </c>
      <c r="D3" s="72"/>
      <c r="E3" s="72" t="s">
        <v>139</v>
      </c>
      <c r="F3" s="72" t="s">
        <v>139</v>
      </c>
      <c r="G3" s="72" t="s">
        <v>139</v>
      </c>
      <c r="H3" s="72" t="s">
        <v>139</v>
      </c>
      <c r="I3" s="72" t="s">
        <v>139</v>
      </c>
      <c r="J3" s="72" t="s">
        <v>139</v>
      </c>
      <c r="K3" s="72" t="s">
        <v>139</v>
      </c>
      <c r="L3" s="72" t="s">
        <v>139</v>
      </c>
      <c r="M3" s="72" t="s">
        <v>139</v>
      </c>
      <c r="N3" s="72" t="s">
        <v>139</v>
      </c>
      <c r="O3" s="72" t="s">
        <v>140</v>
      </c>
      <c r="P3" s="72" t="s">
        <v>140</v>
      </c>
      <c r="Q3" s="72" t="s">
        <v>140</v>
      </c>
      <c r="R3" s="72" t="s">
        <v>140</v>
      </c>
      <c r="S3" s="72" t="s">
        <v>140</v>
      </c>
    </row>
    <row r="4" spans="2:34" ht="15.75">
      <c r="C4" s="84" t="s">
        <v>119</v>
      </c>
      <c r="D4" s="84"/>
      <c r="E4" s="97" t="s">
        <v>187</v>
      </c>
      <c r="F4" s="97" t="s">
        <v>187</v>
      </c>
      <c r="G4" s="97" t="s">
        <v>187</v>
      </c>
      <c r="H4" s="97" t="s">
        <v>187</v>
      </c>
      <c r="I4" s="97" t="s">
        <v>187</v>
      </c>
      <c r="J4" s="97" t="s">
        <v>187</v>
      </c>
      <c r="K4" s="97" t="s">
        <v>187</v>
      </c>
      <c r="L4" s="97" t="s">
        <v>186</v>
      </c>
      <c r="M4" s="97" t="s">
        <v>186</v>
      </c>
      <c r="N4" s="97" t="s">
        <v>186</v>
      </c>
      <c r="O4" s="97" t="s">
        <v>192</v>
      </c>
      <c r="P4" s="97" t="s">
        <v>192</v>
      </c>
      <c r="Q4" s="97" t="s">
        <v>193</v>
      </c>
      <c r="R4" s="97" t="s">
        <v>193</v>
      </c>
      <c r="S4" s="97" t="s">
        <v>195</v>
      </c>
    </row>
    <row r="5" spans="2:34" ht="15.75">
      <c r="B5" s="31" t="s">
        <v>215</v>
      </c>
      <c r="C5" s="40" t="s">
        <v>0</v>
      </c>
      <c r="D5" s="40"/>
      <c r="E5" s="40">
        <v>46.142000000000003</v>
      </c>
      <c r="F5" s="40">
        <v>47.018999999999998</v>
      </c>
      <c r="G5" s="40">
        <v>45.813000000000002</v>
      </c>
      <c r="H5" s="40">
        <v>46.709000000000003</v>
      </c>
      <c r="I5" s="40">
        <v>46.091000000000001</v>
      </c>
      <c r="J5" s="40">
        <v>46.055</v>
      </c>
      <c r="K5" s="40">
        <v>46.4</v>
      </c>
      <c r="L5" s="40">
        <v>46.5</v>
      </c>
      <c r="M5" s="40">
        <v>46.8</v>
      </c>
      <c r="N5" s="40">
        <v>46.45</v>
      </c>
      <c r="O5" s="40">
        <v>49.344999999999999</v>
      </c>
      <c r="P5" s="40">
        <v>51.457999999999998</v>
      </c>
      <c r="Q5" s="40">
        <v>51.2</v>
      </c>
      <c r="R5" s="40">
        <v>51.3</v>
      </c>
      <c r="S5" s="40">
        <v>51.25</v>
      </c>
      <c r="U5" s="7"/>
      <c r="V5" s="7"/>
      <c r="W5" s="7"/>
      <c r="Y5" s="56"/>
      <c r="Z5" s="56"/>
      <c r="AA5" s="56"/>
      <c r="AB5" s="56"/>
      <c r="AC5" s="56"/>
      <c r="AD5" s="56"/>
      <c r="AE5" s="56"/>
      <c r="AF5" s="56"/>
      <c r="AG5" s="56"/>
      <c r="AH5" s="56"/>
    </row>
    <row r="6" spans="2:34" ht="15.75">
      <c r="B6" s="31" t="s">
        <v>215</v>
      </c>
      <c r="C6" s="40" t="s">
        <v>2</v>
      </c>
      <c r="D6" s="40"/>
      <c r="E6" s="40">
        <v>0.12</v>
      </c>
      <c r="F6" s="40">
        <v>0.21199999999999999</v>
      </c>
      <c r="G6" s="40">
        <v>0.45700000000000002</v>
      </c>
      <c r="H6" s="40">
        <v>0.31900000000000001</v>
      </c>
      <c r="I6" s="40">
        <v>0.185</v>
      </c>
      <c r="J6" s="40">
        <v>0.192</v>
      </c>
      <c r="K6" s="40">
        <v>0.12</v>
      </c>
      <c r="L6" s="40">
        <v>0.2</v>
      </c>
      <c r="M6" s="40">
        <v>0.16</v>
      </c>
      <c r="N6" s="40">
        <v>0.16</v>
      </c>
      <c r="O6" s="40">
        <v>0.41499999999999998</v>
      </c>
      <c r="P6" s="40">
        <v>0.20599999999999999</v>
      </c>
      <c r="Q6" s="40">
        <v>0.17</v>
      </c>
      <c r="R6" s="40">
        <v>0.3</v>
      </c>
      <c r="S6" s="40">
        <v>0.22</v>
      </c>
      <c r="U6" s="7"/>
      <c r="V6" s="7"/>
      <c r="W6" s="7"/>
      <c r="Y6" s="54"/>
      <c r="Z6" s="54"/>
      <c r="AA6" s="54"/>
      <c r="AB6" s="54"/>
      <c r="AC6" s="54"/>
      <c r="AD6" s="54"/>
      <c r="AE6" s="54"/>
      <c r="AF6" s="54"/>
      <c r="AG6" s="54"/>
      <c r="AH6" s="54"/>
    </row>
    <row r="7" spans="2:34" ht="15.75">
      <c r="B7" s="31" t="s">
        <v>215</v>
      </c>
      <c r="C7" s="40" t="s">
        <v>3</v>
      </c>
      <c r="D7" s="40"/>
      <c r="E7" s="40">
        <v>36.347000000000001</v>
      </c>
      <c r="F7" s="40">
        <v>35.991999999999997</v>
      </c>
      <c r="G7" s="40">
        <v>33.406999999999996</v>
      </c>
      <c r="H7" s="40">
        <v>33.859000000000002</v>
      </c>
      <c r="I7" s="40">
        <v>35.380000000000003</v>
      </c>
      <c r="J7" s="40">
        <v>34.500999999999998</v>
      </c>
      <c r="K7" s="40">
        <v>35.799999999999997</v>
      </c>
      <c r="L7" s="40">
        <v>35.9</v>
      </c>
      <c r="M7" s="40">
        <v>34.6</v>
      </c>
      <c r="N7" s="40">
        <v>35.840000000000003</v>
      </c>
      <c r="O7" s="40">
        <v>24.318999999999999</v>
      </c>
      <c r="P7" s="40">
        <v>24.393999999999998</v>
      </c>
      <c r="Q7" s="40">
        <v>24.4</v>
      </c>
      <c r="R7" s="40">
        <v>24.4</v>
      </c>
      <c r="S7" s="40">
        <v>24.39</v>
      </c>
      <c r="T7" s="9"/>
      <c r="U7" s="7"/>
      <c r="V7" s="7"/>
      <c r="W7" s="7"/>
      <c r="Y7" s="54"/>
      <c r="Z7" s="54"/>
      <c r="AA7" s="54"/>
      <c r="AB7" s="54"/>
      <c r="AC7" s="54"/>
      <c r="AD7" s="54"/>
      <c r="AE7" s="54"/>
      <c r="AF7" s="54"/>
      <c r="AG7" s="54"/>
      <c r="AH7" s="54"/>
    </row>
    <row r="8" spans="2:34" ht="15.75">
      <c r="B8" s="31" t="s">
        <v>215</v>
      </c>
      <c r="C8" s="40" t="s">
        <v>6</v>
      </c>
      <c r="D8" s="40"/>
      <c r="E8" s="40">
        <v>0.61599999999999999</v>
      </c>
      <c r="F8" s="40">
        <v>0.76200000000000001</v>
      </c>
      <c r="G8" s="40">
        <v>0.753</v>
      </c>
      <c r="H8" s="40">
        <v>1.4139999999999999</v>
      </c>
      <c r="I8" s="40">
        <v>1.1439999999999999</v>
      </c>
      <c r="J8" s="40">
        <v>1.452</v>
      </c>
      <c r="K8" s="40">
        <v>0.8</v>
      </c>
      <c r="L8" s="40">
        <v>1.1000000000000001</v>
      </c>
      <c r="M8" s="40">
        <v>1.2</v>
      </c>
      <c r="N8" s="40">
        <v>0.89</v>
      </c>
      <c r="O8" s="40">
        <v>5.03</v>
      </c>
      <c r="P8" s="40">
        <v>5.0449999999999999</v>
      </c>
      <c r="Q8" s="40">
        <v>4.7</v>
      </c>
      <c r="R8" s="40">
        <v>4.9000000000000004</v>
      </c>
      <c r="S8" s="40">
        <v>4.8099999999999996</v>
      </c>
      <c r="T8" s="9"/>
      <c r="U8" s="7"/>
      <c r="V8" s="7"/>
      <c r="W8" s="7"/>
      <c r="Y8" s="54"/>
      <c r="Z8" s="54"/>
      <c r="AA8" s="54"/>
      <c r="AB8" s="54"/>
      <c r="AC8" s="54"/>
      <c r="AD8" s="54"/>
      <c r="AE8" s="54"/>
      <c r="AF8" s="54"/>
      <c r="AG8" s="54"/>
      <c r="AH8" s="54"/>
    </row>
    <row r="9" spans="2:34" ht="15.75">
      <c r="B9" s="31" t="s">
        <v>215</v>
      </c>
      <c r="C9" s="40" t="s">
        <v>5</v>
      </c>
      <c r="D9" s="40"/>
      <c r="E9" s="40">
        <v>6.3E-2</v>
      </c>
      <c r="F9" s="40">
        <v>1.4999999999999999E-2</v>
      </c>
      <c r="G9" s="40">
        <v>7.5999999999999998E-2</v>
      </c>
      <c r="H9" s="40" t="s">
        <v>225</v>
      </c>
      <c r="I9" s="40">
        <v>3.1E-2</v>
      </c>
      <c r="J9" s="40">
        <v>0.04</v>
      </c>
      <c r="K9" s="40">
        <v>0.03</v>
      </c>
      <c r="L9" s="40">
        <v>0.01</v>
      </c>
      <c r="M9" s="40">
        <v>0.01</v>
      </c>
      <c r="N9" s="40">
        <v>0.02</v>
      </c>
      <c r="O9" s="40">
        <v>6.2E-2</v>
      </c>
      <c r="P9" s="40">
        <v>8.9999999999999993E-3</v>
      </c>
      <c r="Q9" s="40" t="s">
        <v>225</v>
      </c>
      <c r="R9" s="40" t="s">
        <v>225</v>
      </c>
      <c r="S9" s="40" t="s">
        <v>225</v>
      </c>
      <c r="T9" s="9"/>
      <c r="U9" s="7"/>
      <c r="V9" s="7"/>
      <c r="W9" s="7"/>
    </row>
    <row r="10" spans="2:34" ht="15.75">
      <c r="B10" s="31" t="s">
        <v>215</v>
      </c>
      <c r="C10" s="40" t="s">
        <v>7</v>
      </c>
      <c r="D10" s="40"/>
      <c r="E10" s="40">
        <v>0.497</v>
      </c>
      <c r="F10" s="40">
        <v>0.59499999999999997</v>
      </c>
      <c r="G10" s="40">
        <v>1.2170000000000001</v>
      </c>
      <c r="H10" s="40">
        <v>1.5289999999999999</v>
      </c>
      <c r="I10" s="40">
        <v>0.64</v>
      </c>
      <c r="J10" s="40">
        <v>0.753</v>
      </c>
      <c r="K10" s="40">
        <v>0.4</v>
      </c>
      <c r="L10" s="40">
        <v>0.7</v>
      </c>
      <c r="M10" s="40">
        <v>0.91</v>
      </c>
      <c r="N10" s="40">
        <v>0.51</v>
      </c>
      <c r="O10" s="40">
        <v>3.3740000000000001</v>
      </c>
      <c r="P10" s="40">
        <v>4.4089999999999998</v>
      </c>
      <c r="Q10" s="40">
        <v>3.9</v>
      </c>
      <c r="R10" s="40">
        <v>4.2</v>
      </c>
      <c r="S10" s="40">
        <v>4.32</v>
      </c>
      <c r="T10" s="9"/>
      <c r="U10" s="7"/>
      <c r="V10" s="7"/>
      <c r="W10" s="7"/>
    </row>
    <row r="11" spans="2:34" ht="15.75">
      <c r="B11" s="31" t="s">
        <v>215</v>
      </c>
      <c r="C11" s="40" t="s">
        <v>8</v>
      </c>
      <c r="D11" s="40"/>
      <c r="E11" s="40" t="s">
        <v>225</v>
      </c>
      <c r="F11" s="40" t="s">
        <v>225</v>
      </c>
      <c r="G11" s="40" t="s">
        <v>225</v>
      </c>
      <c r="H11" s="40" t="s">
        <v>225</v>
      </c>
      <c r="I11" s="40" t="s">
        <v>225</v>
      </c>
      <c r="J11" s="40" t="s">
        <v>225</v>
      </c>
      <c r="K11" s="40" t="s">
        <v>225</v>
      </c>
      <c r="L11" s="40" t="s">
        <v>225</v>
      </c>
      <c r="M11" s="40" t="s">
        <v>225</v>
      </c>
      <c r="N11" s="40" t="s">
        <v>225</v>
      </c>
      <c r="O11" s="40">
        <v>0.32200000000000001</v>
      </c>
      <c r="P11" s="40">
        <v>0.98099999999999998</v>
      </c>
      <c r="Q11" s="40">
        <v>0.76</v>
      </c>
      <c r="R11" s="40">
        <v>0.56000000000000005</v>
      </c>
      <c r="S11" s="40">
        <v>0.63</v>
      </c>
      <c r="T11" s="9"/>
      <c r="U11" s="7"/>
      <c r="V11" s="7"/>
      <c r="W11" s="7"/>
    </row>
    <row r="12" spans="2:34" ht="15.75">
      <c r="B12" s="31" t="s">
        <v>215</v>
      </c>
      <c r="C12" s="40" t="s">
        <v>9</v>
      </c>
      <c r="D12" s="40"/>
      <c r="E12" s="40">
        <v>1.0960000000000001</v>
      </c>
      <c r="F12" s="40">
        <v>1.216</v>
      </c>
      <c r="G12" s="40">
        <v>0.41</v>
      </c>
      <c r="H12" s="40">
        <v>0.499</v>
      </c>
      <c r="I12" s="40">
        <v>0.82599999999999996</v>
      </c>
      <c r="J12" s="40">
        <v>0.68300000000000005</v>
      </c>
      <c r="K12" s="40">
        <v>0.8</v>
      </c>
      <c r="L12" s="40">
        <v>1.01</v>
      </c>
      <c r="M12" s="40">
        <v>0.73</v>
      </c>
      <c r="N12" s="40">
        <v>0.91</v>
      </c>
      <c r="O12" s="40">
        <v>5.2999999999999999E-2</v>
      </c>
      <c r="P12" s="40">
        <v>0.19</v>
      </c>
      <c r="Q12" s="40">
        <v>0.17</v>
      </c>
      <c r="R12" s="40">
        <v>0.06</v>
      </c>
      <c r="S12" s="40">
        <v>0.11</v>
      </c>
      <c r="T12" s="9"/>
      <c r="U12" s="7"/>
      <c r="V12" s="7"/>
      <c r="W12" s="7"/>
    </row>
    <row r="13" spans="2:34" ht="15.75">
      <c r="B13" s="31" t="s">
        <v>215</v>
      </c>
      <c r="C13" s="40" t="s">
        <v>10</v>
      </c>
      <c r="D13" s="40"/>
      <c r="E13" s="40">
        <v>9.0259999999999998</v>
      </c>
      <c r="F13" s="40">
        <v>8.8279999999999994</v>
      </c>
      <c r="G13" s="40">
        <v>10.032</v>
      </c>
      <c r="H13" s="40">
        <v>9.7989999999999995</v>
      </c>
      <c r="I13" s="40">
        <v>9.4990000000000006</v>
      </c>
      <c r="J13" s="40">
        <v>9.8580000000000005</v>
      </c>
      <c r="K13" s="40">
        <v>9.6</v>
      </c>
      <c r="L13" s="40">
        <v>9.5</v>
      </c>
      <c r="M13" s="40">
        <v>9.3000000000000007</v>
      </c>
      <c r="N13" s="40">
        <v>9.5500000000000007</v>
      </c>
      <c r="O13" s="40">
        <v>10.44</v>
      </c>
      <c r="P13" s="40">
        <v>8.8710000000000004</v>
      </c>
      <c r="Q13" s="40">
        <v>9.5</v>
      </c>
      <c r="R13" s="40">
        <v>9.8000000000000007</v>
      </c>
      <c r="S13" s="40">
        <v>9.61</v>
      </c>
      <c r="T13" s="9"/>
      <c r="U13" s="7"/>
      <c r="V13" s="7"/>
      <c r="W13" s="7"/>
    </row>
    <row r="14" spans="2:34" ht="15.75">
      <c r="B14" s="31" t="s">
        <v>215</v>
      </c>
      <c r="C14" s="40" t="s">
        <v>85</v>
      </c>
      <c r="D14" s="40"/>
      <c r="E14" s="40">
        <v>4.1000000000000002E-2</v>
      </c>
      <c r="F14" s="40">
        <v>6.0999999999999999E-2</v>
      </c>
      <c r="G14" s="40">
        <v>0.184</v>
      </c>
      <c r="H14" s="40">
        <v>0.152</v>
      </c>
      <c r="I14" s="40">
        <v>0.104</v>
      </c>
      <c r="J14" s="40">
        <v>0.13200000000000001</v>
      </c>
      <c r="K14" s="40">
        <v>0.12</v>
      </c>
      <c r="L14" s="40">
        <v>0.05</v>
      </c>
      <c r="M14" s="40">
        <v>0.14000000000000001</v>
      </c>
      <c r="N14" s="40">
        <v>0.08</v>
      </c>
      <c r="O14" s="40">
        <v>9.8000000000000004E-2</v>
      </c>
      <c r="P14" s="40">
        <v>0.01</v>
      </c>
      <c r="Q14" s="40">
        <v>0.03</v>
      </c>
      <c r="R14" s="40">
        <v>7.0000000000000007E-2</v>
      </c>
      <c r="S14" s="40">
        <v>0.04</v>
      </c>
      <c r="T14" s="7"/>
      <c r="U14" s="7"/>
      <c r="V14" s="7"/>
      <c r="W14" s="7"/>
    </row>
    <row r="15" spans="2:34" ht="15.75">
      <c r="B15" s="19"/>
      <c r="C15" s="40" t="s">
        <v>97</v>
      </c>
      <c r="D15" s="40"/>
      <c r="E15" s="40">
        <v>4.4937685637891995</v>
      </c>
      <c r="F15" s="40">
        <v>4.53438442803429</v>
      </c>
      <c r="G15" s="40">
        <v>4.381535355620862</v>
      </c>
      <c r="H15" s="40">
        <v>4.4704520077562648</v>
      </c>
      <c r="I15" s="40">
        <v>4.4659208358703975</v>
      </c>
      <c r="J15" s="40">
        <v>4.4364670038586143</v>
      </c>
      <c r="K15" s="40">
        <v>4.4839637076821832</v>
      </c>
      <c r="L15" s="40">
        <v>4.5191429480732515</v>
      </c>
      <c r="M15" s="40">
        <v>4.4721072741593346</v>
      </c>
      <c r="N15" s="40">
        <v>4.5</v>
      </c>
      <c r="O15" s="40">
        <v>4.3253550750076366</v>
      </c>
      <c r="P15" s="40">
        <v>4.4714089008708404</v>
      </c>
      <c r="Q15" s="40">
        <v>4.4315696448273281</v>
      </c>
      <c r="R15" s="40">
        <v>4.4559929025784788</v>
      </c>
      <c r="S15" s="40">
        <v>4.45</v>
      </c>
      <c r="T15" s="7"/>
    </row>
    <row r="16" spans="2:34" ht="15.75">
      <c r="B16" s="32" t="s">
        <v>215</v>
      </c>
      <c r="C16" s="40" t="s">
        <v>60</v>
      </c>
      <c r="D16" s="40"/>
      <c r="E16" s="40">
        <v>98.441768563789211</v>
      </c>
      <c r="F16" s="40">
        <v>99.234384428034289</v>
      </c>
      <c r="G16" s="40">
        <v>96.730535355620844</v>
      </c>
      <c r="H16" s="40">
        <v>98.750452007756252</v>
      </c>
      <c r="I16" s="40">
        <v>98.365920835870398</v>
      </c>
      <c r="J16" s="40">
        <v>98.102467003858621</v>
      </c>
      <c r="K16" s="40">
        <v>98.553963707682172</v>
      </c>
      <c r="L16" s="40">
        <v>99.489142948073251</v>
      </c>
      <c r="M16" s="40">
        <v>98.32210727415935</v>
      </c>
      <c r="N16" s="40">
        <f>SUM(N5:N15)</f>
        <v>98.91</v>
      </c>
      <c r="O16" s="40">
        <v>97.78335507500762</v>
      </c>
      <c r="P16" s="40">
        <v>100.04440890087083</v>
      </c>
      <c r="Q16" s="40">
        <v>99.261569644827361</v>
      </c>
      <c r="R16" s="40">
        <v>100.04599290257848</v>
      </c>
      <c r="S16" s="40">
        <f>SUM(S5:S15)</f>
        <v>99.830000000000013</v>
      </c>
      <c r="T16" s="7"/>
    </row>
    <row r="17" spans="3:20"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30"/>
      <c r="T17" s="7"/>
    </row>
    <row r="18" spans="3:20">
      <c r="C18" s="40" t="s">
        <v>11</v>
      </c>
      <c r="D18" s="40"/>
      <c r="E18" s="40">
        <v>3.0785193111309539</v>
      </c>
      <c r="F18" s="40">
        <v>3.1089319806459312</v>
      </c>
      <c r="G18" s="40">
        <v>3.1348631050265992</v>
      </c>
      <c r="H18" s="40">
        <v>3.132602583535721</v>
      </c>
      <c r="I18" s="40">
        <v>3.0942918934838231</v>
      </c>
      <c r="J18" s="40">
        <v>3.1124021022763246</v>
      </c>
      <c r="K18" s="40">
        <v>3.1025019338109292</v>
      </c>
      <c r="L18" s="40">
        <v>3.0849849027881415</v>
      </c>
      <c r="M18" s="40">
        <v>3.1375438893874779</v>
      </c>
      <c r="N18" s="40">
        <v>3.0960449346954557</v>
      </c>
      <c r="O18" s="40">
        <v>3.4204051944085117</v>
      </c>
      <c r="P18" s="40">
        <v>3.4503621800466475</v>
      </c>
      <c r="Q18" s="40">
        <v>3.4639255664553783</v>
      </c>
      <c r="R18" s="40">
        <v>3.4516682191011547</v>
      </c>
      <c r="S18" s="40">
        <v>3.4513407277156758</v>
      </c>
      <c r="T18" s="7"/>
    </row>
    <row r="19" spans="3:20">
      <c r="C19" s="40" t="s">
        <v>98</v>
      </c>
      <c r="D19" s="40"/>
      <c r="E19" s="40">
        <v>0.92148068886904611</v>
      </c>
      <c r="F19" s="40">
        <v>0.89106801935406876</v>
      </c>
      <c r="G19" s="40">
        <v>0.86513689497340085</v>
      </c>
      <c r="H19" s="40">
        <v>0.86739741646427904</v>
      </c>
      <c r="I19" s="40">
        <v>0.90570810651617695</v>
      </c>
      <c r="J19" s="40">
        <v>0.88759789772367537</v>
      </c>
      <c r="K19" s="40">
        <v>0.8974980661890708</v>
      </c>
      <c r="L19" s="40">
        <v>0.91501509721185847</v>
      </c>
      <c r="M19" s="40">
        <v>0.86245611061252214</v>
      </c>
      <c r="N19" s="40">
        <v>0.90395506530454428</v>
      </c>
      <c r="O19" s="40">
        <v>0.57959480559148835</v>
      </c>
      <c r="P19" s="40">
        <v>0.54963781995335248</v>
      </c>
      <c r="Q19" s="40">
        <v>0.5360744335446217</v>
      </c>
      <c r="R19" s="40">
        <v>0.54833178089884527</v>
      </c>
      <c r="S19" s="40">
        <v>0.54865927228432421</v>
      </c>
      <c r="T19" s="7"/>
    </row>
    <row r="20" spans="3:20">
      <c r="C20" s="40" t="s">
        <v>99</v>
      </c>
      <c r="D20" s="40"/>
      <c r="E20" s="40">
        <v>1.9368731215546564</v>
      </c>
      <c r="F20" s="40">
        <v>1.9140152580497016</v>
      </c>
      <c r="G20" s="40">
        <v>1.8293077926996699</v>
      </c>
      <c r="H20" s="40">
        <v>1.8091861464048122</v>
      </c>
      <c r="I20" s="40">
        <v>1.8939495205640542</v>
      </c>
      <c r="J20" s="40">
        <v>1.8606287313711514</v>
      </c>
      <c r="K20" s="40">
        <v>1.9239954324410955</v>
      </c>
      <c r="L20" s="40">
        <v>1.8923344177735437</v>
      </c>
      <c r="M20" s="40">
        <v>1.8716917821985888</v>
      </c>
      <c r="N20" s="40">
        <v>1.9117780259857602</v>
      </c>
      <c r="O20" s="40">
        <v>1.4073328912047374</v>
      </c>
      <c r="P20" s="40">
        <v>1.3783165393337244</v>
      </c>
      <c r="Q20" s="40">
        <v>1.4096904607293583</v>
      </c>
      <c r="R20" s="40">
        <v>1.386768393171363</v>
      </c>
      <c r="S20" s="40">
        <v>1.3873512523378844</v>
      </c>
      <c r="T20" s="7"/>
    </row>
    <row r="21" spans="3:20">
      <c r="C21" s="40" t="s">
        <v>13</v>
      </c>
      <c r="D21" s="40"/>
      <c r="E21" s="40">
        <v>6.0211873161157689E-3</v>
      </c>
      <c r="F21" s="40">
        <v>1.0542148212075258E-2</v>
      </c>
      <c r="G21" s="40">
        <v>2.3518058886810852E-2</v>
      </c>
      <c r="H21" s="40">
        <v>1.6089807197082966E-2</v>
      </c>
      <c r="I21" s="40">
        <v>9.3405468236917241E-3</v>
      </c>
      <c r="J21" s="40">
        <v>9.7583314846931245E-3</v>
      </c>
      <c r="K21" s="40">
        <v>6.0343535411516141E-3</v>
      </c>
      <c r="L21" s="40">
        <v>9.9789652554154763E-3</v>
      </c>
      <c r="M21" s="40">
        <v>8.0671357279203087E-3</v>
      </c>
      <c r="N21" s="40">
        <v>8.0204169151525499E-3</v>
      </c>
      <c r="O21" s="40">
        <v>2.1634054797391028E-2</v>
      </c>
      <c r="P21" s="40">
        <v>1.0388059470008404E-2</v>
      </c>
      <c r="Q21" s="40">
        <v>8.6497376698929391E-3</v>
      </c>
      <c r="R21" s="40">
        <v>1.5180579766066382E-2</v>
      </c>
      <c r="S21" s="40">
        <v>1.1142228798743721E-2</v>
      </c>
      <c r="T21" s="7"/>
    </row>
    <row r="22" spans="3:20">
      <c r="C22" s="40" t="s">
        <v>88</v>
      </c>
      <c r="D22" s="40"/>
      <c r="E22" s="40">
        <v>3.4371747367143629E-2</v>
      </c>
      <c r="F22" s="40">
        <v>4.2137448517899426E-2</v>
      </c>
      <c r="G22" s="40">
        <v>4.3092357726399633E-2</v>
      </c>
      <c r="H22" s="40">
        <v>7.9310296459506491E-2</v>
      </c>
      <c r="I22" s="40">
        <v>6.4231284150361029E-2</v>
      </c>
      <c r="J22" s="40">
        <v>8.2065564510146724E-2</v>
      </c>
      <c r="K22" s="40">
        <v>4.4736241979866767E-2</v>
      </c>
      <c r="L22" s="40">
        <v>6.1033490347840384E-2</v>
      </c>
      <c r="M22" s="40">
        <v>6.7282269797581715E-2</v>
      </c>
      <c r="N22" s="40">
        <v>4.9500000000000002E-2</v>
      </c>
      <c r="O22" s="40">
        <v>0.29159348780196576</v>
      </c>
      <c r="P22" s="40">
        <v>0.28291005574536848</v>
      </c>
      <c r="Q22" s="40">
        <v>0.26593278375495483</v>
      </c>
      <c r="R22" s="40">
        <v>0.27572947270761544</v>
      </c>
      <c r="S22" s="40">
        <v>0.27090341176089</v>
      </c>
      <c r="T22" s="7"/>
    </row>
    <row r="23" spans="3:20">
      <c r="C23" s="40" t="s">
        <v>62</v>
      </c>
      <c r="D23" s="40"/>
      <c r="E23" s="40">
        <v>3.56038560674889E-3</v>
      </c>
      <c r="F23" s="40">
        <v>8.4011765404807918E-4</v>
      </c>
      <c r="G23" s="40">
        <v>4.4050867032907337E-3</v>
      </c>
      <c r="H23" s="40" t="s">
        <v>241</v>
      </c>
      <c r="I23" s="40">
        <v>1.7628601580019685E-3</v>
      </c>
      <c r="J23" s="40">
        <v>2.2897597900425849E-3</v>
      </c>
      <c r="K23" s="40">
        <v>1.6991290102129051E-3</v>
      </c>
      <c r="L23" s="40">
        <v>5.6196738363948164E-4</v>
      </c>
      <c r="M23" s="40">
        <v>5.678779114928397E-4</v>
      </c>
      <c r="N23" s="40">
        <v>1E-3</v>
      </c>
      <c r="O23" s="40">
        <v>3.6402994777638554E-3</v>
      </c>
      <c r="P23" s="40">
        <v>5.1116994567288127E-4</v>
      </c>
      <c r="Q23" s="40">
        <v>0</v>
      </c>
      <c r="R23" s="40" t="s">
        <v>241</v>
      </c>
      <c r="S23" s="40" t="s">
        <v>241</v>
      </c>
      <c r="T23" s="7"/>
    </row>
    <row r="24" spans="3:20">
      <c r="C24" s="40" t="s">
        <v>20</v>
      </c>
      <c r="D24" s="40"/>
      <c r="E24" s="40">
        <v>4.9430074150159597E-2</v>
      </c>
      <c r="F24" s="40">
        <v>5.8646784247104254E-2</v>
      </c>
      <c r="G24" s="40">
        <v>0.12413945453660714</v>
      </c>
      <c r="H24" s="40">
        <v>0.15286273425052663</v>
      </c>
      <c r="I24" s="40">
        <v>6.4049320787719508E-2</v>
      </c>
      <c r="J24" s="40">
        <v>7.5858333110724749E-2</v>
      </c>
      <c r="K24" s="40">
        <v>3.9869746790541137E-2</v>
      </c>
      <c r="L24" s="40">
        <v>6.9228916737210058E-2</v>
      </c>
      <c r="M24" s="40">
        <v>9.094414717833009E-2</v>
      </c>
      <c r="N24" s="40">
        <v>5.0500000000000003E-2</v>
      </c>
      <c r="O24" s="40">
        <v>0.34863331714293427</v>
      </c>
      <c r="P24" s="40">
        <v>0.44069821033122403</v>
      </c>
      <c r="Q24" s="40">
        <v>0.39332595259026931</v>
      </c>
      <c r="R24" s="40">
        <v>0.42126014701865189</v>
      </c>
      <c r="S24" s="40">
        <v>0.43367772828812756</v>
      </c>
      <c r="T24" s="7"/>
    </row>
    <row r="25" spans="3:20">
      <c r="C25" s="40" t="s">
        <v>101</v>
      </c>
      <c r="D25" s="40"/>
      <c r="E25" s="40">
        <v>2.0302565159948243</v>
      </c>
      <c r="F25" s="40">
        <v>2.0261817566808284</v>
      </c>
      <c r="G25" s="40">
        <v>2.0244627505527784</v>
      </c>
      <c r="H25" s="40">
        <v>2.0574489843119284</v>
      </c>
      <c r="I25" s="40">
        <v>2.0333335324838284</v>
      </c>
      <c r="J25" s="40">
        <v>2.0306007202667584</v>
      </c>
      <c r="K25" s="40">
        <v>2.0163349037628677</v>
      </c>
      <c r="L25" s="40">
        <v>2.033137757497649</v>
      </c>
      <c r="M25" s="40">
        <v>2.0385532128139134</v>
      </c>
      <c r="N25" s="40">
        <v>2.0209999999999999</v>
      </c>
      <c r="O25" s="40">
        <v>2.0728340504247922</v>
      </c>
      <c r="P25" s="40">
        <v>2.1128240348259979</v>
      </c>
      <c r="Q25" s="40">
        <v>2.0775989347444752</v>
      </c>
      <c r="R25" s="40">
        <v>2.0989385926636968</v>
      </c>
      <c r="S25" s="40">
        <v>2.1030000000000002</v>
      </c>
      <c r="T25" s="7"/>
    </row>
    <row r="26" spans="3:20">
      <c r="C26" s="40" t="s">
        <v>21</v>
      </c>
      <c r="D26" s="40"/>
      <c r="E26" s="40" t="s">
        <v>241</v>
      </c>
      <c r="F26" s="40" t="s">
        <v>241</v>
      </c>
      <c r="G26" s="40" t="s">
        <v>241</v>
      </c>
      <c r="H26" s="40" t="s">
        <v>241</v>
      </c>
      <c r="I26" s="40" t="s">
        <v>241</v>
      </c>
      <c r="J26" s="40" t="s">
        <v>241</v>
      </c>
      <c r="K26" s="40" t="s">
        <v>241</v>
      </c>
      <c r="L26" s="40" t="s">
        <v>241</v>
      </c>
      <c r="M26" s="40" t="s">
        <v>241</v>
      </c>
      <c r="N26" s="40" t="s">
        <v>241</v>
      </c>
      <c r="O26" s="40">
        <v>2.3915775871659977E-2</v>
      </c>
      <c r="P26" s="40">
        <v>7.0481475715366046E-2</v>
      </c>
      <c r="Q26" s="40">
        <v>5.5094263475138336E-2</v>
      </c>
      <c r="R26" s="40">
        <v>4.037326801312853E-2</v>
      </c>
      <c r="S26" s="40">
        <v>4.5459925029370594E-2</v>
      </c>
      <c r="T26" s="7"/>
    </row>
    <row r="27" spans="3:20">
      <c r="C27" s="40" t="s">
        <v>22</v>
      </c>
      <c r="D27" s="40"/>
      <c r="E27" s="40">
        <v>0.14178707694610745</v>
      </c>
      <c r="F27" s="40">
        <v>0.15590212497763928</v>
      </c>
      <c r="G27" s="40">
        <v>5.4399427998799404E-2</v>
      </c>
      <c r="H27" s="40">
        <v>6.4891214976660241E-2</v>
      </c>
      <c r="I27" s="40">
        <v>0.10752410192336015</v>
      </c>
      <c r="J27" s="40">
        <v>8.949942492928295E-2</v>
      </c>
      <c r="K27" s="40">
        <v>0.10372052230569302</v>
      </c>
      <c r="L27" s="40">
        <v>0.12992780205659465</v>
      </c>
      <c r="M27" s="40">
        <v>9.4895899000162931E-2</v>
      </c>
      <c r="N27" s="40">
        <v>0.11760981233539584</v>
      </c>
      <c r="O27" s="40">
        <v>7.1234585467143917E-3</v>
      </c>
      <c r="P27" s="40">
        <v>2.4702790254012039E-2</v>
      </c>
      <c r="Q27" s="40">
        <v>2.2301195218601032E-2</v>
      </c>
      <c r="R27" s="40">
        <v>7.8278691404240347E-3</v>
      </c>
      <c r="S27" s="40">
        <v>1.436373154274965E-2</v>
      </c>
      <c r="T27" s="7"/>
    </row>
    <row r="28" spans="3:20">
      <c r="C28" s="40" t="s">
        <v>23</v>
      </c>
      <c r="D28" s="40"/>
      <c r="E28" s="40">
        <v>0.7681214557329209</v>
      </c>
      <c r="F28" s="40">
        <v>0.74454209386045611</v>
      </c>
      <c r="G28" s="40">
        <v>0.8756014497251261</v>
      </c>
      <c r="H28" s="40">
        <v>0.83825391356219303</v>
      </c>
      <c r="I28" s="40">
        <v>0.81341492387936121</v>
      </c>
      <c r="J28" s="40">
        <v>0.84976106219826553</v>
      </c>
      <c r="K28" s="40">
        <v>0.81875584451371508</v>
      </c>
      <c r="L28" s="40">
        <v>0.80391992964584136</v>
      </c>
      <c r="M28" s="40">
        <v>0.79527257288072395</v>
      </c>
      <c r="N28" s="40">
        <v>0.81192143719785848</v>
      </c>
      <c r="O28" s="40">
        <v>0.92304739809533243</v>
      </c>
      <c r="P28" s="40">
        <v>0.75870589975534664</v>
      </c>
      <c r="Q28" s="40">
        <v>0.81980638285017993</v>
      </c>
      <c r="R28" s="40">
        <v>0.84105975860930449</v>
      </c>
      <c r="S28" s="40">
        <v>0.82547980727876535</v>
      </c>
      <c r="T28" s="7"/>
    </row>
    <row r="29" spans="3:20">
      <c r="C29" s="40" t="s">
        <v>89</v>
      </c>
      <c r="D29" s="40"/>
      <c r="E29" s="40">
        <v>1.0718140067414172E-3</v>
      </c>
      <c r="F29" s="40">
        <v>1.5803663402314445E-3</v>
      </c>
      <c r="G29" s="40">
        <v>4.9333028353123207E-3</v>
      </c>
      <c r="H29" s="40">
        <v>3.9942792512941711E-3</v>
      </c>
      <c r="I29" s="40">
        <v>2.7357007671808694E-3</v>
      </c>
      <c r="J29" s="40">
        <v>3.495287861036445E-3</v>
      </c>
      <c r="K29" s="40">
        <v>3.1438761602635232E-3</v>
      </c>
      <c r="L29" s="40">
        <v>1.2997511148730055E-3</v>
      </c>
      <c r="M29" s="40">
        <v>3.6775797246885017E-3</v>
      </c>
      <c r="N29" s="40">
        <v>2.0893039629652083E-3</v>
      </c>
      <c r="O29" s="40">
        <v>2.6616477785088907E-3</v>
      </c>
      <c r="P29" s="40">
        <v>2.6272529376075319E-4</v>
      </c>
      <c r="Q29" s="40">
        <v>7.952614837342881E-4</v>
      </c>
      <c r="R29" s="40">
        <v>1.845439545983509E-3</v>
      </c>
      <c r="S29" s="40">
        <v>1.0554655487025456E-3</v>
      </c>
    </row>
    <row r="30" spans="3:20">
      <c r="C30" s="40" t="s">
        <v>102</v>
      </c>
      <c r="D30" s="40"/>
      <c r="E30" s="40">
        <v>0.91098034668576977</v>
      </c>
      <c r="F30" s="40">
        <v>0.90202458517832684</v>
      </c>
      <c r="G30" s="40">
        <v>0.93493418055923783</v>
      </c>
      <c r="H30" s="40">
        <v>0.90713940779014746</v>
      </c>
      <c r="I30" s="40">
        <v>0.92367472656990224</v>
      </c>
      <c r="J30" s="40">
        <v>0.94275577498858498</v>
      </c>
      <c r="K30" s="40">
        <v>0.92562024297967171</v>
      </c>
      <c r="L30" s="40">
        <v>0.93514748281730908</v>
      </c>
      <c r="M30" s="40">
        <v>0.8938460516055754</v>
      </c>
      <c r="N30" s="40">
        <v>0.93149999999999999</v>
      </c>
      <c r="O30" s="40">
        <v>0.9567482802922157</v>
      </c>
      <c r="P30" s="40">
        <v>0.85415289101848546</v>
      </c>
      <c r="Q30" s="40">
        <v>0.89799710302765368</v>
      </c>
      <c r="R30" s="40">
        <v>0.89110633530884054</v>
      </c>
      <c r="S30" s="40">
        <v>0.88649999999999995</v>
      </c>
    </row>
    <row r="31" spans="3:20">
      <c r="C31" s="40" t="s">
        <v>100</v>
      </c>
      <c r="D31" s="40"/>
      <c r="E31" s="40">
        <v>2</v>
      </c>
      <c r="F31" s="40">
        <v>2</v>
      </c>
      <c r="G31" s="40">
        <v>2</v>
      </c>
      <c r="H31" s="40">
        <v>2</v>
      </c>
      <c r="I31" s="40">
        <v>2</v>
      </c>
      <c r="J31" s="40">
        <v>2</v>
      </c>
      <c r="K31" s="40">
        <v>2</v>
      </c>
      <c r="L31" s="40">
        <v>2</v>
      </c>
      <c r="M31" s="40">
        <v>2</v>
      </c>
      <c r="N31" s="40">
        <v>2</v>
      </c>
      <c r="O31" s="40">
        <v>2</v>
      </c>
      <c r="P31" s="40">
        <v>2</v>
      </c>
      <c r="Q31" s="40">
        <v>2</v>
      </c>
      <c r="R31" s="40">
        <v>2</v>
      </c>
      <c r="S31" s="40">
        <v>2</v>
      </c>
    </row>
    <row r="32" spans="3:20">
      <c r="C32" s="40" t="s">
        <v>86</v>
      </c>
      <c r="D32" s="40"/>
      <c r="E32" s="43">
        <v>8.9412368626805936</v>
      </c>
      <c r="F32" s="43">
        <v>8.9282063418591555</v>
      </c>
      <c r="G32" s="43">
        <v>8.9593969311120158</v>
      </c>
      <c r="H32" s="43">
        <v>8.9645883921020761</v>
      </c>
      <c r="I32" s="43">
        <v>8.9570082590537314</v>
      </c>
      <c r="J32" s="43">
        <v>8.9733564952553433</v>
      </c>
      <c r="K32" s="43">
        <v>8.94195514674254</v>
      </c>
      <c r="L32" s="43">
        <v>8.9682852403149589</v>
      </c>
      <c r="M32" s="43">
        <v>8.9323992644194892</v>
      </c>
      <c r="N32" s="43">
        <v>8.9550000000000001</v>
      </c>
      <c r="O32" s="43">
        <v>9.0295823307170089</v>
      </c>
      <c r="P32" s="43">
        <v>8.9669769258444827</v>
      </c>
      <c r="Q32" s="43">
        <v>8.975596037772128</v>
      </c>
      <c r="R32" s="43">
        <v>8.9900449279725372</v>
      </c>
      <c r="S32" s="43">
        <v>8.99</v>
      </c>
    </row>
    <row r="33" spans="3:19">
      <c r="C33" s="40" t="s">
        <v>103</v>
      </c>
      <c r="D33" s="40"/>
      <c r="E33" s="40">
        <v>2.8583538104237025</v>
      </c>
      <c r="F33" s="40">
        <v>2.8050832774037704</v>
      </c>
      <c r="G33" s="40">
        <v>2.6944446876730708</v>
      </c>
      <c r="H33" s="40">
        <v>2.6765835628690913</v>
      </c>
      <c r="I33" s="40">
        <v>2.7996576270802311</v>
      </c>
      <c r="J33" s="40">
        <v>2.7482266290948267</v>
      </c>
      <c r="K33" s="40">
        <v>2.8214934986301663</v>
      </c>
      <c r="L33" s="40">
        <v>2.8073495149854022</v>
      </c>
      <c r="M33" s="40">
        <v>2.7341478928111109</v>
      </c>
      <c r="N33" s="40">
        <v>2.8157330912903045</v>
      </c>
      <c r="O33" s="40">
        <v>1.9869276967962257</v>
      </c>
      <c r="P33" s="40">
        <v>1.9279543592870769</v>
      </c>
      <c r="Q33" s="40">
        <v>1.94576489427398</v>
      </c>
      <c r="R33" s="40">
        <v>1.9351001740702083</v>
      </c>
      <c r="S33" s="40">
        <v>1.9360105246222086</v>
      </c>
    </row>
    <row r="34" spans="3:19">
      <c r="C34" s="40" t="s">
        <v>104</v>
      </c>
      <c r="D34" s="40"/>
      <c r="E34" s="40">
        <f t="shared" ref="E34:S34" si="0">(E22)/(E22+E24)</f>
        <v>0.41015513439700857</v>
      </c>
      <c r="F34" s="40">
        <f t="shared" si="0"/>
        <v>0.41809564216409095</v>
      </c>
      <c r="G34" s="40">
        <f t="shared" si="0"/>
        <v>0.25768038475016913</v>
      </c>
      <c r="H34" s="40">
        <f t="shared" si="0"/>
        <v>0.34159995334927235</v>
      </c>
      <c r="I34" s="40">
        <f t="shared" si="0"/>
        <v>0.500709239571833</v>
      </c>
      <c r="J34" s="40">
        <f t="shared" si="0"/>
        <v>0.5196526032251424</v>
      </c>
      <c r="K34" s="40">
        <f t="shared" si="0"/>
        <v>0.5287597560175773</v>
      </c>
      <c r="L34" s="40">
        <f t="shared" si="0"/>
        <v>0.46854262648463596</v>
      </c>
      <c r="M34" s="40">
        <f t="shared" si="0"/>
        <v>0.42522779118372306</v>
      </c>
      <c r="N34" s="40">
        <f t="shared" si="0"/>
        <v>0.495</v>
      </c>
      <c r="O34" s="40">
        <f t="shared" si="0"/>
        <v>0.45545341986588833</v>
      </c>
      <c r="P34" s="40">
        <f t="shared" si="0"/>
        <v>0.39097128793084157</v>
      </c>
      <c r="Q34" s="40">
        <f t="shared" si="0"/>
        <v>0.40338150879762902</v>
      </c>
      <c r="R34" s="40">
        <f t="shared" si="0"/>
        <v>0.39560054397353039</v>
      </c>
      <c r="S34" s="40">
        <f t="shared" si="0"/>
        <v>0.38448859380772427</v>
      </c>
    </row>
    <row r="35" spans="3:19">
      <c r="C35" s="40" t="s">
        <v>205</v>
      </c>
      <c r="D35" s="30"/>
      <c r="E35" s="40">
        <v>3.1623211326482568</v>
      </c>
      <c r="F35" s="40">
        <v>3.2097162134109349</v>
      </c>
      <c r="G35" s="40">
        <v>3.3020949172896059</v>
      </c>
      <c r="H35" s="40">
        <v>3.3647756142457541</v>
      </c>
      <c r="I35" s="40">
        <v>3.2225724984219033</v>
      </c>
      <c r="J35" s="40">
        <v>3.2703259998971959</v>
      </c>
      <c r="K35" s="40">
        <v>3.1871079225813372</v>
      </c>
      <c r="L35" s="40">
        <v>3.2152473098731917</v>
      </c>
      <c r="M35" s="40">
        <v>3.2957703063633894</v>
      </c>
      <c r="N35" s="40">
        <v>3.1960449346954558</v>
      </c>
      <c r="O35" s="40">
        <v>4.0606319993534115</v>
      </c>
      <c r="P35" s="40">
        <v>4.1739704461232403</v>
      </c>
      <c r="Q35" s="40">
        <v>4.1231843028006026</v>
      </c>
      <c r="R35" s="40">
        <v>4.1486578388274218</v>
      </c>
      <c r="S35" s="40">
        <v>4.1559218677646932</v>
      </c>
    </row>
    <row r="37" spans="3:19">
      <c r="D37" t="s">
        <v>226</v>
      </c>
    </row>
    <row r="38" spans="3:19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</row>
    <row r="39" spans="3:19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U52"/>
  <sheetViews>
    <sheetView topLeftCell="A2" zoomScale="80" zoomScaleNormal="80" workbookViewId="0">
      <selection activeCell="A2" sqref="A2"/>
    </sheetView>
  </sheetViews>
  <sheetFormatPr defaultRowHeight="15"/>
  <cols>
    <col min="2" max="2" width="12" customWidth="1"/>
    <col min="3" max="3" width="13" customWidth="1"/>
    <col min="4" max="4" width="13.42578125" customWidth="1"/>
    <col min="5" max="5" width="13.28515625" customWidth="1"/>
    <col min="6" max="6" width="12.28515625" customWidth="1"/>
    <col min="7" max="7" width="13.5703125" customWidth="1"/>
    <col min="8" max="8" width="10.5703125" bestFit="1" customWidth="1"/>
    <col min="10" max="10" width="14.5703125" customWidth="1"/>
    <col min="11" max="11" width="11.85546875" customWidth="1"/>
    <col min="12" max="12" width="14.28515625" customWidth="1"/>
    <col min="13" max="13" width="12.85546875" customWidth="1"/>
    <col min="14" max="14" width="10.5703125" bestFit="1" customWidth="1"/>
    <col min="17" max="17" width="10.28515625" customWidth="1"/>
    <col min="18" max="18" width="13.42578125" customWidth="1"/>
    <col min="19" max="19" width="13" customWidth="1"/>
    <col min="20" max="20" width="12.7109375" customWidth="1"/>
    <col min="21" max="21" width="13.7109375" customWidth="1"/>
    <col min="22" max="22" width="12.7109375" customWidth="1"/>
    <col min="23" max="23" width="11.5703125" customWidth="1"/>
  </cols>
  <sheetData>
    <row r="2" spans="1:47" ht="47.25">
      <c r="B2" s="93" t="s">
        <v>96</v>
      </c>
      <c r="C2" s="94" t="s">
        <v>113</v>
      </c>
      <c r="D2" s="94" t="s">
        <v>113</v>
      </c>
      <c r="E2" s="94" t="s">
        <v>113</v>
      </c>
      <c r="F2" s="94" t="s">
        <v>113</v>
      </c>
      <c r="G2" s="94" t="s">
        <v>113</v>
      </c>
      <c r="H2" s="94" t="s">
        <v>126</v>
      </c>
      <c r="I2" s="94" t="s">
        <v>126</v>
      </c>
      <c r="J2" s="94" t="s">
        <v>120</v>
      </c>
      <c r="K2" s="94" t="s">
        <v>120</v>
      </c>
      <c r="L2" s="94" t="s">
        <v>120</v>
      </c>
      <c r="M2" s="94" t="s">
        <v>120</v>
      </c>
      <c r="N2" s="94" t="s">
        <v>120</v>
      </c>
      <c r="O2" s="94" t="s">
        <v>120</v>
      </c>
      <c r="P2" s="94" t="s">
        <v>120</v>
      </c>
      <c r="Q2" s="80" t="s">
        <v>125</v>
      </c>
      <c r="R2" s="80" t="s">
        <v>125</v>
      </c>
      <c r="S2" s="80" t="s">
        <v>125</v>
      </c>
      <c r="T2" s="80" t="s">
        <v>125</v>
      </c>
      <c r="U2" s="80" t="s">
        <v>125</v>
      </c>
      <c r="V2" s="80" t="s">
        <v>125</v>
      </c>
      <c r="W2" s="80" t="s">
        <v>125</v>
      </c>
      <c r="AB2" s="59"/>
      <c r="AC2" s="59"/>
      <c r="AD2" s="59"/>
      <c r="AE2" s="59"/>
      <c r="AF2" s="59"/>
      <c r="AG2" s="60"/>
      <c r="AH2" s="59"/>
      <c r="AI2" s="59"/>
      <c r="AJ2" s="59"/>
      <c r="AR2" s="8"/>
      <c r="AS2" s="8"/>
      <c r="AT2" s="8"/>
      <c r="AU2" s="8"/>
    </row>
    <row r="3" spans="1:47" ht="21">
      <c r="B3" s="84" t="s">
        <v>119</v>
      </c>
      <c r="C3" s="95" t="s">
        <v>114</v>
      </c>
      <c r="D3" s="95" t="s">
        <v>115</v>
      </c>
      <c r="E3" s="95" t="s">
        <v>116</v>
      </c>
      <c r="F3" s="96" t="s">
        <v>117</v>
      </c>
      <c r="G3" s="96" t="s">
        <v>118</v>
      </c>
      <c r="H3" s="88" t="s">
        <v>185</v>
      </c>
      <c r="I3" s="88" t="s">
        <v>185</v>
      </c>
      <c r="J3" s="96" t="s">
        <v>127</v>
      </c>
      <c r="K3" s="96" t="s">
        <v>128</v>
      </c>
      <c r="L3" s="96" t="s">
        <v>129</v>
      </c>
      <c r="M3" s="96" t="s">
        <v>130</v>
      </c>
      <c r="N3" s="88" t="s">
        <v>187</v>
      </c>
      <c r="O3" s="88" t="s">
        <v>187</v>
      </c>
      <c r="P3" s="88" t="s">
        <v>187</v>
      </c>
      <c r="Q3" s="96" t="s">
        <v>189</v>
      </c>
      <c r="R3" s="96" t="s">
        <v>121</v>
      </c>
      <c r="S3" s="96" t="s">
        <v>122</v>
      </c>
      <c r="T3" s="96" t="s">
        <v>123</v>
      </c>
      <c r="U3" s="96" t="s">
        <v>124</v>
      </c>
      <c r="V3" s="96" t="s">
        <v>124</v>
      </c>
      <c r="W3" s="96" t="s">
        <v>124</v>
      </c>
      <c r="Y3" s="13"/>
      <c r="Z3" s="13"/>
      <c r="AA3" s="13"/>
      <c r="AB3" s="59"/>
      <c r="AC3" s="59"/>
      <c r="AD3" s="59"/>
      <c r="AE3" s="59"/>
      <c r="AF3" s="59"/>
      <c r="AG3" s="60"/>
      <c r="AH3" s="61"/>
      <c r="AI3" s="61"/>
      <c r="AJ3" s="59"/>
      <c r="AM3" s="57"/>
      <c r="AN3" s="57"/>
      <c r="AO3" s="57"/>
      <c r="AP3" s="57"/>
      <c r="AQ3" s="57"/>
      <c r="AR3" s="57"/>
      <c r="AS3" s="57"/>
      <c r="AT3" s="57"/>
      <c r="AU3" s="57"/>
    </row>
    <row r="4" spans="1:47" ht="21">
      <c r="A4" s="31" t="s">
        <v>215</v>
      </c>
      <c r="B4" s="41" t="s">
        <v>0</v>
      </c>
      <c r="C4" s="34" t="s">
        <v>225</v>
      </c>
      <c r="D4" s="34" t="s">
        <v>225</v>
      </c>
      <c r="E4" s="33" t="s">
        <v>225</v>
      </c>
      <c r="F4" s="33">
        <v>7.5999999999999998E-2</v>
      </c>
      <c r="G4" s="33">
        <v>0.23899999999999999</v>
      </c>
      <c r="H4" s="34">
        <v>0.03</v>
      </c>
      <c r="I4" s="34" t="s">
        <v>225</v>
      </c>
      <c r="J4" s="33" t="s">
        <v>225</v>
      </c>
      <c r="K4" s="33">
        <v>0.154</v>
      </c>
      <c r="L4" s="33">
        <v>0.26300000000000001</v>
      </c>
      <c r="M4" s="33">
        <v>6.8000000000000005E-2</v>
      </c>
      <c r="N4" s="64">
        <v>1E-3</v>
      </c>
      <c r="O4" s="34" t="s">
        <v>225</v>
      </c>
      <c r="P4" s="34" t="s">
        <v>225</v>
      </c>
      <c r="Q4" s="34">
        <v>0.01</v>
      </c>
      <c r="R4" s="33">
        <v>1.2999999999999999E-2</v>
      </c>
      <c r="S4" s="65">
        <v>2E-3</v>
      </c>
      <c r="T4" s="34">
        <v>2.9649999999999999</v>
      </c>
      <c r="U4" s="33" t="s">
        <v>225</v>
      </c>
      <c r="V4" s="34" t="s">
        <v>225</v>
      </c>
      <c r="W4" s="34" t="s">
        <v>225</v>
      </c>
      <c r="Y4" s="7"/>
      <c r="Z4" s="7"/>
      <c r="AA4" s="7"/>
      <c r="AB4" s="59"/>
      <c r="AC4" s="60"/>
      <c r="AD4" s="60"/>
      <c r="AE4" s="60"/>
      <c r="AF4" s="59"/>
      <c r="AG4" s="60"/>
      <c r="AH4" s="60"/>
      <c r="AI4" s="60"/>
      <c r="AJ4" s="59"/>
      <c r="AM4" s="57"/>
      <c r="AN4" s="57"/>
      <c r="AO4" s="57"/>
      <c r="AP4" s="57"/>
      <c r="AQ4" s="57"/>
      <c r="AR4" s="57"/>
      <c r="AS4" s="57"/>
      <c r="AT4" s="57"/>
      <c r="AU4" s="57"/>
    </row>
    <row r="5" spans="1:47" ht="21">
      <c r="A5" s="31" t="s">
        <v>215</v>
      </c>
      <c r="B5" s="41" t="s">
        <v>3</v>
      </c>
      <c r="C5" s="34" t="s">
        <v>225</v>
      </c>
      <c r="D5" s="34" t="s">
        <v>225</v>
      </c>
      <c r="E5" s="33" t="s">
        <v>225</v>
      </c>
      <c r="F5" s="33">
        <v>5.7000000000000002E-2</v>
      </c>
      <c r="G5" s="33">
        <v>0.29599999999999999</v>
      </c>
      <c r="H5" s="34" t="s">
        <v>225</v>
      </c>
      <c r="I5" s="34" t="s">
        <v>225</v>
      </c>
      <c r="J5" s="33" t="s">
        <v>225</v>
      </c>
      <c r="K5" s="33">
        <v>3.4000000000000002E-2</v>
      </c>
      <c r="L5" s="33">
        <v>0.128</v>
      </c>
      <c r="M5" s="33">
        <v>6.6000000000000003E-2</v>
      </c>
      <c r="N5" s="34" t="s">
        <v>225</v>
      </c>
      <c r="O5" s="34" t="s">
        <v>225</v>
      </c>
      <c r="P5" s="34" t="s">
        <v>225</v>
      </c>
      <c r="Q5" s="34">
        <v>0.02</v>
      </c>
      <c r="R5" s="33" t="s">
        <v>225</v>
      </c>
      <c r="S5" s="33">
        <v>2.3E-2</v>
      </c>
      <c r="T5" s="33" t="s">
        <v>225</v>
      </c>
      <c r="U5" s="33">
        <v>2.3E-2</v>
      </c>
      <c r="V5" s="34" t="s">
        <v>225</v>
      </c>
      <c r="W5" s="34" t="s">
        <v>225</v>
      </c>
      <c r="Y5" s="7"/>
      <c r="Z5" s="7"/>
      <c r="AA5" s="7"/>
      <c r="AB5" s="59"/>
      <c r="AC5" s="60"/>
      <c r="AD5" s="60"/>
      <c r="AE5" s="60"/>
      <c r="AF5" s="59"/>
      <c r="AG5" s="60"/>
      <c r="AH5" s="60"/>
      <c r="AI5" s="60"/>
      <c r="AJ5" s="59"/>
      <c r="AM5" s="57"/>
      <c r="AN5" s="57"/>
      <c r="AO5" s="57"/>
      <c r="AP5" s="57"/>
      <c r="AQ5" s="57"/>
      <c r="AR5" s="57"/>
      <c r="AS5" s="57"/>
      <c r="AT5" s="57"/>
      <c r="AU5" s="57"/>
    </row>
    <row r="6" spans="1:47" ht="21">
      <c r="A6" s="31" t="s">
        <v>215</v>
      </c>
      <c r="B6" s="41" t="s">
        <v>2</v>
      </c>
      <c r="C6" s="34">
        <v>2.1999999999999999E-2</v>
      </c>
      <c r="D6" s="34">
        <v>1.7000000000000001E-2</v>
      </c>
      <c r="E6" s="33">
        <v>1.9E-2</v>
      </c>
      <c r="F6" s="33">
        <v>0.111</v>
      </c>
      <c r="G6" s="33">
        <v>0.01</v>
      </c>
      <c r="H6" s="34">
        <v>0.01</v>
      </c>
      <c r="I6" s="34">
        <v>0.01</v>
      </c>
      <c r="J6" s="33">
        <v>0.05</v>
      </c>
      <c r="K6" s="33" t="s">
        <v>225</v>
      </c>
      <c r="L6" s="33">
        <v>3.3000000000000002E-2</v>
      </c>
      <c r="M6" s="33">
        <v>0</v>
      </c>
      <c r="N6" s="34">
        <v>1E-3</v>
      </c>
      <c r="O6" s="34" t="s">
        <v>225</v>
      </c>
      <c r="P6" s="34" t="s">
        <v>225</v>
      </c>
      <c r="Q6" s="33" t="s">
        <v>225</v>
      </c>
      <c r="R6" s="33" t="s">
        <v>225</v>
      </c>
      <c r="S6" s="33" t="s">
        <v>225</v>
      </c>
      <c r="T6" s="33" t="s">
        <v>225</v>
      </c>
      <c r="U6" s="33">
        <v>5.6000000000000001E-2</v>
      </c>
      <c r="V6" s="34" t="s">
        <v>225</v>
      </c>
      <c r="W6" s="34" t="s">
        <v>225</v>
      </c>
      <c r="Y6" s="7"/>
      <c r="Z6" s="7"/>
      <c r="AA6" s="7"/>
      <c r="AB6" s="59"/>
      <c r="AC6" s="60"/>
      <c r="AD6" s="60"/>
      <c r="AE6" s="60"/>
      <c r="AF6" s="59"/>
      <c r="AG6" s="60"/>
      <c r="AH6" s="60"/>
      <c r="AI6" s="60"/>
      <c r="AJ6" s="59"/>
      <c r="AM6" s="57"/>
      <c r="AN6" s="57"/>
      <c r="AO6" s="57"/>
      <c r="AP6" s="57"/>
      <c r="AQ6" s="57"/>
      <c r="AR6" s="57"/>
      <c r="AS6" s="57"/>
      <c r="AT6" s="57"/>
      <c r="AU6" s="57"/>
    </row>
    <row r="7" spans="1:47" ht="21">
      <c r="A7" s="31" t="s">
        <v>215</v>
      </c>
      <c r="B7" s="41" t="s">
        <v>6</v>
      </c>
      <c r="C7" s="34">
        <v>1.01</v>
      </c>
      <c r="D7" s="34">
        <v>0.99</v>
      </c>
      <c r="E7" s="33">
        <v>1.17</v>
      </c>
      <c r="F7" s="33">
        <v>0.82499999999999996</v>
      </c>
      <c r="G7" s="33">
        <v>0.89200000000000002</v>
      </c>
      <c r="H7" s="34">
        <v>0.7</v>
      </c>
      <c r="I7" s="34">
        <v>0.8</v>
      </c>
      <c r="J7" s="33">
        <v>42.723999999999997</v>
      </c>
      <c r="K7" s="33">
        <v>32.615000000000002</v>
      </c>
      <c r="L7" s="33">
        <v>35.920999999999999</v>
      </c>
      <c r="M7" s="33">
        <v>40.779000000000003</v>
      </c>
      <c r="N7" s="34">
        <v>37.799999999999997</v>
      </c>
      <c r="O7" s="34">
        <v>38</v>
      </c>
      <c r="P7" s="34">
        <v>40</v>
      </c>
      <c r="Q7" s="34">
        <v>13.5</v>
      </c>
      <c r="R7" s="33">
        <v>11.474</v>
      </c>
      <c r="S7" s="33">
        <v>11.632</v>
      </c>
      <c r="T7" s="33">
        <v>12.358000000000001</v>
      </c>
      <c r="U7" s="33">
        <v>11.928000000000001</v>
      </c>
      <c r="V7" s="34">
        <v>11.9</v>
      </c>
      <c r="W7" s="34">
        <v>11.89</v>
      </c>
      <c r="Y7" s="7"/>
      <c r="Z7" s="7"/>
      <c r="AA7" s="7"/>
      <c r="AB7" s="59"/>
      <c r="AC7" s="60"/>
      <c r="AD7" s="60"/>
      <c r="AE7" s="60"/>
      <c r="AF7" s="59"/>
      <c r="AG7" s="60"/>
      <c r="AH7" s="60"/>
      <c r="AI7" s="60"/>
      <c r="AJ7" s="59"/>
      <c r="AM7" s="57"/>
      <c r="AN7" s="57"/>
      <c r="AO7" s="57"/>
      <c r="AP7" s="57"/>
      <c r="AQ7" s="57"/>
      <c r="AR7" s="57"/>
      <c r="AS7" s="57"/>
      <c r="AT7" s="57"/>
      <c r="AU7" s="57"/>
    </row>
    <row r="8" spans="1:47" ht="21">
      <c r="A8" s="31" t="s">
        <v>215</v>
      </c>
      <c r="B8" s="41" t="s">
        <v>7</v>
      </c>
      <c r="C8" s="34">
        <v>0.55000000000000004</v>
      </c>
      <c r="D8" s="34">
        <v>0.51</v>
      </c>
      <c r="E8" s="33">
        <v>0.86</v>
      </c>
      <c r="F8" s="33">
        <v>0.58599999999999997</v>
      </c>
      <c r="G8" s="33">
        <v>0.64</v>
      </c>
      <c r="H8" s="34">
        <v>0.6</v>
      </c>
      <c r="I8" s="34">
        <v>0.7</v>
      </c>
      <c r="J8" s="33">
        <v>9.0579999999999998</v>
      </c>
      <c r="K8" s="33">
        <v>6.4320000000000004</v>
      </c>
      <c r="L8" s="33">
        <v>5.5309999999999997</v>
      </c>
      <c r="M8" s="33">
        <v>4.3129999999999997</v>
      </c>
      <c r="N8" s="34">
        <v>8</v>
      </c>
      <c r="O8" s="34">
        <v>5</v>
      </c>
      <c r="P8" s="34">
        <v>5.6</v>
      </c>
      <c r="Q8" s="34">
        <v>12.6</v>
      </c>
      <c r="R8" s="33">
        <v>8.7479999999999993</v>
      </c>
      <c r="S8" s="33">
        <v>8.9450000000000003</v>
      </c>
      <c r="T8" s="33">
        <v>8.3529999999999998</v>
      </c>
      <c r="U8" s="33">
        <v>7.8840000000000003</v>
      </c>
      <c r="V8" s="34">
        <v>8.6</v>
      </c>
      <c r="W8" s="34">
        <v>8.5</v>
      </c>
      <c r="Y8" s="7"/>
      <c r="Z8" s="7"/>
      <c r="AA8" s="7"/>
      <c r="AB8" s="59"/>
      <c r="AC8" s="60"/>
      <c r="AD8" s="60"/>
      <c r="AE8" s="60"/>
      <c r="AF8" s="59"/>
      <c r="AG8" s="60"/>
      <c r="AH8" s="60"/>
      <c r="AI8" s="60"/>
      <c r="AJ8" s="59"/>
      <c r="AM8" s="57"/>
      <c r="AN8" s="57"/>
      <c r="AO8" s="57"/>
      <c r="AP8" s="57"/>
      <c r="AQ8" s="57"/>
      <c r="AR8" s="57"/>
      <c r="AS8" s="57"/>
      <c r="AT8" s="57"/>
      <c r="AU8" s="57"/>
    </row>
    <row r="9" spans="1:47" ht="21">
      <c r="A9" s="31" t="s">
        <v>215</v>
      </c>
      <c r="B9" s="41" t="s">
        <v>5</v>
      </c>
      <c r="C9" s="34">
        <v>1.427</v>
      </c>
      <c r="D9" s="34">
        <v>1.52</v>
      </c>
      <c r="E9" s="33">
        <v>1.46</v>
      </c>
      <c r="F9" s="33">
        <v>0.21</v>
      </c>
      <c r="G9" s="33">
        <v>0.254</v>
      </c>
      <c r="H9" s="34">
        <v>0.7</v>
      </c>
      <c r="I9" s="34">
        <v>0.9</v>
      </c>
      <c r="J9" s="33">
        <v>5.1779999999999999</v>
      </c>
      <c r="K9" s="33">
        <v>17.754000000000001</v>
      </c>
      <c r="L9" s="33">
        <v>14.103</v>
      </c>
      <c r="M9" s="33">
        <v>13.198</v>
      </c>
      <c r="N9" s="34">
        <v>11.1</v>
      </c>
      <c r="O9" s="34">
        <v>12.2</v>
      </c>
      <c r="P9" s="34">
        <v>12.7</v>
      </c>
      <c r="Q9" s="34">
        <v>4.7</v>
      </c>
      <c r="R9" s="33">
        <v>8.5120000000000005</v>
      </c>
      <c r="S9" s="33">
        <v>8.5310000000000006</v>
      </c>
      <c r="T9" s="33">
        <v>6.508</v>
      </c>
      <c r="U9" s="33">
        <v>7.8529999999999998</v>
      </c>
      <c r="V9" s="34">
        <v>8.4</v>
      </c>
      <c r="W9" s="34">
        <v>8.43</v>
      </c>
      <c r="Y9" s="7"/>
      <c r="Z9" s="7"/>
      <c r="AA9" s="7"/>
      <c r="AB9" s="59"/>
      <c r="AC9" s="60"/>
      <c r="AD9" s="60"/>
      <c r="AE9" s="60"/>
      <c r="AF9" s="59"/>
      <c r="AG9" s="60"/>
      <c r="AH9" s="60"/>
      <c r="AI9" s="60"/>
      <c r="AJ9" s="59"/>
      <c r="AM9" s="57"/>
      <c r="AN9" s="57"/>
      <c r="AO9" s="57"/>
      <c r="AP9" s="57"/>
      <c r="AQ9" s="57"/>
      <c r="AR9" s="57"/>
      <c r="AS9" s="57"/>
      <c r="AT9" s="57"/>
      <c r="AU9" s="57"/>
    </row>
    <row r="10" spans="1:47" ht="21">
      <c r="A10" s="31" t="s">
        <v>215</v>
      </c>
      <c r="B10" s="41" t="s">
        <v>9</v>
      </c>
      <c r="C10" s="34" t="s">
        <v>225</v>
      </c>
      <c r="D10" s="34" t="s">
        <v>225</v>
      </c>
      <c r="E10" s="34" t="s">
        <v>225</v>
      </c>
      <c r="F10" s="34" t="s">
        <v>225</v>
      </c>
      <c r="G10" s="34" t="s">
        <v>225</v>
      </c>
      <c r="H10" s="34" t="s">
        <v>225</v>
      </c>
      <c r="I10" s="34" t="s">
        <v>225</v>
      </c>
      <c r="J10" s="33">
        <v>4.3999999999999997E-2</v>
      </c>
      <c r="K10" s="33">
        <v>7.0000000000000001E-3</v>
      </c>
      <c r="L10" s="33">
        <v>1.6E-2</v>
      </c>
      <c r="M10" s="33">
        <v>1.0999999999999999E-2</v>
      </c>
      <c r="N10" s="34">
        <v>2.1000000000000001E-2</v>
      </c>
      <c r="O10" s="34" t="s">
        <v>225</v>
      </c>
      <c r="P10" s="34" t="s">
        <v>225</v>
      </c>
      <c r="Q10" s="34" t="s">
        <v>225</v>
      </c>
      <c r="R10" s="33">
        <v>2.1999999999999999E-2</v>
      </c>
      <c r="S10" s="33" t="s">
        <v>225</v>
      </c>
      <c r="T10" s="33" t="s">
        <v>225</v>
      </c>
      <c r="U10" s="33">
        <v>4.2999999999999997E-2</v>
      </c>
      <c r="V10" s="34" t="s">
        <v>225</v>
      </c>
      <c r="W10" s="34">
        <v>0.02</v>
      </c>
      <c r="Y10" s="7"/>
      <c r="Z10" s="7"/>
      <c r="AA10" s="7"/>
      <c r="AB10" s="59"/>
      <c r="AC10" s="60"/>
      <c r="AD10" s="60"/>
      <c r="AE10" s="60"/>
      <c r="AF10" s="59"/>
      <c r="AG10" s="60"/>
      <c r="AH10" s="60"/>
      <c r="AI10" s="60"/>
      <c r="AJ10" s="59"/>
      <c r="AM10" s="57"/>
      <c r="AN10" s="57"/>
      <c r="AO10" s="57"/>
      <c r="AP10" s="57"/>
      <c r="AQ10" s="57"/>
      <c r="AR10" s="57"/>
      <c r="AS10" s="57"/>
      <c r="AT10" s="57"/>
      <c r="AU10" s="57"/>
    </row>
    <row r="11" spans="1:47" ht="21">
      <c r="A11" s="31" t="s">
        <v>215</v>
      </c>
      <c r="B11" s="41" t="s">
        <v>8</v>
      </c>
      <c r="C11" s="34">
        <v>54.13</v>
      </c>
      <c r="D11" s="34">
        <v>54.17</v>
      </c>
      <c r="E11" s="33">
        <v>54.18</v>
      </c>
      <c r="F11" s="33">
        <v>54.441000000000003</v>
      </c>
      <c r="G11" s="33">
        <v>54.087000000000003</v>
      </c>
      <c r="H11" s="34">
        <v>54.3</v>
      </c>
      <c r="I11" s="34">
        <v>54.1</v>
      </c>
      <c r="J11" s="33">
        <v>0.73299999999999998</v>
      </c>
      <c r="K11" s="33">
        <v>0.85599999999999998</v>
      </c>
      <c r="L11" s="33">
        <v>1.038</v>
      </c>
      <c r="M11" s="33">
        <v>0.71199999999999997</v>
      </c>
      <c r="N11" s="34">
        <v>0.71</v>
      </c>
      <c r="O11" s="34">
        <v>0.7</v>
      </c>
      <c r="P11" s="34">
        <v>0.6</v>
      </c>
      <c r="Q11" s="34">
        <v>27.1</v>
      </c>
      <c r="R11" s="33">
        <v>26.303000000000001</v>
      </c>
      <c r="S11" s="33">
        <v>26.19</v>
      </c>
      <c r="T11" s="33">
        <v>25.861000000000001</v>
      </c>
      <c r="U11" s="33">
        <v>26.292999999999999</v>
      </c>
      <c r="V11" s="34">
        <v>25.9</v>
      </c>
      <c r="W11" s="34">
        <v>26.16</v>
      </c>
      <c r="Y11" s="7"/>
      <c r="Z11" s="7"/>
      <c r="AA11" s="7"/>
      <c r="AB11" s="59"/>
      <c r="AC11" s="60"/>
      <c r="AD11" s="60"/>
      <c r="AE11" s="60"/>
      <c r="AF11" s="59"/>
      <c r="AG11" s="60"/>
      <c r="AH11" s="60"/>
      <c r="AI11" s="60"/>
      <c r="AJ11" s="59"/>
      <c r="AM11" s="57"/>
      <c r="AN11" s="57"/>
      <c r="AO11" s="57"/>
      <c r="AP11" s="57"/>
      <c r="AQ11" s="57"/>
      <c r="AR11" s="57"/>
      <c r="AS11" s="57"/>
      <c r="AT11" s="57"/>
      <c r="AU11" s="57"/>
    </row>
    <row r="12" spans="1:47" ht="21">
      <c r="A12" s="31" t="s">
        <v>215</v>
      </c>
      <c r="B12" s="41" t="s">
        <v>10</v>
      </c>
      <c r="C12" s="33" t="s">
        <v>225</v>
      </c>
      <c r="D12" s="33" t="s">
        <v>225</v>
      </c>
      <c r="E12" s="33" t="s">
        <v>225</v>
      </c>
      <c r="F12" s="33" t="s">
        <v>225</v>
      </c>
      <c r="G12" s="33" t="s">
        <v>225</v>
      </c>
      <c r="H12" s="33" t="s">
        <v>225</v>
      </c>
      <c r="I12" s="33" t="s">
        <v>225</v>
      </c>
      <c r="J12" s="33" t="s">
        <v>225</v>
      </c>
      <c r="K12" s="33" t="s">
        <v>225</v>
      </c>
      <c r="L12" s="33" t="s">
        <v>225</v>
      </c>
      <c r="M12" s="33">
        <v>2.8000000000000001E-2</v>
      </c>
      <c r="N12" s="34" t="s">
        <v>225</v>
      </c>
      <c r="O12" s="34" t="s">
        <v>225</v>
      </c>
      <c r="P12" s="34" t="s">
        <v>225</v>
      </c>
      <c r="Q12" s="34" t="s">
        <v>225</v>
      </c>
      <c r="R12" s="33" t="s">
        <v>225</v>
      </c>
      <c r="S12" s="33" t="s">
        <v>225</v>
      </c>
      <c r="T12" s="33">
        <v>3.1E-2</v>
      </c>
      <c r="U12" s="33" t="s">
        <v>225</v>
      </c>
      <c r="V12" s="34" t="s">
        <v>242</v>
      </c>
      <c r="W12" s="34" t="s">
        <v>225</v>
      </c>
      <c r="Y12" s="7"/>
      <c r="Z12" s="7"/>
      <c r="AA12" s="7"/>
      <c r="AB12" s="59"/>
      <c r="AC12" s="60"/>
      <c r="AD12" s="60"/>
      <c r="AE12" s="60"/>
      <c r="AF12" s="59"/>
      <c r="AG12" s="60"/>
      <c r="AH12" s="60"/>
      <c r="AI12" s="60"/>
      <c r="AJ12" s="59"/>
      <c r="AM12" s="57"/>
      <c r="AN12" s="57"/>
      <c r="AO12" s="57"/>
      <c r="AP12" s="57"/>
      <c r="AQ12" s="57"/>
      <c r="AR12" s="57"/>
      <c r="AS12" s="57"/>
      <c r="AT12" s="57"/>
      <c r="AU12" s="57"/>
    </row>
    <row r="13" spans="1:47" ht="21">
      <c r="A13" s="31" t="s">
        <v>215</v>
      </c>
      <c r="B13" s="41" t="s">
        <v>49</v>
      </c>
      <c r="C13" s="33">
        <f>SUM(C4:C12)</f>
        <v>57.139000000000003</v>
      </c>
      <c r="D13" s="33">
        <f>SUM(D4:D12)</f>
        <v>57.207000000000001</v>
      </c>
      <c r="E13" s="33">
        <f>SUM(E4:E12)</f>
        <v>57.689</v>
      </c>
      <c r="F13" s="33">
        <f>SUM(F4:F12)</f>
        <v>56.306000000000004</v>
      </c>
      <c r="G13" s="33">
        <f>SUM(G4:G12)</f>
        <v>56.418000000000006</v>
      </c>
      <c r="H13" s="33">
        <f t="shared" ref="H13:I13" si="0">SUM(H4:H12)</f>
        <v>56.339999999999996</v>
      </c>
      <c r="I13" s="33">
        <f t="shared" si="0"/>
        <v>56.510000000000005</v>
      </c>
      <c r="J13" s="33">
        <f>SUM(J4:J12)</f>
        <v>57.786999999999985</v>
      </c>
      <c r="K13" s="33">
        <f>SUM(K4:K12)</f>
        <v>57.852000000000004</v>
      </c>
      <c r="L13" s="33">
        <f>SUM(L4:L12)</f>
        <v>57.032999999999994</v>
      </c>
      <c r="M13" s="33">
        <f>SUM(M4:M12)</f>
        <v>59.175000000000011</v>
      </c>
      <c r="N13" s="34">
        <f>SUM(N4:N12)</f>
        <v>57.633000000000003</v>
      </c>
      <c r="O13" s="34">
        <f t="shared" ref="O13:P13" si="1">SUM(O4:O12)</f>
        <v>55.900000000000006</v>
      </c>
      <c r="P13" s="34">
        <f t="shared" si="1"/>
        <v>58.9</v>
      </c>
      <c r="Q13" s="33">
        <f>SUM(Q4:Q12)</f>
        <v>57.93</v>
      </c>
      <c r="R13" s="33">
        <f>SUM(R4:R12)</f>
        <v>55.072000000000003</v>
      </c>
      <c r="S13" s="33">
        <f>SUM(S4:S12)</f>
        <v>55.323000000000008</v>
      </c>
      <c r="T13" s="33">
        <f>SUM(T4:T12)</f>
        <v>56.076000000000001</v>
      </c>
      <c r="U13" s="33">
        <f>SUM(U4:U12)</f>
        <v>54.08</v>
      </c>
      <c r="V13" s="33">
        <f t="shared" ref="V13:W13" si="2">SUM(V4:V12)</f>
        <v>54.8</v>
      </c>
      <c r="W13" s="33">
        <f t="shared" si="2"/>
        <v>55</v>
      </c>
      <c r="AB13" s="59"/>
      <c r="AC13" s="59"/>
      <c r="AD13" s="59"/>
      <c r="AE13" s="59"/>
      <c r="AF13" s="59"/>
      <c r="AG13" s="59"/>
      <c r="AH13" s="59"/>
      <c r="AI13" s="59"/>
      <c r="AJ13" s="59"/>
      <c r="AM13" s="57"/>
      <c r="AN13" s="57"/>
      <c r="AO13" s="57"/>
      <c r="AP13" s="57"/>
      <c r="AQ13" s="57"/>
      <c r="AR13" s="57"/>
      <c r="AS13" s="57"/>
      <c r="AT13" s="57"/>
      <c r="AU13" s="57"/>
    </row>
    <row r="14" spans="1:47" ht="21">
      <c r="AM14" s="57"/>
      <c r="AN14" s="57"/>
      <c r="AO14" s="57"/>
      <c r="AP14" s="57"/>
      <c r="AQ14" s="57"/>
      <c r="AR14" s="57"/>
      <c r="AS14" s="57"/>
      <c r="AT14" s="57"/>
      <c r="AU14" s="57"/>
    </row>
    <row r="15" spans="1:47" ht="15.75">
      <c r="B15" s="41" t="s">
        <v>11</v>
      </c>
      <c r="C15" s="33" t="s">
        <v>241</v>
      </c>
      <c r="D15" s="33" t="s">
        <v>241</v>
      </c>
      <c r="E15" s="33" t="s">
        <v>241</v>
      </c>
      <c r="F15" s="33">
        <v>2.5126150627357243E-3</v>
      </c>
      <c r="G15" s="33">
        <v>7.8507451884519373E-3</v>
      </c>
      <c r="H15" s="33">
        <v>9.9336004638027396E-4</v>
      </c>
      <c r="I15" s="33" t="s">
        <v>241</v>
      </c>
      <c r="J15" s="33" t="s">
        <v>241</v>
      </c>
      <c r="K15" s="33">
        <v>5.7902070696177442E-3</v>
      </c>
      <c r="L15" s="33">
        <v>1.0084282309547962E-2</v>
      </c>
      <c r="M15" s="33">
        <v>2.5779119678641842E-3</v>
      </c>
      <c r="N15" s="33" t="s">
        <v>241</v>
      </c>
      <c r="O15" s="33" t="s">
        <v>241</v>
      </c>
      <c r="P15" s="33" t="s">
        <v>241</v>
      </c>
      <c r="Q15" s="33">
        <v>3.1674222805314902E-4</v>
      </c>
      <c r="R15" s="33">
        <v>4.4769978515658767E-4</v>
      </c>
      <c r="S15" s="33">
        <v>6.8501685360235836E-5</v>
      </c>
      <c r="T15" s="33">
        <v>9.5712145506137353E-2</v>
      </c>
      <c r="U15" s="33" t="s">
        <v>241</v>
      </c>
      <c r="V15" s="33" t="s">
        <v>241</v>
      </c>
      <c r="W15" s="38">
        <v>3.4597628345869613E-5</v>
      </c>
    </row>
    <row r="16" spans="1:47" ht="15.75">
      <c r="B16" s="41" t="s">
        <v>14</v>
      </c>
      <c r="C16" s="33" t="s">
        <v>241</v>
      </c>
      <c r="D16" s="33" t="s">
        <v>241</v>
      </c>
      <c r="E16" s="33" t="s">
        <v>241</v>
      </c>
      <c r="F16" s="33">
        <v>2.2216456609739504E-3</v>
      </c>
      <c r="G16" s="33">
        <v>1.1462840837437952E-2</v>
      </c>
      <c r="H16" s="33" t="s">
        <v>241</v>
      </c>
      <c r="I16" s="33" t="s">
        <v>241</v>
      </c>
      <c r="J16" s="33" t="s">
        <v>241</v>
      </c>
      <c r="K16" s="33">
        <v>1.5070923379493964E-3</v>
      </c>
      <c r="L16" s="33">
        <v>5.7861113463100518E-3</v>
      </c>
      <c r="M16" s="33">
        <v>2.9497871267502467E-3</v>
      </c>
      <c r="N16" s="33" t="s">
        <v>241</v>
      </c>
      <c r="O16" s="33" t="s">
        <v>241</v>
      </c>
      <c r="P16" s="33" t="s">
        <v>241</v>
      </c>
      <c r="Q16" s="33">
        <v>7.4683305802290465E-4</v>
      </c>
      <c r="R16" s="33" t="s">
        <v>241</v>
      </c>
      <c r="S16" s="33">
        <v>9.2872399731038988E-4</v>
      </c>
      <c r="T16" s="33" t="s">
        <v>241</v>
      </c>
      <c r="U16" s="33">
        <v>9.5616313749203707E-4</v>
      </c>
      <c r="V16" s="33" t="s">
        <v>241</v>
      </c>
      <c r="W16" s="38">
        <v>2.6019668176511952E-5</v>
      </c>
    </row>
    <row r="17" spans="2:25" ht="15.75">
      <c r="B17" s="41" t="s">
        <v>13</v>
      </c>
      <c r="C17" s="33">
        <v>5.4021426868775132E-4</v>
      </c>
      <c r="D17" s="33">
        <v>4.1515232409566953E-4</v>
      </c>
      <c r="E17" s="33">
        <v>4.6408994212529363E-4</v>
      </c>
      <c r="F17" s="33">
        <v>2.759883627938978E-3</v>
      </c>
      <c r="G17" s="33">
        <v>2.4704064095499965E-4</v>
      </c>
      <c r="H17" s="33">
        <v>2.493157752553565E-4</v>
      </c>
      <c r="I17" s="33">
        <v>2.4878885921588036E-4</v>
      </c>
      <c r="J17" s="33">
        <v>1.3794326234853483E-3</v>
      </c>
      <c r="K17" s="33"/>
      <c r="L17" s="33">
        <v>9.5160915456889183E-4</v>
      </c>
      <c r="M17" s="33" t="s">
        <v>241</v>
      </c>
      <c r="N17" s="33" t="s">
        <v>241</v>
      </c>
      <c r="O17" s="33" t="s">
        <v>241</v>
      </c>
      <c r="P17" s="33" t="s">
        <v>241</v>
      </c>
      <c r="Q17" s="33" t="s">
        <v>241</v>
      </c>
      <c r="R17" s="33" t="s">
        <v>241</v>
      </c>
      <c r="S17" s="33" t="s">
        <v>241</v>
      </c>
      <c r="T17" s="33" t="s">
        <v>241</v>
      </c>
      <c r="U17" s="33">
        <v>1.4851148536792029E-3</v>
      </c>
      <c r="V17" s="33" t="s">
        <v>241</v>
      </c>
      <c r="W17" s="38" t="s">
        <v>241</v>
      </c>
    </row>
    <row r="18" spans="2:25" ht="15.75">
      <c r="B18" s="41" t="s">
        <v>88</v>
      </c>
      <c r="C18" s="33">
        <v>3.1019993925109075E-2</v>
      </c>
      <c r="D18" s="33">
        <v>3.3402861316591037E-2</v>
      </c>
      <c r="E18" s="33">
        <v>3.1780038867303101E-2</v>
      </c>
      <c r="F18" s="33">
        <v>2.2810864607154247E-2</v>
      </c>
      <c r="G18" s="33">
        <v>2.4504918738170622E-2</v>
      </c>
      <c r="H18" s="33">
        <v>1.9384692011548816E-2</v>
      </c>
      <c r="I18" s="33">
        <v>2.2133032541515763E-2</v>
      </c>
      <c r="J18" s="33">
        <v>1.3107576519199617</v>
      </c>
      <c r="K18" s="33">
        <v>1.0255720791743956</v>
      </c>
      <c r="L18" s="33">
        <v>1.1518955399748663</v>
      </c>
      <c r="M18" s="33">
        <v>1.2929185698850534</v>
      </c>
      <c r="N18" s="33">
        <v>1.1769984551284809</v>
      </c>
      <c r="O18" s="33">
        <v>1.1153580190526875</v>
      </c>
      <c r="P18" s="33">
        <v>1.2576480280641111</v>
      </c>
      <c r="Q18" s="33">
        <v>0.35761453935996568</v>
      </c>
      <c r="R18" s="33">
        <v>0.33047134709420378</v>
      </c>
      <c r="S18" s="33">
        <v>0.33319700272084707</v>
      </c>
      <c r="T18" s="33">
        <v>0.3336306766714221</v>
      </c>
      <c r="U18" s="33">
        <v>0.35177069116646148</v>
      </c>
      <c r="V18" s="33">
        <v>0.34534153843888454</v>
      </c>
      <c r="W18" s="38">
        <v>0.34403578265882118</v>
      </c>
    </row>
    <row r="19" spans="2:25" ht="15.75">
      <c r="B19" s="41" t="s">
        <v>20</v>
      </c>
      <c r="C19" s="33">
        <v>3.4694381999224276E-2</v>
      </c>
      <c r="D19" s="33">
        <v>3.9198534172425949E-2</v>
      </c>
      <c r="E19" s="33">
        <v>4.1626822633664143E-2</v>
      </c>
      <c r="F19" s="33">
        <v>2.8872983540947663E-2</v>
      </c>
      <c r="G19" s="33">
        <v>3.1331027321118213E-2</v>
      </c>
      <c r="H19" s="33">
        <v>2.9608633525292988E-2</v>
      </c>
      <c r="I19" s="33">
        <v>3.451081571414729E-2</v>
      </c>
      <c r="J19" s="33">
        <v>0.49520960625598698</v>
      </c>
      <c r="K19" s="33">
        <v>0.36041353383570091</v>
      </c>
      <c r="L19" s="33">
        <v>0.31606367521212958</v>
      </c>
      <c r="M19" s="33">
        <v>0.24368023719525395</v>
      </c>
      <c r="N19" s="33">
        <v>0.35006013835035082</v>
      </c>
      <c r="O19" s="33">
        <v>0.26152123038369224</v>
      </c>
      <c r="P19" s="33">
        <v>0.313756982001411</v>
      </c>
      <c r="Q19" s="33">
        <v>0.59478251511605396</v>
      </c>
      <c r="R19" s="33">
        <v>0.44898722952502901</v>
      </c>
      <c r="S19" s="33">
        <v>0.4565972447251716</v>
      </c>
      <c r="T19" s="33">
        <v>0.40185235321804208</v>
      </c>
      <c r="U19" s="33">
        <v>0.41432857495478415</v>
      </c>
      <c r="V19" s="33">
        <v>0.44474037535174721</v>
      </c>
      <c r="W19" s="38">
        <v>0.438</v>
      </c>
    </row>
    <row r="20" spans="2:25" ht="15.75">
      <c r="B20" s="41" t="s">
        <v>62</v>
      </c>
      <c r="C20" s="33">
        <v>3.946598427432399E-2</v>
      </c>
      <c r="D20" s="33">
        <v>4.180784047560563E-2</v>
      </c>
      <c r="E20" s="33">
        <v>4.016585410108172E-2</v>
      </c>
      <c r="F20" s="33">
        <v>5.8808849240937168E-3</v>
      </c>
      <c r="G20" s="33">
        <v>7.0673681870952023E-3</v>
      </c>
      <c r="H20" s="33">
        <v>1.9633353834645928E-2</v>
      </c>
      <c r="I20" s="33">
        <v>2.5219068038080009E-2</v>
      </c>
      <c r="J20" s="33">
        <v>0.16089706787147731</v>
      </c>
      <c r="K20" s="33">
        <v>0.565432294998505</v>
      </c>
      <c r="L20" s="33">
        <v>0.45804882408527825</v>
      </c>
      <c r="M20" s="33">
        <v>0.42381694234273343</v>
      </c>
      <c r="N20" s="33">
        <v>0.44389507748058571</v>
      </c>
      <c r="O20" s="33">
        <v>0.36268209560377712</v>
      </c>
      <c r="P20" s="33">
        <v>0.40442540786874859</v>
      </c>
      <c r="Q20" s="33">
        <v>0.1260999299033754</v>
      </c>
      <c r="R20" s="33">
        <v>0.24830540231895343</v>
      </c>
      <c r="S20" s="33">
        <v>0.24750400040522313</v>
      </c>
      <c r="T20" s="33">
        <v>0.17795119879042912</v>
      </c>
      <c r="U20" s="33">
        <v>0.23456499833381031</v>
      </c>
      <c r="V20" s="33">
        <v>0.246897522713483</v>
      </c>
      <c r="W20" s="38">
        <v>0.247</v>
      </c>
    </row>
    <row r="21" spans="2:25" ht="15.75">
      <c r="B21" s="41" t="s">
        <v>22</v>
      </c>
      <c r="C21" s="33" t="s">
        <v>241</v>
      </c>
      <c r="D21" s="33" t="s">
        <v>241</v>
      </c>
      <c r="E21" s="33" t="s">
        <v>241</v>
      </c>
      <c r="F21" s="33" t="s">
        <v>241</v>
      </c>
      <c r="G21" s="33" t="s">
        <v>241</v>
      </c>
      <c r="H21" s="33" t="s">
        <v>241</v>
      </c>
      <c r="I21" s="33" t="s">
        <v>241</v>
      </c>
      <c r="J21" s="33">
        <v>3.1296397864703238E-3</v>
      </c>
      <c r="K21" s="33">
        <v>5.1031464092702911E-4</v>
      </c>
      <c r="L21" s="33">
        <v>1.1895312160039341E-3</v>
      </c>
      <c r="M21" s="33">
        <v>8.0857157373893517E-4</v>
      </c>
      <c r="N21" s="33">
        <v>1.4437941276513517E-3</v>
      </c>
      <c r="O21" s="33" t="s">
        <v>241</v>
      </c>
      <c r="P21" s="33" t="s">
        <v>241</v>
      </c>
      <c r="Q21" s="33" t="s">
        <v>241</v>
      </c>
      <c r="R21" s="33">
        <v>1.4690373184803175E-3</v>
      </c>
      <c r="S21" s="33" t="s">
        <v>241</v>
      </c>
      <c r="T21" s="33" t="s">
        <v>241</v>
      </c>
      <c r="U21" s="33">
        <v>2.9400293073482378E-3</v>
      </c>
      <c r="V21" s="33" t="s">
        <v>241</v>
      </c>
      <c r="W21" s="38">
        <v>1E-3</v>
      </c>
    </row>
    <row r="22" spans="2:25" ht="15.75">
      <c r="B22" s="41" t="s">
        <v>21</v>
      </c>
      <c r="C22" s="33">
        <v>1.8937392112639673</v>
      </c>
      <c r="D22" s="33">
        <v>1.8847604593871858</v>
      </c>
      <c r="E22" s="33">
        <v>1.8854991045137004</v>
      </c>
      <c r="F22" s="33">
        <v>1.9285578010549942</v>
      </c>
      <c r="G22" s="33">
        <v>1.9037068528386452</v>
      </c>
      <c r="H22" s="33">
        <v>1.9265463514346131</v>
      </c>
      <c r="I22" s="33">
        <v>1.9176395059878253</v>
      </c>
      <c r="J22" s="33">
        <v>2.8811988812367812E-2</v>
      </c>
      <c r="K22" s="33">
        <v>3.4485882024775684E-2</v>
      </c>
      <c r="L22" s="33">
        <v>4.2646245172025102E-2</v>
      </c>
      <c r="M22" s="33">
        <v>2.8922335703736965E-2</v>
      </c>
      <c r="N22" s="33">
        <v>2.8324431976756919E-2</v>
      </c>
      <c r="O22" s="33">
        <v>2.6323734687408451E-2</v>
      </c>
      <c r="P22" s="33">
        <v>2.416958206572924E-2</v>
      </c>
      <c r="Q22" s="33">
        <v>0.91974928157746427</v>
      </c>
      <c r="R22" s="33">
        <v>0.97060610283226056</v>
      </c>
      <c r="S22" s="33">
        <v>0.96117166278207222</v>
      </c>
      <c r="T22" s="33">
        <v>0.89450313547255544</v>
      </c>
      <c r="U22" s="33">
        <v>0.99346124647767353</v>
      </c>
      <c r="V22" s="33">
        <v>0.96298692294920329</v>
      </c>
      <c r="W22" s="38">
        <v>0.97</v>
      </c>
    </row>
    <row r="23" spans="2:25" ht="15.75">
      <c r="B23" s="42" t="s">
        <v>23</v>
      </c>
      <c r="C23" s="33" t="s">
        <v>241</v>
      </c>
      <c r="D23" s="33" t="s">
        <v>241</v>
      </c>
      <c r="E23" s="33" t="s">
        <v>241</v>
      </c>
      <c r="F23" s="33" t="s">
        <v>241</v>
      </c>
      <c r="G23" s="33" t="s">
        <v>241</v>
      </c>
      <c r="H23" s="33" t="s">
        <v>241</v>
      </c>
      <c r="I23" s="33" t="s">
        <v>241</v>
      </c>
      <c r="J23" s="33" t="s">
        <v>241</v>
      </c>
      <c r="K23" s="33" t="s">
        <v>241</v>
      </c>
      <c r="L23" s="33" t="s">
        <v>241</v>
      </c>
      <c r="M23" s="33">
        <v>1.3542489209975169E-3</v>
      </c>
      <c r="N23" s="33" t="s">
        <v>241</v>
      </c>
      <c r="O23" s="33" t="s">
        <v>241</v>
      </c>
      <c r="P23" s="33" t="s">
        <v>241</v>
      </c>
      <c r="Q23" s="33" t="s">
        <v>241</v>
      </c>
      <c r="R23" s="33" t="s">
        <v>241</v>
      </c>
      <c r="S23" s="33" t="s">
        <v>241</v>
      </c>
      <c r="T23" s="33">
        <v>1.2766896705540408E-3</v>
      </c>
      <c r="U23" s="33" t="s">
        <v>241</v>
      </c>
      <c r="V23" s="33" t="s">
        <v>241</v>
      </c>
      <c r="W23" s="38">
        <v>4.4139522023424744E-5</v>
      </c>
    </row>
    <row r="24" spans="2:25" ht="15.75">
      <c r="B24" s="41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8"/>
    </row>
    <row r="25" spans="2:25" ht="15.75">
      <c r="B25" s="41" t="s">
        <v>257</v>
      </c>
      <c r="C25" s="33">
        <v>94.738139457922458</v>
      </c>
      <c r="D25" s="33">
        <v>94.277162352419069</v>
      </c>
      <c r="E25" s="33">
        <v>94.318727598517555</v>
      </c>
      <c r="F25" s="33">
        <v>97.101652487040894</v>
      </c>
      <c r="G25" s="33">
        <v>96.801434503940285</v>
      </c>
      <c r="H25" s="33">
        <v>96.560364524185616</v>
      </c>
      <c r="I25" s="33">
        <v>95.905835602823032</v>
      </c>
      <c r="J25" s="33">
        <v>1.4437205371349009</v>
      </c>
      <c r="K25" s="33">
        <v>1.7365333707428032</v>
      </c>
      <c r="L25" s="33">
        <v>2.1662638030964918</v>
      </c>
      <c r="M25" s="33">
        <v>1.4538672898273994</v>
      </c>
      <c r="N25" s="33">
        <v>1.4167329665222248</v>
      </c>
      <c r="O25" s="33">
        <v>1.490682207444076</v>
      </c>
      <c r="P25" s="33">
        <v>1.2084791032864619</v>
      </c>
      <c r="Q25" s="33">
        <v>46.027824360129244</v>
      </c>
      <c r="R25" s="33">
        <v>48.569887614227916</v>
      </c>
      <c r="S25" s="33">
        <v>48.095378252529073</v>
      </c>
      <c r="T25" s="33">
        <v>49.476444992434452</v>
      </c>
      <c r="U25" s="33">
        <v>49.819394066775338</v>
      </c>
      <c r="V25" s="33">
        <v>48.150156046246281</v>
      </c>
      <c r="W25" s="38">
        <v>48.523393548756275</v>
      </c>
      <c r="Y25" s="7"/>
    </row>
    <row r="26" spans="2:25" ht="15.75">
      <c r="B26" s="41" t="s">
        <v>258</v>
      </c>
      <c r="C26" s="33">
        <v>1.7356567264904077</v>
      </c>
      <c r="D26" s="33">
        <v>1.9607407146859486</v>
      </c>
      <c r="E26" s="33">
        <v>2.08230750965485</v>
      </c>
      <c r="F26" s="33">
        <v>1.4537362647484398</v>
      </c>
      <c r="G26" s="33">
        <v>1.5931488530621214</v>
      </c>
      <c r="H26" s="33">
        <v>1.4840133195530587</v>
      </c>
      <c r="I26" s="33">
        <v>1.7259701878614431</v>
      </c>
      <c r="J26" s="33">
        <v>24.814124543577492</v>
      </c>
      <c r="K26" s="33">
        <v>18.148589858406154</v>
      </c>
      <c r="L26" s="33">
        <v>16.054808490732352</v>
      </c>
      <c r="M26" s="33">
        <v>12.24931242291702</v>
      </c>
      <c r="N26" s="33">
        <v>17.50932688335087</v>
      </c>
      <c r="O26" s="33">
        <v>14.809640411257046</v>
      </c>
      <c r="P26" s="33">
        <v>15.687849100070551</v>
      </c>
      <c r="Q26" s="33">
        <v>29.765225900784692</v>
      </c>
      <c r="R26" s="33">
        <v>22.467671710099406</v>
      </c>
      <c r="S26" s="33">
        <v>22.847341473381309</v>
      </c>
      <c r="T26" s="33">
        <v>22.227117000064233</v>
      </c>
      <c r="U26" s="33">
        <v>20.777457220382615</v>
      </c>
      <c r="V26" s="33">
        <v>22.23739280661276</v>
      </c>
      <c r="W26" s="38">
        <v>21.910563272531185</v>
      </c>
    </row>
    <row r="27" spans="2:25" ht="15.75">
      <c r="B27" s="41" t="s">
        <v>259</v>
      </c>
      <c r="C27" s="33">
        <v>1.5518380212972507</v>
      </c>
      <c r="D27" s="33">
        <v>1.6708367175760384</v>
      </c>
      <c r="E27" s="33">
        <v>1.5897397255823948</v>
      </c>
      <c r="F27" s="33">
        <v>1.148512451533036</v>
      </c>
      <c r="G27" s="33">
        <v>1.2460486144283784</v>
      </c>
      <c r="H27" s="33">
        <v>0.97157949271782729</v>
      </c>
      <c r="I27" s="33">
        <v>1.1069270181858779</v>
      </c>
      <c r="J27" s="33">
        <v>65.679872139588369</v>
      </c>
      <c r="K27" s="33">
        <v>51.642586328774712</v>
      </c>
      <c r="L27" s="33">
        <v>58.51182450249344</v>
      </c>
      <c r="M27" s="33">
        <v>64.992400213494008</v>
      </c>
      <c r="N27" s="33">
        <v>58.871172219608702</v>
      </c>
      <c r="O27" s="33">
        <v>63.161415873379546</v>
      </c>
      <c r="P27" s="33">
        <v>62.882401403205556</v>
      </c>
      <c r="Q27" s="33">
        <v>17.896419748279733</v>
      </c>
      <c r="R27" s="33">
        <v>16.537044369750785</v>
      </c>
      <c r="S27" s="33">
        <v>16.672605424179597</v>
      </c>
      <c r="T27" s="33">
        <v>18.453663455748444</v>
      </c>
      <c r="U27" s="33">
        <v>17.640348575748614</v>
      </c>
      <c r="V27" s="33">
        <v>17.267367363783169</v>
      </c>
      <c r="W27" s="38">
        <v>17.210086264750888</v>
      </c>
    </row>
    <row r="28" spans="2:25" ht="15.75">
      <c r="B28" s="41" t="s">
        <v>260</v>
      </c>
      <c r="C28" s="33">
        <v>1.974365794289884</v>
      </c>
      <c r="D28" s="33">
        <v>2.0912602153189601</v>
      </c>
      <c r="E28" s="33">
        <v>2.0092251662452054</v>
      </c>
      <c r="F28" s="33">
        <v>0.29609879667762279</v>
      </c>
      <c r="G28" s="33">
        <v>0.35936802856921435</v>
      </c>
      <c r="H28" s="33">
        <v>0.9840426635434999</v>
      </c>
      <c r="I28" s="33">
        <v>1.261267191129648</v>
      </c>
      <c r="J28" s="33">
        <v>8.0622827796992294</v>
      </c>
      <c r="K28" s="33">
        <v>28.472290442076336</v>
      </c>
      <c r="L28" s="33">
        <v>23.267103203677721</v>
      </c>
      <c r="M28" s="33">
        <v>21.30442007376158</v>
      </c>
      <c r="N28" s="33">
        <v>22.202767930518206</v>
      </c>
      <c r="O28" s="33">
        <v>20.53826150791933</v>
      </c>
      <c r="P28" s="33">
        <v>20.221270393437429</v>
      </c>
      <c r="Q28" s="33">
        <v>6.310529990806339</v>
      </c>
      <c r="R28" s="33">
        <v>12.425396305921893</v>
      </c>
      <c r="S28" s="33">
        <v>12.384674849910013</v>
      </c>
      <c r="T28" s="33">
        <v>9.8427745517528855</v>
      </c>
      <c r="U28" s="33">
        <v>11.762800137093437</v>
      </c>
      <c r="V28" s="33">
        <v>12.345083783357804</v>
      </c>
      <c r="W28" s="38">
        <v>12.355956913961649</v>
      </c>
    </row>
    <row r="29" spans="2:25">
      <c r="K29" s="7"/>
      <c r="R29" s="7"/>
    </row>
    <row r="30" spans="2:25">
      <c r="B30" t="s">
        <v>226</v>
      </c>
      <c r="K30" s="7"/>
      <c r="R30" s="7"/>
    </row>
    <row r="37" spans="11:18">
      <c r="K37" s="7"/>
      <c r="R37" s="7"/>
    </row>
    <row r="38" spans="11:18">
      <c r="K38" s="7"/>
      <c r="R38" s="7"/>
    </row>
    <row r="42" spans="11:18">
      <c r="O42" s="8"/>
      <c r="P42" s="8"/>
    </row>
    <row r="43" spans="11:18">
      <c r="O43" s="8"/>
      <c r="P43" s="8"/>
      <c r="Q43" s="8"/>
      <c r="R43" s="8"/>
    </row>
    <row r="44" spans="11:18">
      <c r="O44" s="8"/>
      <c r="P44" s="8"/>
      <c r="Q44" s="8"/>
      <c r="R44" s="8"/>
    </row>
    <row r="45" spans="11:18">
      <c r="O45" s="8"/>
      <c r="P45" s="8"/>
      <c r="Q45" s="8"/>
      <c r="R45" s="8"/>
    </row>
    <row r="46" spans="11:18">
      <c r="Q46" s="8"/>
      <c r="R46" s="8"/>
    </row>
    <row r="49" spans="9:12">
      <c r="I49" s="8"/>
      <c r="J49" s="8"/>
      <c r="K49" s="8"/>
      <c r="L49" s="8"/>
    </row>
    <row r="50" spans="9:12">
      <c r="I50" s="8"/>
      <c r="J50" s="8"/>
      <c r="K50" s="8"/>
      <c r="L50" s="8"/>
    </row>
    <row r="51" spans="9:12">
      <c r="I51" s="8"/>
      <c r="J51" s="8"/>
      <c r="K51" s="8"/>
      <c r="L51" s="8"/>
    </row>
    <row r="52" spans="9:12">
      <c r="I52" s="8"/>
      <c r="J52" s="8"/>
      <c r="K52" s="8"/>
      <c r="L52" s="8"/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N43"/>
  <sheetViews>
    <sheetView zoomScale="90" zoomScaleNormal="90" workbookViewId="0">
      <selection activeCell="A2" sqref="A2"/>
    </sheetView>
  </sheetViews>
  <sheetFormatPr defaultRowHeight="15"/>
  <cols>
    <col min="2" max="2" width="12.7109375" customWidth="1"/>
    <col min="3" max="3" width="15.28515625" customWidth="1"/>
    <col min="4" max="4" width="15.140625" customWidth="1"/>
    <col min="5" max="5" width="14.7109375" customWidth="1"/>
    <col min="6" max="6" width="15.28515625" customWidth="1"/>
    <col min="7" max="7" width="15.42578125" customWidth="1"/>
    <col min="8" max="8" width="14.85546875" customWidth="1"/>
    <col min="9" max="9" width="14.5703125" customWidth="1"/>
    <col min="10" max="10" width="15" customWidth="1"/>
    <col min="11" max="11" width="14.5703125" customWidth="1"/>
    <col min="12" max="12" width="16" customWidth="1"/>
    <col min="13" max="13" width="15.28515625" customWidth="1"/>
    <col min="14" max="14" width="14.7109375" customWidth="1"/>
    <col min="15" max="15" width="15.42578125" customWidth="1"/>
    <col min="16" max="16" width="15.140625" customWidth="1"/>
    <col min="17" max="17" width="16" customWidth="1"/>
    <col min="18" max="19" width="14.85546875" customWidth="1"/>
    <col min="20" max="20" width="24.140625" customWidth="1"/>
    <col min="21" max="21" width="23.28515625" customWidth="1"/>
    <col min="22" max="22" width="24.140625" customWidth="1"/>
    <col min="23" max="23" width="23.7109375" customWidth="1"/>
  </cols>
  <sheetData>
    <row r="2" spans="1:40" ht="15.75">
      <c r="B2" s="79" t="s">
        <v>96</v>
      </c>
      <c r="C2" s="79" t="s">
        <v>143</v>
      </c>
      <c r="D2" s="79" t="s">
        <v>143</v>
      </c>
      <c r="E2" s="79" t="s">
        <v>143</v>
      </c>
      <c r="F2" s="79" t="s">
        <v>143</v>
      </c>
      <c r="G2" s="79" t="s">
        <v>143</v>
      </c>
      <c r="H2" s="79" t="s">
        <v>143</v>
      </c>
      <c r="I2" s="79" t="s">
        <v>144</v>
      </c>
      <c r="J2" s="79" t="s">
        <v>144</v>
      </c>
      <c r="K2" s="79" t="s">
        <v>144</v>
      </c>
      <c r="L2" s="79" t="s">
        <v>145</v>
      </c>
      <c r="M2" s="79" t="s">
        <v>143</v>
      </c>
      <c r="N2" s="79" t="s">
        <v>143</v>
      </c>
      <c r="O2" s="79" t="s">
        <v>143</v>
      </c>
      <c r="P2" s="79" t="s">
        <v>143</v>
      </c>
      <c r="Q2" s="79" t="s">
        <v>143</v>
      </c>
      <c r="R2" s="79" t="s">
        <v>143</v>
      </c>
      <c r="S2" s="79" t="s">
        <v>143</v>
      </c>
      <c r="T2" s="79" t="s">
        <v>143</v>
      </c>
      <c r="U2" s="79" t="s">
        <v>143</v>
      </c>
      <c r="V2" s="79" t="s">
        <v>143</v>
      </c>
      <c r="W2" s="79" t="s">
        <v>143</v>
      </c>
    </row>
    <row r="3" spans="1:40" ht="15.75">
      <c r="B3" s="38" t="s">
        <v>141</v>
      </c>
      <c r="C3" s="38" t="s">
        <v>157</v>
      </c>
      <c r="D3" s="38" t="s">
        <v>157</v>
      </c>
      <c r="E3" s="38" t="s">
        <v>157</v>
      </c>
      <c r="F3" s="38" t="s">
        <v>157</v>
      </c>
      <c r="G3" s="38" t="s">
        <v>158</v>
      </c>
      <c r="H3" s="38" t="s">
        <v>159</v>
      </c>
      <c r="I3" s="38" t="s">
        <v>159</v>
      </c>
      <c r="J3" s="38" t="s">
        <v>160</v>
      </c>
      <c r="K3" s="38" t="s">
        <v>160</v>
      </c>
      <c r="L3" s="38" t="s">
        <v>160</v>
      </c>
      <c r="M3" s="38" t="s">
        <v>161</v>
      </c>
      <c r="N3" s="38" t="s">
        <v>161</v>
      </c>
      <c r="O3" s="38" t="s">
        <v>162</v>
      </c>
      <c r="P3" s="38" t="s">
        <v>162</v>
      </c>
      <c r="Q3" s="38" t="s">
        <v>163</v>
      </c>
      <c r="R3" s="38" t="s">
        <v>164</v>
      </c>
      <c r="S3" s="81" t="s">
        <v>165</v>
      </c>
      <c r="T3" s="38" t="s">
        <v>142</v>
      </c>
      <c r="U3" s="38" t="s">
        <v>142</v>
      </c>
      <c r="V3" s="38" t="s">
        <v>142</v>
      </c>
      <c r="W3" s="38" t="s">
        <v>142</v>
      </c>
    </row>
    <row r="4" spans="1:40" ht="25.5" customHeight="1">
      <c r="B4" s="11"/>
      <c r="C4" s="12" t="s">
        <v>166</v>
      </c>
      <c r="D4" s="12" t="s">
        <v>166</v>
      </c>
      <c r="E4" s="12" t="s">
        <v>166</v>
      </c>
      <c r="F4" s="12" t="s">
        <v>166</v>
      </c>
      <c r="G4" s="12" t="s">
        <v>166</v>
      </c>
      <c r="H4" s="12" t="s">
        <v>166</v>
      </c>
      <c r="I4" s="12" t="s">
        <v>166</v>
      </c>
      <c r="J4" s="12" t="s">
        <v>166</v>
      </c>
      <c r="K4" s="12" t="s">
        <v>166</v>
      </c>
      <c r="L4" s="12" t="s">
        <v>166</v>
      </c>
      <c r="M4" s="12" t="s">
        <v>166</v>
      </c>
      <c r="N4" s="12" t="s">
        <v>166</v>
      </c>
      <c r="O4" s="12" t="s">
        <v>166</v>
      </c>
      <c r="P4" s="12" t="s">
        <v>166</v>
      </c>
      <c r="Q4" s="12" t="s">
        <v>166</v>
      </c>
      <c r="R4" s="12" t="s">
        <v>166</v>
      </c>
      <c r="S4" s="12" t="s">
        <v>166</v>
      </c>
      <c r="T4" s="14" t="s">
        <v>229</v>
      </c>
      <c r="U4" s="14" t="s">
        <v>229</v>
      </c>
      <c r="V4" s="14" t="s">
        <v>229</v>
      </c>
      <c r="W4" s="14" t="s">
        <v>229</v>
      </c>
    </row>
    <row r="5" spans="1:40" ht="15.75">
      <c r="A5" s="82" t="s">
        <v>215</v>
      </c>
      <c r="B5" s="38" t="s">
        <v>0</v>
      </c>
      <c r="C5" s="38">
        <v>39.317999999999998</v>
      </c>
      <c r="D5" s="38">
        <v>38.795999999999999</v>
      </c>
      <c r="E5" s="38">
        <v>38.454000000000001</v>
      </c>
      <c r="F5" s="38">
        <v>38.658999999999999</v>
      </c>
      <c r="G5" s="38">
        <v>38.96</v>
      </c>
      <c r="H5" s="38">
        <v>38.450000000000003</v>
      </c>
      <c r="I5" s="38">
        <v>38.86</v>
      </c>
      <c r="J5" s="38">
        <v>38.146999999999998</v>
      </c>
      <c r="K5" s="38">
        <v>39.127000000000002</v>
      </c>
      <c r="L5" s="38">
        <v>39.049999999999997</v>
      </c>
      <c r="M5" s="38">
        <v>38.5</v>
      </c>
      <c r="N5" s="38">
        <v>38.71</v>
      </c>
      <c r="O5" s="38">
        <v>38.99</v>
      </c>
      <c r="P5" s="38">
        <v>38.979999999999997</v>
      </c>
      <c r="Q5" s="38">
        <v>39.21</v>
      </c>
      <c r="R5" s="38">
        <v>39.29</v>
      </c>
      <c r="S5" s="38">
        <v>37.155000000000001</v>
      </c>
      <c r="T5" s="38">
        <v>34.999000000000002</v>
      </c>
      <c r="U5" s="38">
        <v>34.286000000000001</v>
      </c>
      <c r="V5" s="38">
        <v>35.561</v>
      </c>
      <c r="W5" s="38">
        <v>35.56</v>
      </c>
      <c r="Y5" s="7"/>
      <c r="Z5" s="7"/>
      <c r="AA5" s="7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</row>
    <row r="6" spans="1:40" ht="15.75">
      <c r="A6" s="82" t="s">
        <v>215</v>
      </c>
      <c r="B6" s="38" t="s">
        <v>3</v>
      </c>
      <c r="C6" s="38">
        <v>13.521000000000001</v>
      </c>
      <c r="D6" s="38">
        <v>13.747</v>
      </c>
      <c r="E6" s="38">
        <v>13.872</v>
      </c>
      <c r="F6" s="38">
        <v>13.935</v>
      </c>
      <c r="G6" s="38">
        <v>13.916</v>
      </c>
      <c r="H6" s="38">
        <v>14.346</v>
      </c>
      <c r="I6" s="38">
        <v>13.66</v>
      </c>
      <c r="J6" s="38">
        <v>13.801</v>
      </c>
      <c r="K6" s="38">
        <v>13.388999999999999</v>
      </c>
      <c r="L6" s="38">
        <v>13.57</v>
      </c>
      <c r="M6" s="38">
        <v>14.12</v>
      </c>
      <c r="N6" s="38">
        <v>13.97</v>
      </c>
      <c r="O6" s="38">
        <v>13.28</v>
      </c>
      <c r="P6" s="38">
        <v>13.15</v>
      </c>
      <c r="Q6" s="38">
        <v>13.61</v>
      </c>
      <c r="R6" s="38">
        <v>13.56</v>
      </c>
      <c r="S6" s="38">
        <v>14.64</v>
      </c>
      <c r="T6" s="38">
        <v>17.888999999999999</v>
      </c>
      <c r="U6" s="38">
        <v>18.254000000000001</v>
      </c>
      <c r="V6" s="38">
        <v>17.738</v>
      </c>
      <c r="W6" s="38">
        <v>17.760000000000002</v>
      </c>
      <c r="Y6" s="7"/>
      <c r="Z6" s="7"/>
      <c r="AA6" s="7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</row>
    <row r="7" spans="1:40" ht="15.75">
      <c r="A7" s="82" t="s">
        <v>215</v>
      </c>
      <c r="B7" s="38" t="s">
        <v>2</v>
      </c>
      <c r="C7" s="38">
        <v>0.79100000000000004</v>
      </c>
      <c r="D7" s="38">
        <v>0.92100000000000004</v>
      </c>
      <c r="E7" s="38">
        <v>0.57899999999999996</v>
      </c>
      <c r="F7" s="38">
        <v>0.32700000000000001</v>
      </c>
      <c r="G7" s="38">
        <v>1.3560000000000001</v>
      </c>
      <c r="H7" s="38">
        <v>1.7310000000000001</v>
      </c>
      <c r="I7" s="38">
        <v>1.5</v>
      </c>
      <c r="J7" s="38" t="s">
        <v>244</v>
      </c>
      <c r="K7" s="38" t="s">
        <v>225</v>
      </c>
      <c r="L7" s="38" t="s">
        <v>225</v>
      </c>
      <c r="M7" s="38">
        <v>0.98</v>
      </c>
      <c r="N7" s="38">
        <v>1.1000000000000001</v>
      </c>
      <c r="O7" s="38">
        <v>0.83</v>
      </c>
      <c r="P7" s="38">
        <v>0.19</v>
      </c>
      <c r="Q7" s="38">
        <v>0.71</v>
      </c>
      <c r="R7" s="38">
        <v>0.68</v>
      </c>
      <c r="S7" s="38">
        <v>0.76600000000000001</v>
      </c>
      <c r="T7" s="38">
        <v>1.6080000000000001</v>
      </c>
      <c r="U7" s="38">
        <v>2.0129999999999999</v>
      </c>
      <c r="V7" s="38">
        <v>2.048</v>
      </c>
      <c r="W7" s="38">
        <v>2.0099999999999998</v>
      </c>
      <c r="Y7" s="7"/>
      <c r="Z7" s="7"/>
      <c r="AA7" s="7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4"/>
    </row>
    <row r="8" spans="1:40" ht="15.75">
      <c r="A8" s="82" t="s">
        <v>215</v>
      </c>
      <c r="B8" s="38" t="s">
        <v>6</v>
      </c>
      <c r="C8" s="38">
        <v>13.622999999999999</v>
      </c>
      <c r="D8" s="38">
        <v>13.243</v>
      </c>
      <c r="E8" s="38">
        <v>13.749000000000001</v>
      </c>
      <c r="F8" s="38">
        <v>13.951000000000001</v>
      </c>
      <c r="G8" s="38">
        <v>15.582000000000001</v>
      </c>
      <c r="H8" s="38">
        <v>16.545999999999999</v>
      </c>
      <c r="I8" s="38">
        <v>15.6</v>
      </c>
      <c r="J8" s="38">
        <v>19.984000000000002</v>
      </c>
      <c r="K8" s="38">
        <v>19.876999999999999</v>
      </c>
      <c r="L8" s="38">
        <v>19.7</v>
      </c>
      <c r="M8" s="38">
        <v>14.33</v>
      </c>
      <c r="N8" s="38">
        <v>14.11</v>
      </c>
      <c r="O8" s="38">
        <v>14.3</v>
      </c>
      <c r="P8" s="38">
        <v>16.100000000000001</v>
      </c>
      <c r="Q8" s="38">
        <v>14.2</v>
      </c>
      <c r="R8" s="38">
        <v>13.39</v>
      </c>
      <c r="S8" s="38">
        <v>18.100000000000001</v>
      </c>
      <c r="T8" s="38">
        <v>22.571000000000002</v>
      </c>
      <c r="U8" s="38">
        <v>22.367999999999999</v>
      </c>
      <c r="V8" s="38">
        <v>21.256</v>
      </c>
      <c r="W8" s="38">
        <v>21.4</v>
      </c>
      <c r="Y8" s="7"/>
      <c r="Z8" s="7"/>
      <c r="AA8" s="7"/>
    </row>
    <row r="9" spans="1:40" ht="15.75">
      <c r="A9" s="82" t="s">
        <v>215</v>
      </c>
      <c r="B9" s="38" t="s">
        <v>7</v>
      </c>
      <c r="C9" s="38">
        <v>16.712</v>
      </c>
      <c r="D9" s="38">
        <v>16.266999999999999</v>
      </c>
      <c r="E9" s="38">
        <v>16.245999999999999</v>
      </c>
      <c r="F9" s="38">
        <v>15.974</v>
      </c>
      <c r="G9" s="38">
        <v>14.981999999999999</v>
      </c>
      <c r="H9" s="38">
        <v>14.279</v>
      </c>
      <c r="I9" s="38">
        <v>14.56</v>
      </c>
      <c r="J9" s="38">
        <v>15.176</v>
      </c>
      <c r="K9" s="38">
        <v>15.250999999999999</v>
      </c>
      <c r="L9" s="38">
        <v>15.31</v>
      </c>
      <c r="M9" s="38">
        <v>15.23</v>
      </c>
      <c r="N9" s="38">
        <v>15.83</v>
      </c>
      <c r="O9" s="38">
        <v>15.5</v>
      </c>
      <c r="P9" s="38">
        <v>15.33</v>
      </c>
      <c r="Q9" s="38">
        <v>15.88</v>
      </c>
      <c r="R9" s="38">
        <v>16.579999999999998</v>
      </c>
      <c r="S9" s="38">
        <v>14.95</v>
      </c>
      <c r="T9" s="38">
        <v>7.5640000000000001</v>
      </c>
      <c r="U9" s="38">
        <v>7.0650000000000004</v>
      </c>
      <c r="V9" s="38">
        <v>7.5940000000000003</v>
      </c>
      <c r="W9" s="38">
        <v>7.4</v>
      </c>
      <c r="Y9" s="7"/>
      <c r="Z9" s="7"/>
      <c r="AA9" s="7"/>
    </row>
    <row r="10" spans="1:40" ht="15.75">
      <c r="A10" s="82" t="s">
        <v>215</v>
      </c>
      <c r="B10" s="38" t="s">
        <v>5</v>
      </c>
      <c r="C10" s="38">
        <v>9.1999999999999998E-2</v>
      </c>
      <c r="D10" s="38">
        <v>0.19500000000000001</v>
      </c>
      <c r="E10" s="38">
        <v>0.128</v>
      </c>
      <c r="F10" s="38">
        <v>6.0000000000000001E-3</v>
      </c>
      <c r="G10" s="38" t="s">
        <v>225</v>
      </c>
      <c r="H10" s="38" t="s">
        <v>225</v>
      </c>
      <c r="I10" s="38" t="s">
        <v>225</v>
      </c>
      <c r="J10" s="38">
        <v>0.16900000000000001</v>
      </c>
      <c r="K10" s="38">
        <v>0.219</v>
      </c>
      <c r="L10" s="38">
        <v>0.32</v>
      </c>
      <c r="M10" s="38">
        <v>0.11</v>
      </c>
      <c r="N10" s="38">
        <v>7.0000000000000007E-2</v>
      </c>
      <c r="O10" s="38">
        <v>0.1</v>
      </c>
      <c r="P10" s="38">
        <v>0.12</v>
      </c>
      <c r="Q10" s="38">
        <v>0.15</v>
      </c>
      <c r="R10" s="38">
        <v>0.01</v>
      </c>
      <c r="S10" s="38" t="s">
        <v>225</v>
      </c>
      <c r="T10" s="38">
        <v>0.01</v>
      </c>
      <c r="U10" s="38">
        <v>3.5999999999999997E-2</v>
      </c>
      <c r="V10" s="38" t="s">
        <v>225</v>
      </c>
      <c r="W10" s="38" t="s">
        <v>225</v>
      </c>
      <c r="Y10" s="7"/>
      <c r="Z10" s="7"/>
      <c r="AA10" s="7"/>
    </row>
    <row r="11" spans="1:40" ht="15.75">
      <c r="A11" s="82" t="s">
        <v>215</v>
      </c>
      <c r="B11" s="38" t="s">
        <v>85</v>
      </c>
      <c r="C11" s="38" t="s">
        <v>225</v>
      </c>
      <c r="D11" s="38">
        <v>0.01</v>
      </c>
      <c r="E11" s="38">
        <v>3.5999999999999997E-2</v>
      </c>
      <c r="F11" s="38" t="s">
        <v>225</v>
      </c>
      <c r="G11" s="38">
        <v>0.05</v>
      </c>
      <c r="H11" s="38" t="s">
        <v>225</v>
      </c>
      <c r="I11" s="38" t="s">
        <v>225</v>
      </c>
      <c r="J11" s="38" t="s">
        <v>225</v>
      </c>
      <c r="K11" s="38" t="s">
        <v>225</v>
      </c>
      <c r="L11" s="38" t="s">
        <v>225</v>
      </c>
      <c r="M11" s="38" t="s">
        <v>225</v>
      </c>
      <c r="N11" s="38" t="s">
        <v>225</v>
      </c>
      <c r="O11" s="38" t="s">
        <v>225</v>
      </c>
      <c r="P11" s="38" t="s">
        <v>225</v>
      </c>
      <c r="Q11" s="38">
        <v>0.04</v>
      </c>
      <c r="R11" s="38" t="s">
        <v>225</v>
      </c>
      <c r="S11" s="38">
        <v>5.8000000000000003E-2</v>
      </c>
      <c r="T11" s="38">
        <v>9.9000000000000005E-2</v>
      </c>
      <c r="U11" s="38">
        <v>0.14199999999999999</v>
      </c>
      <c r="V11" s="38">
        <v>5.8999999999999997E-2</v>
      </c>
      <c r="W11" s="38">
        <v>0.03</v>
      </c>
      <c r="Y11" s="7"/>
      <c r="Z11" s="7"/>
      <c r="AA11" s="7"/>
    </row>
    <row r="12" spans="1:40" ht="15.75">
      <c r="A12" s="82" t="s">
        <v>215</v>
      </c>
      <c r="B12" s="38" t="s">
        <v>9</v>
      </c>
      <c r="C12" s="38" t="s">
        <v>225</v>
      </c>
      <c r="D12" s="38">
        <v>6.0999999999999999E-2</v>
      </c>
      <c r="E12" s="38">
        <v>0.04</v>
      </c>
      <c r="F12" s="38">
        <v>5.0999999999999997E-2</v>
      </c>
      <c r="G12" s="38">
        <v>1.9E-2</v>
      </c>
      <c r="H12" s="38">
        <v>4.4999999999999998E-2</v>
      </c>
      <c r="I12" s="38" t="s">
        <v>225</v>
      </c>
      <c r="J12" s="38" t="s">
        <v>225</v>
      </c>
      <c r="K12" s="38" t="s">
        <v>225</v>
      </c>
      <c r="L12" s="38" t="s">
        <v>225</v>
      </c>
      <c r="M12" s="38" t="s">
        <v>225</v>
      </c>
      <c r="N12" s="38" t="s">
        <v>225</v>
      </c>
      <c r="O12" s="38" t="s">
        <v>225</v>
      </c>
      <c r="P12" s="38" t="s">
        <v>225</v>
      </c>
      <c r="Q12" s="38" t="s">
        <v>225</v>
      </c>
      <c r="R12" s="38" t="s">
        <v>225</v>
      </c>
      <c r="S12" s="38">
        <v>6.7000000000000004E-2</v>
      </c>
      <c r="T12" s="38" t="s">
        <v>225</v>
      </c>
      <c r="U12" s="38" t="s">
        <v>225</v>
      </c>
      <c r="V12" s="38" t="s">
        <v>225</v>
      </c>
      <c r="W12" s="38" t="s">
        <v>225</v>
      </c>
      <c r="X12" s="7"/>
      <c r="Y12" s="7"/>
      <c r="Z12" s="7"/>
      <c r="AA12" s="7"/>
    </row>
    <row r="13" spans="1:40" ht="15.75">
      <c r="A13" s="82" t="s">
        <v>215</v>
      </c>
      <c r="B13" s="38" t="s">
        <v>8</v>
      </c>
      <c r="C13" s="38" t="s">
        <v>225</v>
      </c>
      <c r="D13" s="38">
        <v>7.3999999999999996E-2</v>
      </c>
      <c r="E13" s="38" t="s">
        <v>225</v>
      </c>
      <c r="F13" s="38" t="s">
        <v>225</v>
      </c>
      <c r="G13" s="38" t="s">
        <v>225</v>
      </c>
      <c r="H13" s="38">
        <v>0.56200000000000006</v>
      </c>
      <c r="I13" s="38" t="s">
        <v>225</v>
      </c>
      <c r="J13" s="38">
        <v>0.03</v>
      </c>
      <c r="K13" s="38">
        <v>3.5999999999999997E-2</v>
      </c>
      <c r="L13" s="38" t="s">
        <v>225</v>
      </c>
      <c r="M13" s="38" t="s">
        <v>225</v>
      </c>
      <c r="N13" s="38">
        <v>0.04</v>
      </c>
      <c r="O13" s="38" t="s">
        <v>225</v>
      </c>
      <c r="P13" s="38" t="s">
        <v>225</v>
      </c>
      <c r="Q13" s="38">
        <v>0.04</v>
      </c>
      <c r="R13" s="38" t="s">
        <v>225</v>
      </c>
      <c r="S13" s="38" t="s">
        <v>225</v>
      </c>
      <c r="T13" s="38" t="s">
        <v>225</v>
      </c>
      <c r="U13" s="38" t="s">
        <v>225</v>
      </c>
      <c r="V13" s="38">
        <v>1.2999999999999999E-2</v>
      </c>
      <c r="W13" s="38">
        <v>0.01</v>
      </c>
      <c r="X13" s="7"/>
      <c r="Y13" s="7"/>
      <c r="Z13" s="7"/>
      <c r="AA13" s="7"/>
    </row>
    <row r="14" spans="1:40" ht="15.75">
      <c r="A14" s="82" t="s">
        <v>215</v>
      </c>
      <c r="B14" s="38" t="s">
        <v>10</v>
      </c>
      <c r="C14" s="38">
        <v>10.148999999999999</v>
      </c>
      <c r="D14" s="38">
        <v>9.9670000000000005</v>
      </c>
      <c r="E14" s="38">
        <v>9.7349999999999994</v>
      </c>
      <c r="F14" s="38">
        <v>9.516</v>
      </c>
      <c r="G14" s="38">
        <v>10.037000000000001</v>
      </c>
      <c r="H14" s="38">
        <v>6.569</v>
      </c>
      <c r="I14" s="38">
        <v>9.61</v>
      </c>
      <c r="J14" s="38">
        <v>8.1999999999999993</v>
      </c>
      <c r="K14" s="38">
        <v>7.4939999999999998</v>
      </c>
      <c r="L14" s="38">
        <v>7.64</v>
      </c>
      <c r="M14" s="38">
        <v>7.85</v>
      </c>
      <c r="N14" s="38">
        <v>9.1999999999999993</v>
      </c>
      <c r="O14" s="38">
        <v>9.27</v>
      </c>
      <c r="P14" s="38">
        <v>7.76</v>
      </c>
      <c r="Q14" s="38">
        <v>8.9</v>
      </c>
      <c r="R14" s="38">
        <v>10.039999999999999</v>
      </c>
      <c r="S14" s="38">
        <v>8.5150000000000006</v>
      </c>
      <c r="T14" s="38">
        <v>9.0489999999999995</v>
      </c>
      <c r="U14" s="38">
        <v>8.8539999999999992</v>
      </c>
      <c r="V14" s="38">
        <v>9.1560000000000006</v>
      </c>
      <c r="W14" s="38">
        <v>9.02</v>
      </c>
      <c r="Y14" s="7"/>
      <c r="Z14" s="7"/>
      <c r="AA14" s="7"/>
    </row>
    <row r="15" spans="1:40" ht="15.75">
      <c r="A15" s="83"/>
      <c r="B15" s="38" t="s">
        <v>202</v>
      </c>
      <c r="C15" s="39">
        <f>SUM(C5:C14)</f>
        <v>94.206000000000003</v>
      </c>
      <c r="D15" s="39">
        <f t="shared" ref="D15:W15" si="0">SUM(D5:D14)</f>
        <v>93.280999999999992</v>
      </c>
      <c r="E15" s="39">
        <f t="shared" si="0"/>
        <v>92.838999999999999</v>
      </c>
      <c r="F15" s="39">
        <f t="shared" si="0"/>
        <v>92.419000000000011</v>
      </c>
      <c r="G15" s="39">
        <f t="shared" si="0"/>
        <v>94.902000000000015</v>
      </c>
      <c r="H15" s="39">
        <f t="shared" si="0"/>
        <v>92.528000000000006</v>
      </c>
      <c r="I15" s="39">
        <f t="shared" si="0"/>
        <v>93.789999999999992</v>
      </c>
      <c r="J15" s="39">
        <f t="shared" si="0"/>
        <v>95.507000000000005</v>
      </c>
      <c r="K15" s="39">
        <f t="shared" si="0"/>
        <v>95.393000000000001</v>
      </c>
      <c r="L15" s="39">
        <f t="shared" si="0"/>
        <v>95.589999999999989</v>
      </c>
      <c r="M15" s="39">
        <f t="shared" si="0"/>
        <v>91.11999999999999</v>
      </c>
      <c r="N15" s="39">
        <f t="shared" si="0"/>
        <v>93.03</v>
      </c>
      <c r="O15" s="39">
        <f t="shared" si="0"/>
        <v>92.27</v>
      </c>
      <c r="P15" s="39">
        <f t="shared" si="0"/>
        <v>91.63</v>
      </c>
      <c r="Q15" s="39">
        <f t="shared" si="0"/>
        <v>92.740000000000023</v>
      </c>
      <c r="R15" s="39">
        <f t="shared" si="0"/>
        <v>93.550000000000011</v>
      </c>
      <c r="S15" s="39">
        <f t="shared" si="0"/>
        <v>94.251000000000005</v>
      </c>
      <c r="T15" s="39">
        <f t="shared" si="0"/>
        <v>93.789000000000016</v>
      </c>
      <c r="U15" s="39">
        <f t="shared" si="0"/>
        <v>93.018000000000001</v>
      </c>
      <c r="V15" s="39">
        <f t="shared" si="0"/>
        <v>93.425000000000011</v>
      </c>
      <c r="W15" s="39">
        <f t="shared" si="0"/>
        <v>93.190000000000012</v>
      </c>
    </row>
    <row r="16" spans="1:40" ht="15.75">
      <c r="B16" s="38" t="s">
        <v>245</v>
      </c>
      <c r="C16" s="38">
        <v>2.95</v>
      </c>
      <c r="D16" s="38">
        <v>2.9380000000000002</v>
      </c>
      <c r="E16" s="38">
        <v>2.93</v>
      </c>
      <c r="F16" s="38">
        <v>2.952</v>
      </c>
      <c r="G16" s="38">
        <v>2.9279999999999999</v>
      </c>
      <c r="H16" s="38">
        <v>2.92</v>
      </c>
      <c r="I16" s="38">
        <v>2.952</v>
      </c>
      <c r="J16" s="38">
        <v>2.8849999999999998</v>
      </c>
      <c r="K16" s="38">
        <v>2.9420000000000002</v>
      </c>
      <c r="L16" s="38">
        <v>2.931</v>
      </c>
      <c r="M16" s="38">
        <v>2.9569999999999999</v>
      </c>
      <c r="N16" s="38">
        <v>2.9369999999999998</v>
      </c>
      <c r="O16" s="38">
        <v>2.9830000000000001</v>
      </c>
      <c r="P16" s="38">
        <v>3.0009999999999999</v>
      </c>
      <c r="Q16" s="38">
        <v>2.9750000000000001</v>
      </c>
      <c r="R16" s="38">
        <v>2.9620000000000002</v>
      </c>
      <c r="S16" s="38">
        <v>2.8340000000000001</v>
      </c>
      <c r="T16" s="38">
        <v>2.7440000000000002</v>
      </c>
      <c r="U16" s="38">
        <v>2.714</v>
      </c>
      <c r="V16" s="38">
        <v>2.7839999999999998</v>
      </c>
      <c r="W16" s="38">
        <v>2.7890000000000001</v>
      </c>
    </row>
    <row r="17" spans="1:23" ht="15.75">
      <c r="A17" s="83"/>
      <c r="B17" s="38" t="s">
        <v>95</v>
      </c>
      <c r="C17" s="38">
        <v>1.05</v>
      </c>
      <c r="D17" s="38">
        <v>1.06</v>
      </c>
      <c r="E17" s="38">
        <v>1.071</v>
      </c>
      <c r="F17" s="38">
        <v>1.048</v>
      </c>
      <c r="G17" s="38">
        <v>1.0720000000000001</v>
      </c>
      <c r="H17" s="38">
        <v>1.08</v>
      </c>
      <c r="I17" s="38">
        <v>1.048</v>
      </c>
      <c r="J17" s="38">
        <v>1.115</v>
      </c>
      <c r="K17" s="38">
        <v>1.0580000000000001</v>
      </c>
      <c r="L17" s="38">
        <v>1.069</v>
      </c>
      <c r="M17" s="38">
        <v>1.0429999999999999</v>
      </c>
      <c r="N17" s="38">
        <v>1.0629999999999999</v>
      </c>
      <c r="O17" s="38">
        <v>1.0169999999999999</v>
      </c>
      <c r="P17" s="38">
        <v>0.999</v>
      </c>
      <c r="Q17" s="38">
        <v>1.0249999999999999</v>
      </c>
      <c r="R17" s="38">
        <v>1.038</v>
      </c>
      <c r="S17" s="38">
        <v>1.1659999999999999</v>
      </c>
      <c r="T17" s="38">
        <v>1.256</v>
      </c>
      <c r="U17" s="38">
        <v>1.286</v>
      </c>
      <c r="V17" s="38">
        <v>1.216</v>
      </c>
      <c r="W17" s="38">
        <v>1.2110000000000001</v>
      </c>
    </row>
    <row r="18" spans="1:23" ht="15.75">
      <c r="A18" s="83"/>
      <c r="B18" s="38" t="s">
        <v>146</v>
      </c>
      <c r="C18" s="38">
        <v>0.15</v>
      </c>
      <c r="D18" s="38">
        <v>0.16500000000000001</v>
      </c>
      <c r="E18" s="38">
        <v>0.17499999999999999</v>
      </c>
      <c r="F18" s="38">
        <v>0.20699999999999999</v>
      </c>
      <c r="G18" s="38">
        <v>0.161</v>
      </c>
      <c r="H18" s="38">
        <v>0.20499999999999999</v>
      </c>
      <c r="I18" s="38">
        <v>0.17499999999999999</v>
      </c>
      <c r="J18" s="38">
        <v>0.115</v>
      </c>
      <c r="K18" s="38">
        <v>0.129</v>
      </c>
      <c r="L18" s="38">
        <v>0.13200000000000001</v>
      </c>
      <c r="M18" s="38">
        <v>0.23499999999999999</v>
      </c>
      <c r="N18" s="38">
        <v>0.186</v>
      </c>
      <c r="O18" s="38">
        <v>0.18099999999999999</v>
      </c>
      <c r="P18" s="38">
        <v>0.19500000000000001</v>
      </c>
      <c r="Q18" s="38">
        <v>0.193</v>
      </c>
      <c r="R18" s="38">
        <v>0.16700000000000001</v>
      </c>
      <c r="S18" s="38">
        <v>0.14199999999999999</v>
      </c>
      <c r="T18" s="38">
        <v>0.40300000000000002</v>
      </c>
      <c r="U18" s="38">
        <v>0.41799999999999998</v>
      </c>
      <c r="V18" s="38">
        <v>0.41899999999999998</v>
      </c>
      <c r="W18" s="38">
        <v>0.433</v>
      </c>
    </row>
    <row r="19" spans="1:23" ht="15.75">
      <c r="A19" s="83"/>
      <c r="B19" s="38" t="s">
        <v>147</v>
      </c>
      <c r="C19" s="38">
        <v>4.4999999999999998E-2</v>
      </c>
      <c r="D19" s="38">
        <v>5.1999999999999998E-2</v>
      </c>
      <c r="E19" s="38">
        <v>3.3000000000000002E-2</v>
      </c>
      <c r="F19" s="38">
        <v>1.9E-2</v>
      </c>
      <c r="G19" s="38">
        <v>7.6999999999999999E-2</v>
      </c>
      <c r="H19" s="38">
        <v>9.9000000000000005E-2</v>
      </c>
      <c r="I19" s="38">
        <v>8.5999999999999993E-2</v>
      </c>
      <c r="J19" s="38" t="s">
        <v>241</v>
      </c>
      <c r="K19" s="38" t="s">
        <v>241</v>
      </c>
      <c r="L19" s="38" t="s">
        <v>241</v>
      </c>
      <c r="M19" s="38">
        <v>5.7000000000000002E-2</v>
      </c>
      <c r="N19" s="38">
        <v>5.7000000000000002E-2</v>
      </c>
      <c r="O19" s="38">
        <v>4.8000000000000001E-2</v>
      </c>
      <c r="P19" s="38">
        <v>1.0999999999999999E-2</v>
      </c>
      <c r="Q19" s="38">
        <v>4.1000000000000002E-2</v>
      </c>
      <c r="R19" s="38">
        <v>3.9E-2</v>
      </c>
      <c r="S19" s="38">
        <v>4.3999999999999997E-2</v>
      </c>
      <c r="T19" s="38">
        <v>9.5000000000000001E-2</v>
      </c>
      <c r="U19" s="38">
        <v>0.12</v>
      </c>
      <c r="V19" s="38">
        <v>0.121</v>
      </c>
      <c r="W19" s="38">
        <v>0.11799999999999999</v>
      </c>
    </row>
    <row r="20" spans="1:23" ht="15.75">
      <c r="A20" s="83"/>
      <c r="B20" s="38" t="s">
        <v>148</v>
      </c>
      <c r="C20" s="38">
        <v>0.106</v>
      </c>
      <c r="D20" s="38">
        <v>0.129</v>
      </c>
      <c r="E20" s="38">
        <v>8.7999999999999995E-2</v>
      </c>
      <c r="F20" s="38">
        <v>0.14000000000000001</v>
      </c>
      <c r="G20" s="38">
        <v>8.5000000000000006E-2</v>
      </c>
      <c r="H20" s="38">
        <v>0.21</v>
      </c>
      <c r="I20" s="38">
        <v>8.7999999999999995E-2</v>
      </c>
      <c r="J20" s="38">
        <v>0.30499999999999999</v>
      </c>
      <c r="K20" s="38">
        <v>0.30599999999999999</v>
      </c>
      <c r="L20" s="38">
        <v>0.307</v>
      </c>
      <c r="M20" s="38">
        <v>5.8000000000000003E-2</v>
      </c>
      <c r="N20" s="38">
        <v>0.03</v>
      </c>
      <c r="O20" s="38">
        <v>0.10299999999999999</v>
      </c>
      <c r="P20" s="38">
        <v>6.3E-2</v>
      </c>
      <c r="Q20" s="38">
        <v>5.8000000000000003E-2</v>
      </c>
      <c r="R20" s="38">
        <v>0.14199999999999999</v>
      </c>
      <c r="S20" s="38">
        <v>0.23300000000000001</v>
      </c>
      <c r="T20" s="38">
        <v>0.106</v>
      </c>
      <c r="U20" s="38">
        <v>7.5999999999999998E-2</v>
      </c>
      <c r="V20" s="38">
        <v>0.192</v>
      </c>
      <c r="W20" s="38">
        <v>0.191</v>
      </c>
    </row>
    <row r="21" spans="1:23" ht="15.75">
      <c r="A21" s="83"/>
      <c r="B21" s="38" t="s">
        <v>149</v>
      </c>
      <c r="C21" s="38">
        <v>0.749</v>
      </c>
      <c r="D21" s="38">
        <v>0.71</v>
      </c>
      <c r="E21" s="38">
        <v>0.78800000000000003</v>
      </c>
      <c r="F21" s="38">
        <v>0.751</v>
      </c>
      <c r="G21" s="38">
        <v>0.89400000000000002</v>
      </c>
      <c r="H21" s="38">
        <v>0.84099999999999997</v>
      </c>
      <c r="I21" s="38">
        <v>0.77</v>
      </c>
      <c r="J21" s="38">
        <v>0.95899999999999996</v>
      </c>
      <c r="K21" s="38">
        <v>0.94399999999999995</v>
      </c>
      <c r="L21" s="38">
        <v>0.92900000000000005</v>
      </c>
      <c r="M21" s="38">
        <v>0.86199999999999999</v>
      </c>
      <c r="N21" s="38">
        <v>0.86599999999999999</v>
      </c>
      <c r="O21" s="38">
        <v>0.81200000000000006</v>
      </c>
      <c r="P21" s="38">
        <v>0.97399999999999998</v>
      </c>
      <c r="Q21" s="38">
        <v>0.84299999999999997</v>
      </c>
      <c r="R21" s="38">
        <v>0.70199999999999996</v>
      </c>
      <c r="S21" s="38">
        <v>0.91600000000000004</v>
      </c>
      <c r="T21" s="38">
        <v>1.3779999999999999</v>
      </c>
      <c r="U21" s="38">
        <v>1.405</v>
      </c>
      <c r="V21" s="38">
        <v>1.198</v>
      </c>
      <c r="W21" s="38">
        <v>1.2110000000000001</v>
      </c>
    </row>
    <row r="22" spans="1:23" ht="18">
      <c r="A22" s="83"/>
      <c r="B22" s="38" t="s">
        <v>168</v>
      </c>
      <c r="C22" s="38">
        <v>0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8">
        <v>0</v>
      </c>
      <c r="T22" s="38">
        <v>0.106</v>
      </c>
      <c r="U22" s="38">
        <v>7.5999999999999998E-2</v>
      </c>
      <c r="V22" s="38">
        <v>0</v>
      </c>
      <c r="W22" s="38">
        <v>0</v>
      </c>
    </row>
    <row r="23" spans="1:23" ht="18">
      <c r="A23" s="83"/>
      <c r="B23" s="38" t="s">
        <v>169</v>
      </c>
      <c r="C23" s="38">
        <v>0.106</v>
      </c>
      <c r="D23" s="38">
        <v>0.129</v>
      </c>
      <c r="E23" s="38">
        <v>8.7999999999999995E-2</v>
      </c>
      <c r="F23" s="38">
        <v>0.14000000000000001</v>
      </c>
      <c r="G23" s="38">
        <v>8.5000000000000006E-2</v>
      </c>
      <c r="H23" s="38">
        <v>0.21</v>
      </c>
      <c r="I23" s="38">
        <v>8.7999999999999995E-2</v>
      </c>
      <c r="J23" s="38">
        <v>0.30499999999999999</v>
      </c>
      <c r="K23" s="38">
        <v>0.30599999999999999</v>
      </c>
      <c r="L23" s="38">
        <v>0.307</v>
      </c>
      <c r="M23" s="38">
        <v>5.8000000000000003E-2</v>
      </c>
      <c r="N23" s="38">
        <v>0.03</v>
      </c>
      <c r="O23" s="38">
        <v>0.10299999999999999</v>
      </c>
      <c r="P23" s="38">
        <v>6.3E-2</v>
      </c>
      <c r="Q23" s="38">
        <v>5.8000000000000003E-2</v>
      </c>
      <c r="R23" s="38">
        <v>0.14199999999999999</v>
      </c>
      <c r="S23" s="38">
        <v>0.23</v>
      </c>
      <c r="T23" s="38">
        <v>0</v>
      </c>
      <c r="U23" s="38">
        <v>0</v>
      </c>
      <c r="V23" s="38">
        <v>0.192</v>
      </c>
      <c r="W23" s="38">
        <v>0.191</v>
      </c>
    </row>
    <row r="24" spans="1:23" ht="15.75">
      <c r="A24" s="83"/>
      <c r="B24" s="38" t="s">
        <v>62</v>
      </c>
      <c r="C24" s="38">
        <v>6.0000000000000001E-3</v>
      </c>
      <c r="D24" s="38">
        <v>1.2999999999999999E-2</v>
      </c>
      <c r="E24" s="38">
        <v>8.0000000000000002E-3</v>
      </c>
      <c r="F24" s="38" t="s">
        <v>241</v>
      </c>
      <c r="G24" s="38" t="s">
        <v>241</v>
      </c>
      <c r="H24" s="38" t="s">
        <v>241</v>
      </c>
      <c r="I24" s="38" t="s">
        <v>241</v>
      </c>
      <c r="J24" s="38">
        <v>1.0999999999999999E-2</v>
      </c>
      <c r="K24" s="38">
        <v>1.4E-2</v>
      </c>
      <c r="L24" s="38">
        <v>0.02</v>
      </c>
      <c r="M24" s="38">
        <v>7.0000000000000001E-3</v>
      </c>
      <c r="N24" s="38">
        <v>4.0000000000000001E-3</v>
      </c>
      <c r="O24" s="38">
        <v>6.0000000000000001E-3</v>
      </c>
      <c r="P24" s="38">
        <v>8.0000000000000002E-3</v>
      </c>
      <c r="Q24" s="38">
        <v>0.01</v>
      </c>
      <c r="R24" s="38">
        <v>1E-3</v>
      </c>
      <c r="S24" s="38">
        <v>0</v>
      </c>
      <c r="T24" s="38">
        <v>1E-3</v>
      </c>
      <c r="U24" s="38">
        <v>2E-3</v>
      </c>
      <c r="V24" s="38" t="s">
        <v>241</v>
      </c>
      <c r="W24" s="38" t="s">
        <v>241</v>
      </c>
    </row>
    <row r="25" spans="1:23" ht="15.75">
      <c r="A25" s="83"/>
      <c r="B25" s="38" t="s">
        <v>20</v>
      </c>
      <c r="C25" s="38">
        <v>1.87</v>
      </c>
      <c r="D25" s="38">
        <v>1.8360000000000001</v>
      </c>
      <c r="E25" s="38">
        <v>1.845</v>
      </c>
      <c r="F25" s="38">
        <v>1.8180000000000001</v>
      </c>
      <c r="G25" s="38">
        <v>1.6779999999999999</v>
      </c>
      <c r="H25" s="38">
        <v>1.617</v>
      </c>
      <c r="I25" s="38">
        <v>1.7669999999999999</v>
      </c>
      <c r="J25" s="38">
        <v>1.7110000000000001</v>
      </c>
      <c r="K25" s="38">
        <v>1.7090000000000001</v>
      </c>
      <c r="L25" s="38">
        <v>1.7130000000000001</v>
      </c>
      <c r="M25" s="38">
        <v>1.744</v>
      </c>
      <c r="N25" s="38">
        <v>1.79</v>
      </c>
      <c r="O25" s="38">
        <v>1.768</v>
      </c>
      <c r="P25" s="38">
        <v>1.76</v>
      </c>
      <c r="Q25" s="38">
        <v>1.796</v>
      </c>
      <c r="R25" s="38">
        <v>1.863</v>
      </c>
      <c r="S25" s="38">
        <v>1.6970000000000001</v>
      </c>
      <c r="T25" s="38">
        <v>0.88600000000000001</v>
      </c>
      <c r="U25" s="38">
        <v>0.83399999999999996</v>
      </c>
      <c r="V25" s="38">
        <v>0.88</v>
      </c>
      <c r="W25" s="38">
        <v>0.86</v>
      </c>
    </row>
    <row r="26" spans="1:23" ht="15.75">
      <c r="A26" s="83"/>
      <c r="B26" s="38" t="s">
        <v>21</v>
      </c>
      <c r="C26" s="38">
        <v>1E-3</v>
      </c>
      <c r="D26" s="38" t="s">
        <v>241</v>
      </c>
      <c r="E26" s="38" t="s">
        <v>241</v>
      </c>
      <c r="F26" s="38" t="s">
        <v>241</v>
      </c>
      <c r="G26" s="38" t="s">
        <v>241</v>
      </c>
      <c r="H26" s="38">
        <v>4.5999999999999999E-2</v>
      </c>
      <c r="I26" s="38" t="s">
        <v>241</v>
      </c>
      <c r="J26" s="38">
        <v>2E-3</v>
      </c>
      <c r="K26" s="38">
        <v>3.0000000000000001E-3</v>
      </c>
      <c r="L26" s="38" t="s">
        <v>241</v>
      </c>
      <c r="M26" s="38" t="s">
        <v>241</v>
      </c>
      <c r="N26" s="38">
        <v>3.0000000000000001E-3</v>
      </c>
      <c r="O26" s="38" t="s">
        <v>241</v>
      </c>
      <c r="P26" s="38" t="s">
        <v>241</v>
      </c>
      <c r="Q26" s="38">
        <v>3.0000000000000001E-3</v>
      </c>
      <c r="R26" s="38" t="s">
        <v>241</v>
      </c>
      <c r="S26" s="38" t="s">
        <v>241</v>
      </c>
      <c r="T26" s="38">
        <v>8.0000000000000002E-3</v>
      </c>
      <c r="U26" s="38">
        <v>1.2E-2</v>
      </c>
      <c r="V26" s="38">
        <v>0</v>
      </c>
      <c r="W26" s="38">
        <v>0</v>
      </c>
    </row>
    <row r="27" spans="1:23" ht="15.75">
      <c r="A27" s="83"/>
      <c r="B27" s="38" t="s">
        <v>22</v>
      </c>
      <c r="C27" s="38" t="s">
        <v>241</v>
      </c>
      <c r="D27" s="38" t="s">
        <v>241</v>
      </c>
      <c r="E27" s="38">
        <v>6.0000000000000001E-3</v>
      </c>
      <c r="F27" s="38">
        <v>7.0000000000000001E-3</v>
      </c>
      <c r="G27" s="38" t="s">
        <v>241</v>
      </c>
      <c r="H27" s="38">
        <v>7.0000000000000001E-3</v>
      </c>
      <c r="I27" s="38" t="s">
        <v>241</v>
      </c>
      <c r="J27" s="38" t="s">
        <v>241</v>
      </c>
      <c r="K27" s="38" t="s">
        <v>241</v>
      </c>
      <c r="L27" s="38" t="s">
        <v>241</v>
      </c>
      <c r="M27" s="38" t="s">
        <v>241</v>
      </c>
      <c r="N27" s="38" t="s">
        <v>241</v>
      </c>
      <c r="O27" s="38" t="s">
        <v>241</v>
      </c>
      <c r="P27" s="38" t="s">
        <v>241</v>
      </c>
      <c r="Q27" s="38" t="s">
        <v>241</v>
      </c>
      <c r="R27" s="38" t="s">
        <v>241</v>
      </c>
      <c r="S27" s="38">
        <v>0.01</v>
      </c>
      <c r="T27" s="38">
        <v>0</v>
      </c>
      <c r="U27" s="38">
        <v>0</v>
      </c>
      <c r="V27" s="38">
        <v>0</v>
      </c>
      <c r="W27" s="38">
        <v>0</v>
      </c>
    </row>
    <row r="28" spans="1:23" ht="15.75">
      <c r="A28" s="83"/>
      <c r="B28" s="38" t="s">
        <v>23</v>
      </c>
      <c r="C28" s="38">
        <v>0.97199999999999998</v>
      </c>
      <c r="D28" s="38">
        <v>0.96299999999999997</v>
      </c>
      <c r="E28" s="38">
        <v>0.94699999999999995</v>
      </c>
      <c r="F28" s="38">
        <v>0.92700000000000005</v>
      </c>
      <c r="G28" s="38">
        <v>0.96299999999999997</v>
      </c>
      <c r="H28" s="38">
        <v>0.63700000000000001</v>
      </c>
      <c r="I28" s="38">
        <v>0.93100000000000005</v>
      </c>
      <c r="J28" s="38">
        <v>0.79100000000000004</v>
      </c>
      <c r="K28" s="38">
        <v>0.71799999999999997</v>
      </c>
      <c r="L28" s="38">
        <v>0.73199999999999998</v>
      </c>
      <c r="M28" s="38">
        <v>0.76900000000000002</v>
      </c>
      <c r="N28" s="38">
        <v>0.89</v>
      </c>
      <c r="O28" s="38">
        <v>0.90500000000000003</v>
      </c>
      <c r="P28" s="38">
        <v>0.76200000000000001</v>
      </c>
      <c r="Q28" s="38">
        <v>0.86</v>
      </c>
      <c r="R28" s="38">
        <v>0.96599999999999997</v>
      </c>
      <c r="S28" s="38">
        <v>0.83</v>
      </c>
      <c r="T28" s="38">
        <v>0.90800000000000003</v>
      </c>
      <c r="U28" s="38">
        <v>0.89400000000000002</v>
      </c>
      <c r="V28" s="38">
        <v>0.91400000000000003</v>
      </c>
      <c r="W28" s="38">
        <v>0.9</v>
      </c>
    </row>
    <row r="29" spans="1:23" ht="15.75">
      <c r="A29" s="83"/>
      <c r="B29" s="38" t="s">
        <v>89</v>
      </c>
      <c r="C29" s="38" t="s">
        <v>241</v>
      </c>
      <c r="D29" s="38">
        <v>1E-3</v>
      </c>
      <c r="E29" s="38">
        <v>1E-3</v>
      </c>
      <c r="F29" s="38" t="s">
        <v>241</v>
      </c>
      <c r="G29" s="38">
        <v>1E-3</v>
      </c>
      <c r="H29" s="38" t="s">
        <v>241</v>
      </c>
      <c r="I29" s="38" t="s">
        <v>241</v>
      </c>
      <c r="J29" s="38" t="s">
        <v>241</v>
      </c>
      <c r="K29" s="38" t="s">
        <v>241</v>
      </c>
      <c r="L29" s="38" t="s">
        <v>241</v>
      </c>
      <c r="M29" s="38" t="s">
        <v>241</v>
      </c>
      <c r="N29" s="38" t="s">
        <v>241</v>
      </c>
      <c r="O29" s="38" t="s">
        <v>241</v>
      </c>
      <c r="P29" s="38" t="s">
        <v>241</v>
      </c>
      <c r="Q29" s="38">
        <v>1E-3</v>
      </c>
      <c r="R29" s="38" t="s">
        <v>241</v>
      </c>
      <c r="S29" s="38">
        <v>2E-3</v>
      </c>
      <c r="T29" s="69">
        <v>3.0000000000000001E-3</v>
      </c>
      <c r="U29" s="69">
        <v>4.0000000000000001E-3</v>
      </c>
      <c r="V29" s="69">
        <v>2E-3</v>
      </c>
      <c r="W29" s="69">
        <v>1E-3</v>
      </c>
    </row>
    <row r="30" spans="1:23" ht="15.75">
      <c r="A30" s="83"/>
      <c r="B30" s="38" t="s">
        <v>150</v>
      </c>
      <c r="C30" s="38">
        <v>1.2</v>
      </c>
      <c r="D30" s="38">
        <v>1.2250000000000001</v>
      </c>
      <c r="E30" s="38">
        <v>1.246</v>
      </c>
      <c r="F30" s="38">
        <v>1.2550000000000001</v>
      </c>
      <c r="G30" s="38">
        <v>1.2330000000000001</v>
      </c>
      <c r="H30" s="38">
        <v>1.2850000000000001</v>
      </c>
      <c r="I30" s="38">
        <v>1.2230000000000001</v>
      </c>
      <c r="J30" s="38">
        <v>1.23</v>
      </c>
      <c r="K30" s="38">
        <v>1.1870000000000001</v>
      </c>
      <c r="L30" s="38">
        <v>1.2010000000000001</v>
      </c>
      <c r="M30" s="38">
        <v>1.278</v>
      </c>
      <c r="N30" s="38">
        <v>1.2489999999999999</v>
      </c>
      <c r="O30" s="38">
        <v>1.198</v>
      </c>
      <c r="P30" s="38">
        <v>1.194</v>
      </c>
      <c r="Q30" s="38">
        <v>1.218</v>
      </c>
      <c r="R30" s="38">
        <v>1.2050000000000001</v>
      </c>
      <c r="S30" s="38">
        <v>1.6589999999999998</v>
      </c>
      <c r="T30" s="38">
        <v>1.659</v>
      </c>
      <c r="U30" s="38">
        <v>1.704</v>
      </c>
      <c r="V30" s="38">
        <v>1.635</v>
      </c>
      <c r="W30" s="38">
        <v>1.6440000000000001</v>
      </c>
    </row>
    <row r="31" spans="1:23" ht="15.75">
      <c r="A31" s="83"/>
      <c r="B31" s="38" t="s">
        <v>151</v>
      </c>
      <c r="C31" s="38">
        <v>0.97299999999999998</v>
      </c>
      <c r="D31" s="38">
        <v>0.97799999999999998</v>
      </c>
      <c r="E31" s="38">
        <v>0.95399999999999996</v>
      </c>
      <c r="F31" s="38">
        <v>0.93500000000000005</v>
      </c>
      <c r="G31" s="38">
        <v>0.96699999999999997</v>
      </c>
      <c r="H31" s="38">
        <v>0.69</v>
      </c>
      <c r="I31" s="38">
        <v>0.93100000000000005</v>
      </c>
      <c r="J31" s="38">
        <v>0.79400000000000004</v>
      </c>
      <c r="K31" s="38">
        <v>0.72199999999999998</v>
      </c>
      <c r="L31" s="38">
        <v>0.73199999999999998</v>
      </c>
      <c r="M31" s="38">
        <v>0.76900000000000002</v>
      </c>
      <c r="N31" s="38">
        <v>0.89400000000000002</v>
      </c>
      <c r="O31" s="38">
        <v>0.90500000000000003</v>
      </c>
      <c r="P31" s="38">
        <v>0.76200000000000001</v>
      </c>
      <c r="Q31" s="38">
        <v>0.86599999999999999</v>
      </c>
      <c r="R31" s="38">
        <v>0.96599999999999997</v>
      </c>
      <c r="S31" s="38">
        <v>0.85399999999999998</v>
      </c>
      <c r="T31" s="38">
        <v>0.91500000000000004</v>
      </c>
      <c r="U31" s="38">
        <v>0.90600000000000003</v>
      </c>
      <c r="V31" s="38">
        <v>0.91900000000000004</v>
      </c>
      <c r="W31" s="38">
        <v>0.90300000000000002</v>
      </c>
    </row>
    <row r="32" spans="1:23" ht="15.75">
      <c r="A32" s="83"/>
      <c r="B32" s="38" t="s">
        <v>152</v>
      </c>
      <c r="C32" s="38">
        <v>3.1819999999999999</v>
      </c>
      <c r="D32" s="38">
        <v>3.1459999999999999</v>
      </c>
      <c r="E32" s="38">
        <v>3.165</v>
      </c>
      <c r="F32" s="38">
        <v>3.1709999999999998</v>
      </c>
      <c r="G32" s="38">
        <v>3.141</v>
      </c>
      <c r="H32" s="38">
        <v>3.198</v>
      </c>
      <c r="I32" s="38">
        <v>3.13</v>
      </c>
      <c r="J32" s="38">
        <v>3.31</v>
      </c>
      <c r="K32" s="38">
        <v>3.3559999999999999</v>
      </c>
      <c r="L32" s="38">
        <v>3.3519999999999999</v>
      </c>
      <c r="M32" s="38">
        <v>3.194</v>
      </c>
      <c r="N32" s="38">
        <v>3.1709999999999998</v>
      </c>
      <c r="O32" s="38">
        <v>3.17</v>
      </c>
      <c r="P32" s="38">
        <v>3.2629999999999999</v>
      </c>
      <c r="Q32" s="38">
        <v>3.2</v>
      </c>
      <c r="R32" s="38">
        <v>3.1749999999999998</v>
      </c>
      <c r="S32" s="38">
        <v>3.2050000000000001</v>
      </c>
      <c r="T32" s="38">
        <v>2.94</v>
      </c>
      <c r="U32" s="38">
        <v>2.9009999999999998</v>
      </c>
      <c r="V32" s="38">
        <v>2.92</v>
      </c>
      <c r="W32" s="38">
        <v>2.92</v>
      </c>
    </row>
    <row r="33" spans="1:23" ht="15.75">
      <c r="A33" s="83"/>
      <c r="B33" s="38" t="s">
        <v>153</v>
      </c>
      <c r="C33" s="38">
        <v>0.58699999999999997</v>
      </c>
      <c r="D33" s="38">
        <v>0.58399999999999996</v>
      </c>
      <c r="E33" s="38">
        <v>0.58299999999999996</v>
      </c>
      <c r="F33" s="38">
        <v>0.57299999999999995</v>
      </c>
      <c r="G33" s="38">
        <v>0.53400000000000003</v>
      </c>
      <c r="H33" s="38">
        <v>0.50600000000000001</v>
      </c>
      <c r="I33" s="38">
        <v>0.56399999999999995</v>
      </c>
      <c r="J33" s="38">
        <v>0.51600000000000001</v>
      </c>
      <c r="K33" s="38">
        <v>0.50900000000000001</v>
      </c>
      <c r="L33" s="38">
        <v>0.51100000000000001</v>
      </c>
      <c r="M33" s="38">
        <v>0.54600000000000004</v>
      </c>
      <c r="N33" s="38">
        <v>0.56499999999999995</v>
      </c>
      <c r="O33" s="38">
        <v>0.55800000000000005</v>
      </c>
      <c r="P33" s="38">
        <v>0.53900000000000003</v>
      </c>
      <c r="Q33" s="38">
        <v>0.56100000000000005</v>
      </c>
      <c r="R33" s="38">
        <v>0.58699999999999997</v>
      </c>
      <c r="S33" s="38">
        <v>0.59599999999999997</v>
      </c>
      <c r="T33" s="38">
        <v>0.30099999999999999</v>
      </c>
      <c r="U33" s="38">
        <v>0.28699999999999998</v>
      </c>
      <c r="V33" s="38">
        <v>0.30299999999999999</v>
      </c>
      <c r="W33" s="38">
        <v>0.29599999999999999</v>
      </c>
    </row>
    <row r="34" spans="1:23" ht="15.75">
      <c r="A34" s="83"/>
      <c r="B34" s="38" t="s">
        <v>154</v>
      </c>
      <c r="C34" s="38">
        <v>0.23499999999999999</v>
      </c>
      <c r="D34" s="38">
        <v>0.22600000000000001</v>
      </c>
      <c r="E34" s="38">
        <v>0.249</v>
      </c>
      <c r="F34" s="38">
        <v>0.23699999999999999</v>
      </c>
      <c r="G34" s="38">
        <v>0.28499999999999998</v>
      </c>
      <c r="H34" s="38">
        <v>0.26300000000000001</v>
      </c>
      <c r="I34" s="38">
        <v>0.246</v>
      </c>
      <c r="J34" s="38">
        <v>0.28899999999999998</v>
      </c>
      <c r="K34" s="38">
        <v>0.28100000000000003</v>
      </c>
      <c r="L34" s="38">
        <v>0.27700000000000002</v>
      </c>
      <c r="M34" s="38">
        <v>0.27</v>
      </c>
      <c r="N34" s="38">
        <v>0.27300000000000002</v>
      </c>
      <c r="O34" s="38">
        <v>0.25600000000000001</v>
      </c>
      <c r="P34" s="38">
        <v>0.29899999999999999</v>
      </c>
      <c r="Q34" s="38">
        <v>0.26400000000000001</v>
      </c>
      <c r="R34" s="38">
        <v>0.221</v>
      </c>
      <c r="S34" s="38">
        <v>0.28599999999999998</v>
      </c>
      <c r="T34" s="38">
        <v>0.46</v>
      </c>
      <c r="U34" s="38">
        <v>0.48399999999999999</v>
      </c>
      <c r="V34" s="38">
        <v>0.41</v>
      </c>
      <c r="W34" s="38">
        <v>0.41399999999999998</v>
      </c>
    </row>
    <row r="35" spans="1:23" ht="15.75">
      <c r="A35" s="83"/>
      <c r="B35" s="38" t="s">
        <v>155</v>
      </c>
      <c r="C35" s="38">
        <v>0.11</v>
      </c>
      <c r="D35" s="38">
        <v>0.11799999999999999</v>
      </c>
      <c r="E35" s="38">
        <v>0.1</v>
      </c>
      <c r="F35" s="38">
        <v>0.11899999999999999</v>
      </c>
      <c r="G35" s="38">
        <v>0.106</v>
      </c>
      <c r="H35" s="38">
        <v>0.13700000000000001</v>
      </c>
      <c r="I35" s="38">
        <v>0.106</v>
      </c>
      <c r="J35" s="38">
        <v>0.156</v>
      </c>
      <c r="K35" s="38">
        <v>0.16700000000000001</v>
      </c>
      <c r="L35" s="38">
        <v>0.16600000000000001</v>
      </c>
      <c r="M35" s="38">
        <v>9.0999999999999998E-2</v>
      </c>
      <c r="N35" s="38">
        <v>8.4000000000000005E-2</v>
      </c>
      <c r="O35" s="38">
        <v>0.112</v>
      </c>
      <c r="P35" s="38">
        <v>9.7000000000000003E-2</v>
      </c>
      <c r="Q35" s="38">
        <v>9.9000000000000005E-2</v>
      </c>
      <c r="R35" s="38">
        <v>0.127</v>
      </c>
      <c r="S35" s="38">
        <v>0.127</v>
      </c>
      <c r="T35" s="38">
        <v>0.06</v>
      </c>
      <c r="U35" s="38">
        <v>4.2000000000000003E-2</v>
      </c>
      <c r="V35" s="38">
        <v>0.10199999999999999</v>
      </c>
      <c r="W35" s="38">
        <v>0.10100000000000001</v>
      </c>
    </row>
    <row r="36" spans="1:23" ht="15.75">
      <c r="A36" s="83"/>
      <c r="B36" s="38" t="s">
        <v>271</v>
      </c>
      <c r="C36" s="38">
        <v>435.6</v>
      </c>
      <c r="D36" s="38">
        <v>430.92</v>
      </c>
      <c r="E36" s="38">
        <v>430.13</v>
      </c>
      <c r="F36" s="38">
        <v>417.9</v>
      </c>
      <c r="G36" s="38">
        <v>379.39</v>
      </c>
      <c r="H36" s="38">
        <v>346.20100000000002</v>
      </c>
      <c r="I36" s="38">
        <v>407.64</v>
      </c>
      <c r="J36" s="38">
        <v>356.51</v>
      </c>
      <c r="K36" s="38">
        <v>349.738</v>
      </c>
      <c r="L36" s="38">
        <v>351.37</v>
      </c>
      <c r="M36" s="38">
        <v>386.74</v>
      </c>
      <c r="N36" s="38">
        <v>383.14</v>
      </c>
      <c r="O36" s="38">
        <v>399.851</v>
      </c>
      <c r="P36" s="38">
        <v>379.61900000000003</v>
      </c>
      <c r="Q36" s="38">
        <v>404.05099999999999</v>
      </c>
      <c r="R36" s="38">
        <v>434.8</v>
      </c>
      <c r="S36" s="38">
        <v>369.3</v>
      </c>
      <c r="T36" s="38"/>
      <c r="U36" s="38"/>
      <c r="V36" s="38"/>
      <c r="W36" s="38"/>
    </row>
    <row r="37" spans="1:23" ht="18">
      <c r="A37" s="83"/>
      <c r="B37" s="38" t="s">
        <v>167</v>
      </c>
      <c r="C37" s="38">
        <v>0.30099999999999999</v>
      </c>
      <c r="D37" s="38">
        <v>0.34599999999999997</v>
      </c>
      <c r="E37" s="38">
        <v>0.29599999999999999</v>
      </c>
      <c r="F37" s="38">
        <v>0.36599999999999999</v>
      </c>
      <c r="G37" s="38">
        <v>0.32300000000000001</v>
      </c>
      <c r="H37" s="38">
        <v>0.51400000000000001</v>
      </c>
      <c r="I37" s="38">
        <v>0.34899999999999998</v>
      </c>
      <c r="J37" s="38">
        <v>0.42</v>
      </c>
      <c r="K37" s="38">
        <v>0.435</v>
      </c>
      <c r="L37" s="38">
        <v>0.439</v>
      </c>
      <c r="M37" s="38">
        <v>0.35</v>
      </c>
      <c r="N37" s="38">
        <v>0.27300000000000002</v>
      </c>
      <c r="O37" s="38">
        <v>0.33199999999999996</v>
      </c>
      <c r="P37" s="38">
        <v>0.26900000000000002</v>
      </c>
      <c r="Q37" s="38">
        <v>0.29200000000000004</v>
      </c>
      <c r="R37" s="38">
        <v>0.34799999999999998</v>
      </c>
      <c r="S37" s="38">
        <f>S18+S20+S19</f>
        <v>0.41899999999999998</v>
      </c>
      <c r="T37" s="38"/>
      <c r="U37" s="38"/>
      <c r="V37" s="38"/>
      <c r="W37" s="38"/>
    </row>
    <row r="38" spans="1:23" ht="18">
      <c r="A38" s="83"/>
      <c r="B38" s="38" t="s">
        <v>170</v>
      </c>
      <c r="C38" s="38">
        <v>0.755</v>
      </c>
      <c r="D38" s="38">
        <v>0.72299999999999998</v>
      </c>
      <c r="E38" s="38">
        <v>0.79600000000000004</v>
      </c>
      <c r="F38" s="38">
        <v>0.751</v>
      </c>
      <c r="G38" s="38">
        <v>0.89400000000000002</v>
      </c>
      <c r="H38" s="38">
        <v>0.84099999999999997</v>
      </c>
      <c r="I38" s="38">
        <v>0.77</v>
      </c>
      <c r="J38" s="38">
        <v>0.97</v>
      </c>
      <c r="K38" s="38">
        <v>0.95799999999999996</v>
      </c>
      <c r="L38" s="38">
        <v>0.94900000000000007</v>
      </c>
      <c r="M38" s="38">
        <v>0.86899999999999999</v>
      </c>
      <c r="N38" s="38">
        <v>0.87</v>
      </c>
      <c r="O38" s="38">
        <v>0.81800000000000006</v>
      </c>
      <c r="P38" s="38">
        <v>0.98199999999999998</v>
      </c>
      <c r="Q38" s="38">
        <v>0.85299999999999998</v>
      </c>
      <c r="R38" s="38">
        <v>0.70299999999999996</v>
      </c>
      <c r="S38" s="38">
        <v>0.92</v>
      </c>
      <c r="T38" s="38"/>
      <c r="U38" s="38"/>
      <c r="V38" s="38"/>
      <c r="W38" s="38"/>
    </row>
    <row r="39" spans="1:23" ht="15.75">
      <c r="A39" s="83"/>
      <c r="B39" s="38" t="s">
        <v>156</v>
      </c>
      <c r="C39" s="38">
        <v>13.715</v>
      </c>
      <c r="D39" s="38">
        <v>13.438000000000001</v>
      </c>
      <c r="E39" s="38">
        <v>13.877000000000001</v>
      </c>
      <c r="F39" s="38">
        <v>13.957000000000001</v>
      </c>
      <c r="G39" s="38">
        <v>15.582000000000001</v>
      </c>
      <c r="H39" s="38">
        <v>16.545999999999999</v>
      </c>
      <c r="I39" s="38">
        <v>15.6</v>
      </c>
      <c r="J39" s="38">
        <v>20.153000000000002</v>
      </c>
      <c r="K39" s="38">
        <v>20.096</v>
      </c>
      <c r="L39" s="38">
        <v>20.02</v>
      </c>
      <c r="M39" s="38">
        <v>14.44</v>
      </c>
      <c r="N39" s="38">
        <v>14.18</v>
      </c>
      <c r="O39" s="38">
        <v>14.4</v>
      </c>
      <c r="P39" s="38">
        <v>16.220000000000002</v>
      </c>
      <c r="Q39" s="38">
        <v>14.35</v>
      </c>
      <c r="R39" s="38">
        <v>13.4</v>
      </c>
      <c r="S39" s="38" t="e">
        <f>S8+S10</f>
        <v>#VALUE!</v>
      </c>
      <c r="T39" s="38"/>
      <c r="U39" s="38"/>
      <c r="V39" s="38"/>
      <c r="W39" s="38"/>
    </row>
    <row r="40" spans="1:23" ht="15.75">
      <c r="A40" s="83"/>
      <c r="B40" s="38" t="s">
        <v>206</v>
      </c>
      <c r="C40" s="38">
        <f>C25/(C20+C21)</f>
        <v>2.1871345029239766</v>
      </c>
      <c r="D40" s="38">
        <f t="shared" ref="D40:S40" si="1">D25/(D20+D21)</f>
        <v>2.1883194278903457</v>
      </c>
      <c r="E40" s="38">
        <f t="shared" si="1"/>
        <v>2.1061643835616439</v>
      </c>
      <c r="F40" s="38">
        <f t="shared" si="1"/>
        <v>2.0404040404040402</v>
      </c>
      <c r="G40" s="38">
        <f t="shared" si="1"/>
        <v>1.713993871297242</v>
      </c>
      <c r="H40" s="38">
        <f t="shared" si="1"/>
        <v>1.538534728829686</v>
      </c>
      <c r="I40" s="38">
        <f t="shared" si="1"/>
        <v>2.0594405594405591</v>
      </c>
      <c r="J40" s="38">
        <f t="shared" si="1"/>
        <v>1.3536392405063291</v>
      </c>
      <c r="K40" s="38">
        <f t="shared" si="1"/>
        <v>1.3672</v>
      </c>
      <c r="L40" s="38">
        <f t="shared" si="1"/>
        <v>1.3859223300970875</v>
      </c>
      <c r="M40" s="38">
        <f t="shared" si="1"/>
        <v>1.8956521739130434</v>
      </c>
      <c r="N40" s="38">
        <f t="shared" si="1"/>
        <v>1.9977678571428572</v>
      </c>
      <c r="O40" s="38">
        <f t="shared" si="1"/>
        <v>1.9322404371584698</v>
      </c>
      <c r="P40" s="38">
        <f t="shared" si="1"/>
        <v>1.6972034715525557</v>
      </c>
      <c r="Q40" s="38">
        <f t="shared" si="1"/>
        <v>1.9933407325194228</v>
      </c>
      <c r="R40" s="38">
        <f t="shared" si="1"/>
        <v>2.2073459715639809</v>
      </c>
      <c r="S40" s="38">
        <f t="shared" si="1"/>
        <v>1.4769364664926024</v>
      </c>
      <c r="T40" s="38"/>
      <c r="U40" s="38"/>
      <c r="V40" s="38"/>
      <c r="W40" s="38"/>
    </row>
    <row r="41" spans="1:23" ht="15.75">
      <c r="A41" s="83"/>
      <c r="B41" s="38" t="s">
        <v>207</v>
      </c>
      <c r="C41" s="38">
        <f>C20/C21</f>
        <v>0.14152202937249667</v>
      </c>
      <c r="D41" s="38">
        <f t="shared" ref="D41:S41" si="2">D20/D21</f>
        <v>0.18169014084507043</v>
      </c>
      <c r="E41" s="38">
        <f t="shared" si="2"/>
        <v>0.11167512690355329</v>
      </c>
      <c r="F41" s="38">
        <f t="shared" si="2"/>
        <v>0.18641810918774968</v>
      </c>
      <c r="G41" s="38">
        <f t="shared" si="2"/>
        <v>9.507829977628636E-2</v>
      </c>
      <c r="H41" s="38">
        <f t="shared" si="2"/>
        <v>0.2497027348394768</v>
      </c>
      <c r="I41" s="38">
        <f t="shared" si="2"/>
        <v>0.11428571428571428</v>
      </c>
      <c r="J41" s="38">
        <f t="shared" si="2"/>
        <v>0.31803962460896767</v>
      </c>
      <c r="K41" s="38">
        <f t="shared" si="2"/>
        <v>0.32415254237288138</v>
      </c>
      <c r="L41" s="38">
        <f t="shared" si="2"/>
        <v>0.33046286329386437</v>
      </c>
      <c r="M41" s="38">
        <f t="shared" si="2"/>
        <v>6.7285382830626461E-2</v>
      </c>
      <c r="N41" s="38">
        <f t="shared" si="2"/>
        <v>3.4642032332563508E-2</v>
      </c>
      <c r="O41" s="38">
        <f t="shared" si="2"/>
        <v>0.12684729064039407</v>
      </c>
      <c r="P41" s="38">
        <f t="shared" si="2"/>
        <v>6.4681724845995894E-2</v>
      </c>
      <c r="Q41" s="38">
        <f t="shared" si="2"/>
        <v>6.8801897983392646E-2</v>
      </c>
      <c r="R41" s="38">
        <f t="shared" si="2"/>
        <v>0.20227920227920226</v>
      </c>
      <c r="S41" s="38">
        <f t="shared" si="2"/>
        <v>0.25436681222707425</v>
      </c>
      <c r="T41" s="38"/>
      <c r="U41" s="38"/>
      <c r="V41" s="38"/>
      <c r="W41" s="38"/>
    </row>
    <row r="43" spans="1:23">
      <c r="C43" t="s">
        <v>226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Q60"/>
  <sheetViews>
    <sheetView zoomScale="90" zoomScaleNormal="90" workbookViewId="0">
      <selection activeCell="A2" sqref="A2"/>
    </sheetView>
  </sheetViews>
  <sheetFormatPr defaultRowHeight="15"/>
  <cols>
    <col min="3" max="3" width="17.5703125" customWidth="1"/>
    <col min="4" max="4" width="12" customWidth="1"/>
    <col min="5" max="5" width="10.5703125" customWidth="1"/>
    <col min="6" max="7" width="10.28515625" customWidth="1"/>
    <col min="8" max="8" width="11" customWidth="1"/>
    <col min="9" max="9" width="10.28515625" customWidth="1"/>
    <col min="10" max="10" width="10.140625" customWidth="1"/>
    <col min="16" max="16" width="9.85546875" customWidth="1"/>
    <col min="17" max="17" width="10.28515625" customWidth="1"/>
    <col min="18" max="18" width="10.85546875" customWidth="1"/>
    <col min="19" max="19" width="10.140625" customWidth="1"/>
    <col min="20" max="20" width="10.28515625" customWidth="1"/>
    <col min="21" max="21" width="9.85546875" customWidth="1"/>
    <col min="22" max="22" width="10.5703125" customWidth="1"/>
    <col min="23" max="23" width="11" customWidth="1"/>
    <col min="26" max="27" width="11" customWidth="1"/>
    <col min="28" max="28" width="12" customWidth="1"/>
    <col min="29" max="29" width="9.85546875" customWidth="1"/>
    <col min="32" max="32" width="10.28515625" customWidth="1"/>
    <col min="33" max="33" width="10.5703125" customWidth="1"/>
    <col min="34" max="34" width="10.28515625" customWidth="1"/>
    <col min="38" max="39" width="11.28515625" customWidth="1"/>
    <col min="40" max="40" width="11.85546875" customWidth="1"/>
    <col min="52" max="52" width="11.85546875" customWidth="1"/>
    <col min="53" max="53" width="11.5703125" customWidth="1"/>
    <col min="58" max="58" width="11.85546875" customWidth="1"/>
  </cols>
  <sheetData>
    <row r="3" spans="2:69" ht="15.75">
      <c r="C3" s="72" t="s">
        <v>96</v>
      </c>
      <c r="D3" s="84" t="s">
        <v>250</v>
      </c>
      <c r="E3" s="84" t="s">
        <v>250</v>
      </c>
      <c r="F3" s="84" t="s">
        <v>250</v>
      </c>
      <c r="G3" s="84" t="s">
        <v>250</v>
      </c>
      <c r="H3" s="84" t="s">
        <v>250</v>
      </c>
      <c r="I3" s="84" t="s">
        <v>250</v>
      </c>
      <c r="J3" s="84" t="s">
        <v>250</v>
      </c>
      <c r="K3" s="84" t="s">
        <v>250</v>
      </c>
      <c r="L3" s="84" t="s">
        <v>250</v>
      </c>
      <c r="M3" s="84" t="s">
        <v>250</v>
      </c>
      <c r="N3" s="84" t="s">
        <v>250</v>
      </c>
      <c r="O3" s="84" t="s">
        <v>250</v>
      </c>
      <c r="P3" s="84" t="s">
        <v>250</v>
      </c>
      <c r="Q3" s="84" t="s">
        <v>250</v>
      </c>
      <c r="R3" s="84" t="s">
        <v>250</v>
      </c>
      <c r="S3" s="84" t="s">
        <v>250</v>
      </c>
      <c r="T3" s="84" t="s">
        <v>250</v>
      </c>
      <c r="U3" s="84" t="s">
        <v>250</v>
      </c>
      <c r="V3" s="84" t="s">
        <v>250</v>
      </c>
      <c r="W3" s="84" t="s">
        <v>250</v>
      </c>
      <c r="X3" s="84" t="s">
        <v>250</v>
      </c>
      <c r="Y3" s="84"/>
      <c r="Z3" s="84" t="s">
        <v>250</v>
      </c>
      <c r="AA3" s="84" t="s">
        <v>250</v>
      </c>
      <c r="AB3" s="84" t="s">
        <v>250</v>
      </c>
      <c r="AC3" s="84" t="s">
        <v>250</v>
      </c>
      <c r="AD3" s="84" t="s">
        <v>250</v>
      </c>
      <c r="AE3" s="84" t="s">
        <v>250</v>
      </c>
      <c r="AF3" s="84" t="s">
        <v>250</v>
      </c>
      <c r="AG3" s="84" t="s">
        <v>250</v>
      </c>
      <c r="AH3" s="84" t="s">
        <v>250</v>
      </c>
      <c r="AI3" s="84" t="s">
        <v>250</v>
      </c>
      <c r="AJ3" s="84" t="s">
        <v>250</v>
      </c>
      <c r="AK3" s="84" t="s">
        <v>250</v>
      </c>
      <c r="AL3" s="84" t="s">
        <v>250</v>
      </c>
      <c r="AM3" s="84" t="s">
        <v>250</v>
      </c>
      <c r="AN3" s="84" t="s">
        <v>250</v>
      </c>
    </row>
    <row r="4" spans="2:69" ht="15.75">
      <c r="C4" s="84" t="s">
        <v>141</v>
      </c>
      <c r="D4" s="84" t="s">
        <v>171</v>
      </c>
      <c r="E4" s="84" t="s">
        <v>171</v>
      </c>
      <c r="F4" s="84" t="s">
        <v>171</v>
      </c>
      <c r="G4" s="84" t="s">
        <v>171</v>
      </c>
      <c r="H4" s="84" t="s">
        <v>171</v>
      </c>
      <c r="I4" s="84" t="s">
        <v>171</v>
      </c>
      <c r="J4" s="84" t="s">
        <v>171</v>
      </c>
      <c r="K4" s="84" t="s">
        <v>172</v>
      </c>
      <c r="L4" s="84" t="s">
        <v>172</v>
      </c>
      <c r="M4" s="84" t="s">
        <v>172</v>
      </c>
      <c r="N4" s="84" t="s">
        <v>243</v>
      </c>
      <c r="O4" s="84" t="s">
        <v>243</v>
      </c>
      <c r="P4" s="84" t="s">
        <v>243</v>
      </c>
      <c r="Q4" s="84" t="s">
        <v>243</v>
      </c>
      <c r="R4" s="84" t="s">
        <v>173</v>
      </c>
      <c r="S4" s="84" t="s">
        <v>173</v>
      </c>
      <c r="T4" s="84" t="s">
        <v>173</v>
      </c>
      <c r="U4" s="84" t="s">
        <v>173</v>
      </c>
      <c r="V4" s="84" t="s">
        <v>173</v>
      </c>
      <c r="W4" s="84" t="s">
        <v>174</v>
      </c>
      <c r="X4" s="84" t="s">
        <v>224</v>
      </c>
      <c r="Y4" s="84"/>
      <c r="Z4" s="84" t="s">
        <v>175</v>
      </c>
      <c r="AA4" s="84" t="s">
        <v>175</v>
      </c>
      <c r="AB4" s="84" t="s">
        <v>175</v>
      </c>
      <c r="AC4" s="84" t="s">
        <v>176</v>
      </c>
      <c r="AD4" s="84" t="s">
        <v>176</v>
      </c>
      <c r="AE4" s="84" t="s">
        <v>176</v>
      </c>
      <c r="AF4" s="84" t="s">
        <v>177</v>
      </c>
      <c r="AG4" s="84" t="s">
        <v>177</v>
      </c>
      <c r="AH4" s="84" t="s">
        <v>177</v>
      </c>
      <c r="AI4" s="84" t="s">
        <v>178</v>
      </c>
      <c r="AJ4" s="84" t="s">
        <v>178</v>
      </c>
      <c r="AK4" s="84" t="s">
        <v>178</v>
      </c>
      <c r="AL4" s="84" t="s">
        <v>179</v>
      </c>
      <c r="AM4" s="84" t="s">
        <v>179</v>
      </c>
      <c r="AN4" s="84" t="s">
        <v>179</v>
      </c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</row>
    <row r="5" spans="2:69">
      <c r="C5" s="30"/>
      <c r="D5" s="30" t="s">
        <v>180</v>
      </c>
      <c r="E5" s="30" t="s">
        <v>180</v>
      </c>
      <c r="F5" s="30" t="s">
        <v>180</v>
      </c>
      <c r="G5" s="30" t="s">
        <v>180</v>
      </c>
      <c r="H5" s="30" t="s">
        <v>180</v>
      </c>
      <c r="I5" s="30" t="s">
        <v>180</v>
      </c>
      <c r="J5" s="30" t="s">
        <v>180</v>
      </c>
      <c r="K5" s="30" t="s">
        <v>180</v>
      </c>
      <c r="L5" s="30" t="s">
        <v>180</v>
      </c>
      <c r="M5" s="30" t="s">
        <v>180</v>
      </c>
      <c r="N5" s="30" t="s">
        <v>180</v>
      </c>
      <c r="O5" s="30" t="s">
        <v>180</v>
      </c>
      <c r="P5" s="30" t="s">
        <v>180</v>
      </c>
      <c r="Q5" s="30" t="s">
        <v>180</v>
      </c>
      <c r="R5" s="30" t="s">
        <v>180</v>
      </c>
      <c r="S5" s="30" t="s">
        <v>180</v>
      </c>
      <c r="T5" s="30" t="s">
        <v>180</v>
      </c>
      <c r="U5" s="30" t="s">
        <v>180</v>
      </c>
      <c r="V5" s="30" t="s">
        <v>180</v>
      </c>
      <c r="W5" s="30" t="s">
        <v>180</v>
      </c>
      <c r="X5" s="30" t="s">
        <v>180</v>
      </c>
      <c r="Y5" s="30"/>
      <c r="Z5" s="30" t="s">
        <v>181</v>
      </c>
      <c r="AA5" s="30" t="s">
        <v>181</v>
      </c>
      <c r="AB5" s="30" t="s">
        <v>181</v>
      </c>
      <c r="AC5" s="30" t="s">
        <v>181</v>
      </c>
      <c r="AD5" s="30" t="s">
        <v>181</v>
      </c>
      <c r="AE5" s="30" t="s">
        <v>181</v>
      </c>
      <c r="AF5" s="30" t="s">
        <v>181</v>
      </c>
      <c r="AG5" s="30" t="s">
        <v>181</v>
      </c>
      <c r="AH5" s="30" t="s">
        <v>181</v>
      </c>
      <c r="AI5" s="30" t="s">
        <v>181</v>
      </c>
      <c r="AJ5" s="30" t="s">
        <v>181</v>
      </c>
      <c r="AK5" s="30" t="s">
        <v>181</v>
      </c>
      <c r="AL5" s="30" t="s">
        <v>181</v>
      </c>
      <c r="AM5" s="30" t="s">
        <v>181</v>
      </c>
      <c r="AN5" s="30" t="s">
        <v>181</v>
      </c>
      <c r="AT5" s="7"/>
      <c r="AU5" s="7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9"/>
      <c r="BP5" s="29"/>
      <c r="BQ5" s="29"/>
    </row>
    <row r="6" spans="2:69" ht="15.75">
      <c r="B6" s="31" t="s">
        <v>215</v>
      </c>
      <c r="C6" t="s">
        <v>0</v>
      </c>
      <c r="D6" s="66">
        <v>25.26</v>
      </c>
      <c r="E6" s="66">
        <v>25.29</v>
      </c>
      <c r="F6" s="66">
        <v>25.92</v>
      </c>
      <c r="G6" s="66">
        <v>25.39</v>
      </c>
      <c r="H6" s="66">
        <v>25.26</v>
      </c>
      <c r="I6" s="66">
        <v>25.71</v>
      </c>
      <c r="J6" s="66">
        <v>25.16</v>
      </c>
      <c r="K6" s="66">
        <v>25.94</v>
      </c>
      <c r="L6" s="66">
        <v>25.67</v>
      </c>
      <c r="M6" s="66">
        <v>25.69</v>
      </c>
      <c r="N6" s="66">
        <v>24.75</v>
      </c>
      <c r="O6" s="66">
        <v>26.2</v>
      </c>
      <c r="P6" s="66">
        <v>25.8</v>
      </c>
      <c r="Q6" s="66">
        <v>26.2</v>
      </c>
      <c r="R6" s="66">
        <v>25.33</v>
      </c>
      <c r="S6" s="66">
        <v>25.55</v>
      </c>
      <c r="T6" s="66">
        <v>25.6</v>
      </c>
      <c r="U6" s="66">
        <v>25.54</v>
      </c>
      <c r="V6" s="66">
        <v>25.1</v>
      </c>
      <c r="W6" s="66">
        <v>25.6</v>
      </c>
      <c r="X6" s="66">
        <v>25.69</v>
      </c>
      <c r="Y6" s="66"/>
      <c r="Z6" s="66">
        <v>27.7</v>
      </c>
      <c r="AA6" s="66">
        <v>27.96</v>
      </c>
      <c r="AB6" s="66">
        <v>27.88</v>
      </c>
      <c r="AC6" s="66">
        <v>27.49</v>
      </c>
      <c r="AD6" s="66">
        <v>27.52</v>
      </c>
      <c r="AE6" s="66">
        <v>27.63</v>
      </c>
      <c r="AF6" s="66">
        <v>27.7</v>
      </c>
      <c r="AG6" s="66">
        <v>27.11</v>
      </c>
      <c r="AH6" s="66">
        <v>27.61</v>
      </c>
      <c r="AI6" s="66">
        <v>27.65</v>
      </c>
      <c r="AJ6" s="66">
        <v>27.82</v>
      </c>
      <c r="AK6" s="66">
        <v>27.27</v>
      </c>
      <c r="AL6" s="66">
        <v>27.71</v>
      </c>
      <c r="AM6" s="66">
        <v>27.87</v>
      </c>
      <c r="AN6" s="66">
        <v>26.8</v>
      </c>
      <c r="AP6" s="7"/>
      <c r="AQ6" s="7"/>
      <c r="AR6" s="7"/>
      <c r="AT6" s="7"/>
      <c r="AU6" s="7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9"/>
      <c r="BP6" s="29"/>
      <c r="BQ6" s="29"/>
    </row>
    <row r="7" spans="2:69" ht="15.75">
      <c r="B7" s="31" t="s">
        <v>215</v>
      </c>
      <c r="C7" t="s">
        <v>3</v>
      </c>
      <c r="D7" s="66">
        <v>19.11</v>
      </c>
      <c r="E7" s="66">
        <v>18.91</v>
      </c>
      <c r="F7" s="66">
        <v>19.989999999999998</v>
      </c>
      <c r="G7" s="66">
        <v>19.43</v>
      </c>
      <c r="H7" s="66">
        <v>19.3</v>
      </c>
      <c r="I7" s="66">
        <v>19.399999999999999</v>
      </c>
      <c r="J7" s="66">
        <v>19.53</v>
      </c>
      <c r="K7" s="66">
        <v>20.21</v>
      </c>
      <c r="L7" s="66">
        <v>19.5</v>
      </c>
      <c r="M7" s="66">
        <v>19.3</v>
      </c>
      <c r="N7" s="66">
        <v>18.940000000000001</v>
      </c>
      <c r="O7" s="66">
        <v>20.28</v>
      </c>
      <c r="P7" s="66">
        <v>20.9</v>
      </c>
      <c r="Q7" s="66">
        <v>20.65</v>
      </c>
      <c r="R7" s="66">
        <v>19.84</v>
      </c>
      <c r="S7" s="66">
        <v>19.170000000000002</v>
      </c>
      <c r="T7" s="66">
        <v>19.11</v>
      </c>
      <c r="U7" s="66">
        <v>19.13</v>
      </c>
      <c r="V7" s="66">
        <v>19.3</v>
      </c>
      <c r="W7" s="66">
        <v>19.7</v>
      </c>
      <c r="X7" s="66">
        <v>20.8</v>
      </c>
      <c r="Y7" s="66"/>
      <c r="Z7" s="66">
        <v>18.190000000000001</v>
      </c>
      <c r="AA7" s="66">
        <v>18.2</v>
      </c>
      <c r="AB7" s="66">
        <v>18.059999999999999</v>
      </c>
      <c r="AC7" s="66">
        <v>18.21</v>
      </c>
      <c r="AD7" s="66">
        <v>18.14</v>
      </c>
      <c r="AE7" s="66">
        <v>18.13</v>
      </c>
      <c r="AF7" s="66">
        <v>17.8</v>
      </c>
      <c r="AG7" s="66">
        <v>18.18</v>
      </c>
      <c r="AH7" s="66">
        <v>18.22</v>
      </c>
      <c r="AI7" s="66">
        <v>18.11</v>
      </c>
      <c r="AJ7" s="66">
        <v>17.8</v>
      </c>
      <c r="AK7" s="66">
        <v>17.899999999999999</v>
      </c>
      <c r="AL7" s="66">
        <v>17.989999999999998</v>
      </c>
      <c r="AM7" s="66">
        <v>18.02</v>
      </c>
      <c r="AN7" s="66">
        <v>18.48</v>
      </c>
      <c r="AP7" s="7"/>
      <c r="AQ7" s="7"/>
      <c r="AR7" s="7"/>
      <c r="AT7" s="7"/>
      <c r="AU7" s="7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9"/>
      <c r="BP7" s="29"/>
      <c r="BQ7" s="29"/>
    </row>
    <row r="8" spans="2:69" ht="15.75">
      <c r="B8" s="31" t="s">
        <v>215</v>
      </c>
      <c r="C8" t="s">
        <v>4</v>
      </c>
      <c r="D8" s="66" t="s">
        <v>225</v>
      </c>
      <c r="E8" s="66" t="s">
        <v>225</v>
      </c>
      <c r="F8" s="66" t="s">
        <v>225</v>
      </c>
      <c r="G8" s="66">
        <v>0.09</v>
      </c>
      <c r="H8" s="66">
        <v>0.04</v>
      </c>
      <c r="I8" s="66" t="s">
        <v>225</v>
      </c>
      <c r="J8" s="66">
        <v>0.03</v>
      </c>
      <c r="K8" s="66">
        <v>0.12</v>
      </c>
      <c r="L8" s="66">
        <v>0.01</v>
      </c>
      <c r="M8" s="66">
        <v>0.04</v>
      </c>
      <c r="N8" s="66" t="s">
        <v>225</v>
      </c>
      <c r="O8" s="66">
        <v>7.0000000000000007E-2</v>
      </c>
      <c r="P8" s="66">
        <v>0.05</v>
      </c>
      <c r="Q8" s="66" t="s">
        <v>225</v>
      </c>
      <c r="R8" s="66" t="s">
        <v>225</v>
      </c>
      <c r="S8" s="66" t="s">
        <v>225</v>
      </c>
      <c r="T8" s="66" t="s">
        <v>225</v>
      </c>
      <c r="U8" s="66" t="s">
        <v>225</v>
      </c>
      <c r="V8" s="66">
        <v>0.04</v>
      </c>
      <c r="W8" s="66" t="s">
        <v>225</v>
      </c>
      <c r="X8" s="66" t="s">
        <v>225</v>
      </c>
      <c r="Y8" s="66"/>
      <c r="Z8" s="66" t="s">
        <v>225</v>
      </c>
      <c r="AA8" s="66" t="s">
        <v>225</v>
      </c>
      <c r="AB8" s="66" t="s">
        <v>225</v>
      </c>
      <c r="AC8" s="66" t="s">
        <v>225</v>
      </c>
      <c r="AD8" s="66" t="s">
        <v>225</v>
      </c>
      <c r="AE8" s="66" t="s">
        <v>225</v>
      </c>
      <c r="AF8" s="66" t="s">
        <v>225</v>
      </c>
      <c r="AG8" s="66" t="s">
        <v>225</v>
      </c>
      <c r="AH8" s="66" t="s">
        <v>225</v>
      </c>
      <c r="AI8" s="66" t="s">
        <v>225</v>
      </c>
      <c r="AJ8" s="66" t="s">
        <v>225</v>
      </c>
      <c r="AK8" s="66" t="s">
        <v>225</v>
      </c>
      <c r="AL8" s="66" t="s">
        <v>225</v>
      </c>
      <c r="AM8" s="66" t="s">
        <v>225</v>
      </c>
      <c r="AN8" s="66" t="s">
        <v>225</v>
      </c>
      <c r="AP8" s="7"/>
      <c r="AQ8" s="7"/>
      <c r="AR8" s="7"/>
      <c r="AT8" s="7"/>
      <c r="AU8" s="7"/>
      <c r="AV8" s="56"/>
      <c r="AW8" s="54"/>
      <c r="AX8" s="54"/>
      <c r="AY8" s="54"/>
      <c r="AZ8" s="54"/>
      <c r="BA8" s="54"/>
      <c r="BB8" s="54"/>
      <c r="BC8" s="54"/>
      <c r="BD8" s="54"/>
      <c r="BE8" s="54"/>
      <c r="BF8" s="54"/>
      <c r="BH8" s="28"/>
      <c r="BI8" s="28"/>
      <c r="BJ8" s="28"/>
      <c r="BK8" s="28"/>
      <c r="BL8" s="28"/>
      <c r="BM8" s="28"/>
      <c r="BN8" s="28"/>
      <c r="BO8" s="29"/>
      <c r="BP8" s="29"/>
      <c r="BQ8" s="29"/>
    </row>
    <row r="9" spans="2:69" ht="15.75">
      <c r="B9" s="31" t="s">
        <v>215</v>
      </c>
      <c r="C9" t="s">
        <v>2</v>
      </c>
      <c r="D9" s="66">
        <v>0.01</v>
      </c>
      <c r="E9" s="66">
        <v>0.14000000000000001</v>
      </c>
      <c r="F9" s="66">
        <v>0.01</v>
      </c>
      <c r="G9" s="66" t="s">
        <v>225</v>
      </c>
      <c r="H9" s="66">
        <v>0.28000000000000003</v>
      </c>
      <c r="I9" s="66" t="s">
        <v>225</v>
      </c>
      <c r="J9" s="66">
        <v>0.01</v>
      </c>
      <c r="K9" s="66">
        <v>0.04</v>
      </c>
      <c r="L9" s="66">
        <v>0.04</v>
      </c>
      <c r="M9" s="66">
        <v>0.28000000000000003</v>
      </c>
      <c r="N9" s="66">
        <v>0.05</v>
      </c>
      <c r="O9" s="66">
        <v>0.01</v>
      </c>
      <c r="P9" s="66" t="s">
        <v>225</v>
      </c>
      <c r="Q9" s="66">
        <v>0.02</v>
      </c>
      <c r="R9" s="66">
        <v>0.03</v>
      </c>
      <c r="S9" s="66" t="s">
        <v>225</v>
      </c>
      <c r="T9" s="66">
        <v>0.01</v>
      </c>
      <c r="U9" s="66">
        <v>0.25</v>
      </c>
      <c r="V9" s="66">
        <v>0.28000000000000003</v>
      </c>
      <c r="W9" s="66" t="s">
        <v>225</v>
      </c>
      <c r="X9" s="66" t="s">
        <v>225</v>
      </c>
      <c r="Y9" s="66"/>
      <c r="Z9" s="66" t="s">
        <v>225</v>
      </c>
      <c r="AA9" s="66" t="s">
        <v>225</v>
      </c>
      <c r="AB9" s="66" t="s">
        <v>225</v>
      </c>
      <c r="AC9" s="66" t="s">
        <v>225</v>
      </c>
      <c r="AD9" s="66" t="s">
        <v>225</v>
      </c>
      <c r="AE9" s="66" t="s">
        <v>225</v>
      </c>
      <c r="AF9" s="66" t="s">
        <v>225</v>
      </c>
      <c r="AG9" s="66" t="s">
        <v>225</v>
      </c>
      <c r="AH9" s="66" t="s">
        <v>225</v>
      </c>
      <c r="AI9" s="66" t="s">
        <v>225</v>
      </c>
      <c r="AJ9" s="66" t="s">
        <v>225</v>
      </c>
      <c r="AK9" s="66" t="s">
        <v>225</v>
      </c>
      <c r="AL9" s="66" t="s">
        <v>225</v>
      </c>
      <c r="AM9" s="66" t="s">
        <v>225</v>
      </c>
      <c r="AN9" s="66" t="s">
        <v>225</v>
      </c>
      <c r="AP9" s="7"/>
      <c r="AQ9" s="7"/>
      <c r="AR9" s="7"/>
      <c r="AT9" s="7"/>
      <c r="AU9" s="7"/>
      <c r="AV9" s="56"/>
      <c r="AW9" s="56"/>
      <c r="AX9" s="56"/>
      <c r="AY9" s="54"/>
      <c r="AZ9" s="54"/>
      <c r="BA9" s="54"/>
      <c r="BB9" s="54"/>
      <c r="BC9" s="54"/>
      <c r="BD9" s="54"/>
      <c r="BE9" s="54"/>
      <c r="BF9" s="54"/>
      <c r="BH9" s="28"/>
      <c r="BI9" s="28"/>
      <c r="BJ9" s="28"/>
      <c r="BK9" s="28"/>
      <c r="BL9" s="28"/>
      <c r="BM9" s="28"/>
      <c r="BN9" s="28"/>
      <c r="BO9" s="29"/>
      <c r="BP9" s="29"/>
      <c r="BQ9" s="29"/>
    </row>
    <row r="10" spans="2:69" ht="15.75">
      <c r="B10" s="31" t="s">
        <v>215</v>
      </c>
      <c r="C10" t="s">
        <v>6</v>
      </c>
      <c r="D10" s="66">
        <v>26.33</v>
      </c>
      <c r="E10" s="66">
        <v>25.77</v>
      </c>
      <c r="F10" s="66">
        <v>26.53</v>
      </c>
      <c r="G10" s="66">
        <v>26.9</v>
      </c>
      <c r="H10" s="66">
        <v>26.32</v>
      </c>
      <c r="I10" s="66">
        <v>26.2</v>
      </c>
      <c r="J10" s="66">
        <v>26.95</v>
      </c>
      <c r="K10" s="66">
        <v>27.06</v>
      </c>
      <c r="L10" s="66">
        <v>26.96</v>
      </c>
      <c r="M10" s="66">
        <v>26.32</v>
      </c>
      <c r="N10" s="66">
        <v>25.79</v>
      </c>
      <c r="O10" s="66">
        <v>26.76</v>
      </c>
      <c r="P10" s="66">
        <v>26.4</v>
      </c>
      <c r="Q10" s="66">
        <v>26.54</v>
      </c>
      <c r="R10" s="66">
        <v>26.07</v>
      </c>
      <c r="S10" s="66">
        <v>26.5</v>
      </c>
      <c r="T10" s="66">
        <v>27.1</v>
      </c>
      <c r="U10" s="66">
        <v>25.79</v>
      </c>
      <c r="V10" s="66">
        <v>26.32</v>
      </c>
      <c r="W10" s="66">
        <v>26.1</v>
      </c>
      <c r="X10" s="66">
        <v>27.41</v>
      </c>
      <c r="Y10" s="66"/>
      <c r="Z10" s="66">
        <v>23.07</v>
      </c>
      <c r="AA10" s="66">
        <v>24.7</v>
      </c>
      <c r="AB10" s="66">
        <v>22.69</v>
      </c>
      <c r="AC10" s="66">
        <v>26.29</v>
      </c>
      <c r="AD10" s="66">
        <v>26.15</v>
      </c>
      <c r="AE10" s="66">
        <v>25.01</v>
      </c>
      <c r="AF10" s="66">
        <v>23.92</v>
      </c>
      <c r="AG10" s="66">
        <v>23.97</v>
      </c>
      <c r="AH10" s="66">
        <v>24.99</v>
      </c>
      <c r="AI10" s="66">
        <v>23.99</v>
      </c>
      <c r="AJ10" s="66">
        <v>24.33</v>
      </c>
      <c r="AK10" s="66">
        <v>25.01</v>
      </c>
      <c r="AL10" s="66">
        <v>24.22</v>
      </c>
      <c r="AM10" s="66">
        <v>23.99</v>
      </c>
      <c r="AN10" s="66">
        <v>24.05</v>
      </c>
      <c r="AP10" s="7"/>
      <c r="AQ10" s="7"/>
      <c r="AR10" s="7"/>
      <c r="AT10" s="7"/>
      <c r="AU10" s="7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H10" s="28"/>
      <c r="BI10" s="28"/>
      <c r="BJ10" s="28"/>
      <c r="BK10" s="28"/>
      <c r="BL10" s="28"/>
      <c r="BM10" s="28"/>
      <c r="BN10" s="28"/>
      <c r="BO10" s="29"/>
      <c r="BP10" s="29"/>
      <c r="BQ10" s="29"/>
    </row>
    <row r="11" spans="2:69" ht="15.75">
      <c r="B11" s="31" t="s">
        <v>215</v>
      </c>
      <c r="C11" t="s">
        <v>7</v>
      </c>
      <c r="D11" s="66">
        <v>13.61</v>
      </c>
      <c r="E11" s="66">
        <v>14.65</v>
      </c>
      <c r="F11" s="66">
        <v>14.34</v>
      </c>
      <c r="G11" s="66">
        <v>13.24</v>
      </c>
      <c r="H11" s="66">
        <v>13.51</v>
      </c>
      <c r="I11" s="66">
        <v>14.96</v>
      </c>
      <c r="J11" s="66">
        <v>13.99</v>
      </c>
      <c r="K11" s="66">
        <v>14.17</v>
      </c>
      <c r="L11" s="66">
        <v>13.59</v>
      </c>
      <c r="M11" s="66">
        <v>13.59</v>
      </c>
      <c r="N11" s="66">
        <v>13.48</v>
      </c>
      <c r="O11" s="66">
        <v>14.41</v>
      </c>
      <c r="P11" s="66">
        <v>14.81</v>
      </c>
      <c r="Q11" s="66">
        <v>14.71</v>
      </c>
      <c r="R11" s="66">
        <v>13.67</v>
      </c>
      <c r="S11" s="66">
        <v>14.7</v>
      </c>
      <c r="T11" s="66">
        <v>14.5</v>
      </c>
      <c r="U11" s="66">
        <v>15.5</v>
      </c>
      <c r="V11" s="66">
        <v>13.59</v>
      </c>
      <c r="W11" s="66">
        <v>14.85</v>
      </c>
      <c r="X11" s="66">
        <v>14.45</v>
      </c>
      <c r="Y11" s="66"/>
      <c r="Z11" s="66">
        <v>18.04</v>
      </c>
      <c r="AA11" s="66">
        <v>18.100000000000001</v>
      </c>
      <c r="AB11" s="66">
        <v>18.149999999999999</v>
      </c>
      <c r="AC11" s="66">
        <v>15.4</v>
      </c>
      <c r="AD11" s="66">
        <v>16.3</v>
      </c>
      <c r="AE11" s="66">
        <v>16.52</v>
      </c>
      <c r="AF11" s="66">
        <v>17.05</v>
      </c>
      <c r="AG11" s="66">
        <v>16.23</v>
      </c>
      <c r="AH11" s="66">
        <v>16.600000000000001</v>
      </c>
      <c r="AI11" s="66">
        <v>17.739999999999998</v>
      </c>
      <c r="AJ11" s="66">
        <v>17.100000000000001</v>
      </c>
      <c r="AK11" s="66">
        <v>15.46</v>
      </c>
      <c r="AL11" s="66">
        <v>16.760000000000002</v>
      </c>
      <c r="AM11" s="66">
        <v>17.170000000000002</v>
      </c>
      <c r="AN11" s="66">
        <v>16</v>
      </c>
      <c r="AP11" s="7"/>
      <c r="AQ11" s="7"/>
      <c r="AR11" s="7"/>
      <c r="AT11" s="7"/>
      <c r="AU11" s="7"/>
      <c r="AV11" s="56"/>
      <c r="AW11" s="54"/>
      <c r="AX11" s="54"/>
      <c r="AY11" s="54"/>
      <c r="AZ11" s="54"/>
      <c r="BA11" s="54"/>
      <c r="BB11" s="54"/>
      <c r="BC11" s="54"/>
      <c r="BD11" s="56"/>
      <c r="BE11" s="56"/>
      <c r="BF11" s="56"/>
      <c r="BH11" s="28"/>
      <c r="BI11" s="28"/>
      <c r="BJ11" s="28"/>
      <c r="BK11" s="28"/>
      <c r="BL11" s="28"/>
      <c r="BM11" s="28"/>
      <c r="BN11" s="28"/>
      <c r="BO11" s="29"/>
      <c r="BP11" s="29"/>
      <c r="BQ11" s="29"/>
    </row>
    <row r="12" spans="2:69" ht="15.75">
      <c r="B12" s="31" t="s">
        <v>215</v>
      </c>
      <c r="C12" t="s">
        <v>5</v>
      </c>
      <c r="D12" s="66">
        <v>0.43</v>
      </c>
      <c r="E12" s="66">
        <v>0.62</v>
      </c>
      <c r="F12" s="66">
        <v>0.61</v>
      </c>
      <c r="G12" s="66">
        <v>0.43</v>
      </c>
      <c r="H12" s="66">
        <v>0.21</v>
      </c>
      <c r="I12" s="66">
        <v>0.41</v>
      </c>
      <c r="J12" s="66">
        <v>0.26</v>
      </c>
      <c r="K12" s="66">
        <v>0.23</v>
      </c>
      <c r="L12" s="66">
        <v>0.48</v>
      </c>
      <c r="M12" s="66">
        <v>0.25</v>
      </c>
      <c r="N12" s="66">
        <v>0.35</v>
      </c>
      <c r="O12" s="66">
        <v>0.47</v>
      </c>
      <c r="P12" s="66">
        <v>0.38</v>
      </c>
      <c r="Q12" s="66">
        <v>0.31</v>
      </c>
      <c r="R12" s="66">
        <v>0.66</v>
      </c>
      <c r="S12" s="66">
        <v>0.41</v>
      </c>
      <c r="T12" s="66">
        <v>0.51</v>
      </c>
      <c r="U12" s="66">
        <v>0.31</v>
      </c>
      <c r="V12" s="66">
        <v>0.25</v>
      </c>
      <c r="W12" s="66">
        <v>0.41</v>
      </c>
      <c r="X12" s="66">
        <v>0.41</v>
      </c>
      <c r="Y12" s="66"/>
      <c r="Z12" s="66">
        <v>0.21</v>
      </c>
      <c r="AA12" s="66">
        <v>0.35</v>
      </c>
      <c r="AB12" s="66">
        <v>0.41</v>
      </c>
      <c r="AC12" s="66">
        <v>0.45</v>
      </c>
      <c r="AD12" s="66">
        <v>0.51</v>
      </c>
      <c r="AE12" s="66">
        <v>0.4</v>
      </c>
      <c r="AF12" s="66">
        <v>0.04</v>
      </c>
      <c r="AG12" s="66">
        <v>0.28999999999999998</v>
      </c>
      <c r="AH12" s="66">
        <v>0.39</v>
      </c>
      <c r="AI12" s="66">
        <v>0.39</v>
      </c>
      <c r="AJ12" s="66">
        <v>0.19</v>
      </c>
      <c r="AK12" s="66">
        <v>0.11</v>
      </c>
      <c r="AL12" s="66">
        <v>0.19</v>
      </c>
      <c r="AM12" s="66">
        <v>0.17</v>
      </c>
      <c r="AN12" s="66">
        <v>0.14000000000000001</v>
      </c>
      <c r="AP12" s="7"/>
      <c r="AQ12" s="7"/>
      <c r="AR12" s="7"/>
      <c r="AT12" s="7"/>
      <c r="AU12" s="7"/>
      <c r="AV12" s="28"/>
      <c r="AW12" s="28"/>
      <c r="AX12" s="28"/>
      <c r="AY12" s="28"/>
      <c r="AZ12" s="28"/>
      <c r="BA12" s="28"/>
      <c r="BB12" s="28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9"/>
      <c r="BP12" s="29"/>
      <c r="BQ12" s="29"/>
    </row>
    <row r="13" spans="2:69">
      <c r="B13" s="30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P13" s="7"/>
      <c r="AQ13" s="7"/>
      <c r="AR13" s="7"/>
      <c r="AT13" s="7"/>
      <c r="AU13" s="7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9"/>
      <c r="BP13" s="29"/>
      <c r="BQ13" s="29"/>
    </row>
    <row r="14" spans="2:69" ht="15.75">
      <c r="B14" s="31" t="s">
        <v>215</v>
      </c>
      <c r="C14" t="s">
        <v>8</v>
      </c>
      <c r="D14" s="66">
        <v>0.17</v>
      </c>
      <c r="E14" s="66" t="s">
        <v>225</v>
      </c>
      <c r="F14" s="66">
        <v>0.05</v>
      </c>
      <c r="G14" s="66">
        <v>7.0000000000000007E-2</v>
      </c>
      <c r="H14" s="66">
        <v>0.05</v>
      </c>
      <c r="I14" s="66">
        <v>0.02</v>
      </c>
      <c r="J14" s="66">
        <v>0.01</v>
      </c>
      <c r="K14" s="66">
        <v>0.04</v>
      </c>
      <c r="L14" s="66">
        <v>0.02</v>
      </c>
      <c r="M14" s="66">
        <v>0.05</v>
      </c>
      <c r="N14" s="66">
        <v>0.18</v>
      </c>
      <c r="O14" s="66">
        <v>0.13</v>
      </c>
      <c r="P14" s="66">
        <v>0.15</v>
      </c>
      <c r="Q14" s="66">
        <v>0.1</v>
      </c>
      <c r="R14" s="66">
        <v>0.11</v>
      </c>
      <c r="S14" s="66">
        <v>0.02</v>
      </c>
      <c r="T14" s="66" t="s">
        <v>225</v>
      </c>
      <c r="U14" s="66">
        <v>0.04</v>
      </c>
      <c r="V14" s="66">
        <v>0.05</v>
      </c>
      <c r="W14" s="66">
        <v>0.02</v>
      </c>
      <c r="X14" s="66">
        <v>0.02</v>
      </c>
      <c r="Y14" s="66"/>
      <c r="Z14" s="66">
        <v>0</v>
      </c>
      <c r="AA14" s="66">
        <v>0.63</v>
      </c>
      <c r="AB14" s="66">
        <v>0.12</v>
      </c>
      <c r="AC14" s="66">
        <v>0.1</v>
      </c>
      <c r="AD14" s="66">
        <v>0.09</v>
      </c>
      <c r="AE14" s="66">
        <v>0.11</v>
      </c>
      <c r="AF14" s="66">
        <v>7.0000000000000007E-2</v>
      </c>
      <c r="AG14" s="66">
        <v>0.06</v>
      </c>
      <c r="AH14" s="66">
        <v>0.11</v>
      </c>
      <c r="AI14" s="66">
        <v>0.11</v>
      </c>
      <c r="AJ14" s="66">
        <v>0</v>
      </c>
      <c r="AK14" s="66">
        <v>0.01</v>
      </c>
      <c r="AL14" s="66">
        <v>0</v>
      </c>
      <c r="AM14" s="66">
        <v>0.02</v>
      </c>
      <c r="AN14" s="66" t="s">
        <v>225</v>
      </c>
      <c r="AP14" s="7"/>
      <c r="AQ14" s="7"/>
      <c r="AR14" s="7"/>
      <c r="AT14" s="7"/>
      <c r="AU14" s="7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9"/>
      <c r="BP14" s="29"/>
      <c r="BQ14" s="29"/>
    </row>
    <row r="15" spans="2:69" ht="15.75">
      <c r="B15" s="31" t="s">
        <v>215</v>
      </c>
      <c r="C15" t="s">
        <v>9</v>
      </c>
      <c r="D15" s="66">
        <v>0.04</v>
      </c>
      <c r="E15" s="66">
        <v>0.02</v>
      </c>
      <c r="F15" s="66" t="s">
        <v>225</v>
      </c>
      <c r="G15" s="66">
        <v>0.05</v>
      </c>
      <c r="H15" s="66">
        <v>0.01</v>
      </c>
      <c r="I15" s="66" t="s">
        <v>225</v>
      </c>
      <c r="J15" s="66">
        <v>0.06</v>
      </c>
      <c r="K15" s="66">
        <v>0.08</v>
      </c>
      <c r="L15" s="66" t="s">
        <v>225</v>
      </c>
      <c r="M15" s="66">
        <v>0.01</v>
      </c>
      <c r="N15" s="66">
        <v>0.05</v>
      </c>
      <c r="O15" s="66">
        <v>0.04</v>
      </c>
      <c r="P15" s="66" t="s">
        <v>225</v>
      </c>
      <c r="Q15" s="66">
        <v>0.04</v>
      </c>
      <c r="R15" s="66">
        <v>0.01</v>
      </c>
      <c r="S15" s="66" t="s">
        <v>225</v>
      </c>
      <c r="T15" s="66" t="s">
        <v>225</v>
      </c>
      <c r="U15" s="66">
        <v>0.01</v>
      </c>
      <c r="V15" s="66">
        <v>0.01</v>
      </c>
      <c r="W15" s="66" t="s">
        <v>225</v>
      </c>
      <c r="X15" s="66" t="s">
        <v>225</v>
      </c>
      <c r="Y15" s="66"/>
      <c r="Z15" s="66" t="s">
        <v>225</v>
      </c>
      <c r="AA15" s="66" t="s">
        <v>225</v>
      </c>
      <c r="AB15" s="66" t="s">
        <v>225</v>
      </c>
      <c r="AC15" s="66" t="s">
        <v>225</v>
      </c>
      <c r="AD15" s="66" t="s">
        <v>225</v>
      </c>
      <c r="AE15" s="66" t="s">
        <v>225</v>
      </c>
      <c r="AF15" s="66" t="s">
        <v>225</v>
      </c>
      <c r="AG15" s="66" t="s">
        <v>225</v>
      </c>
      <c r="AH15" s="66" t="s">
        <v>225</v>
      </c>
      <c r="AI15" s="66" t="s">
        <v>225</v>
      </c>
      <c r="AJ15" s="66" t="s">
        <v>225</v>
      </c>
      <c r="AK15" s="66" t="s">
        <v>225</v>
      </c>
      <c r="AL15" s="66" t="s">
        <v>225</v>
      </c>
      <c r="AM15" s="66" t="s">
        <v>225</v>
      </c>
      <c r="AN15" s="66" t="s">
        <v>225</v>
      </c>
      <c r="AP15" s="7"/>
      <c r="AQ15" s="7"/>
      <c r="AR15" s="7"/>
      <c r="AT15" s="22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29"/>
      <c r="BN15" s="29"/>
      <c r="BO15" s="29"/>
      <c r="BP15" s="29"/>
      <c r="BQ15" s="29"/>
    </row>
    <row r="16" spans="2:69" ht="15.75">
      <c r="B16" s="31" t="s">
        <v>215</v>
      </c>
      <c r="C16" t="s">
        <v>10</v>
      </c>
      <c r="D16" s="66" t="s">
        <v>225</v>
      </c>
      <c r="E16" s="66">
        <v>0.02</v>
      </c>
      <c r="F16" s="66">
        <v>0.02</v>
      </c>
      <c r="G16" s="66">
        <v>0.04</v>
      </c>
      <c r="H16" s="66" t="s">
        <v>225</v>
      </c>
      <c r="I16" s="66" t="s">
        <v>225</v>
      </c>
      <c r="J16" s="66" t="s">
        <v>225</v>
      </c>
      <c r="K16" s="66">
        <v>0.02</v>
      </c>
      <c r="L16" s="66" t="s">
        <v>225</v>
      </c>
      <c r="M16" s="66" t="s">
        <v>225</v>
      </c>
      <c r="N16" s="66" t="s">
        <v>225</v>
      </c>
      <c r="O16" s="66">
        <v>0.01</v>
      </c>
      <c r="P16" s="66">
        <v>0.05</v>
      </c>
      <c r="Q16" s="66">
        <v>0.05</v>
      </c>
      <c r="R16" s="66" t="s">
        <v>225</v>
      </c>
      <c r="S16" s="66" t="s">
        <v>225</v>
      </c>
      <c r="T16" s="66" t="s">
        <v>225</v>
      </c>
      <c r="U16" s="66" t="s">
        <v>225</v>
      </c>
      <c r="V16" s="66" t="s">
        <v>225</v>
      </c>
      <c r="W16" s="66" t="s">
        <v>225</v>
      </c>
      <c r="X16" s="66" t="s">
        <v>225</v>
      </c>
      <c r="Y16" s="66"/>
      <c r="Z16" s="66" t="s">
        <v>225</v>
      </c>
      <c r="AA16" s="66">
        <v>0.02</v>
      </c>
      <c r="AB16" s="66">
        <v>0.14000000000000001</v>
      </c>
      <c r="AC16" s="66">
        <v>0.06</v>
      </c>
      <c r="AD16" s="66">
        <v>0.05</v>
      </c>
      <c r="AE16" s="66">
        <v>0.02</v>
      </c>
      <c r="AF16" s="66" t="s">
        <v>225</v>
      </c>
      <c r="AG16" s="66">
        <v>0.02</v>
      </c>
      <c r="AH16" s="66">
        <v>0.02</v>
      </c>
      <c r="AI16" s="66">
        <v>0.02</v>
      </c>
      <c r="AJ16" s="66" t="s">
        <v>225</v>
      </c>
      <c r="AK16" s="66">
        <v>0.02</v>
      </c>
      <c r="AL16" s="66" t="s">
        <v>225</v>
      </c>
      <c r="AM16" s="66" t="s">
        <v>225</v>
      </c>
      <c r="AN16" s="66">
        <v>0.02</v>
      </c>
      <c r="AP16" s="7"/>
      <c r="AQ16" s="7"/>
      <c r="AR16" s="7"/>
      <c r="AT16" s="22"/>
    </row>
    <row r="17" spans="2:59"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T17" s="23"/>
    </row>
    <row r="18" spans="2:59" ht="15.75">
      <c r="B18" s="32" t="s">
        <v>215</v>
      </c>
      <c r="C18" t="s">
        <v>60</v>
      </c>
      <c r="D18" s="66">
        <f>SUM(D6:D16)</f>
        <v>84.960000000000022</v>
      </c>
      <c r="E18" s="66">
        <f t="shared" ref="E18:X18" si="0">SUM(E6:E16)</f>
        <v>85.42</v>
      </c>
      <c r="F18" s="66">
        <f t="shared" si="0"/>
        <v>87.469999999999985</v>
      </c>
      <c r="G18" s="66">
        <f t="shared" si="0"/>
        <v>85.64</v>
      </c>
      <c r="H18" s="66">
        <f t="shared" si="0"/>
        <v>84.98</v>
      </c>
      <c r="I18" s="66">
        <f t="shared" si="0"/>
        <v>86.7</v>
      </c>
      <c r="J18" s="66">
        <f t="shared" si="0"/>
        <v>86</v>
      </c>
      <c r="K18" s="66">
        <f t="shared" si="0"/>
        <v>87.910000000000011</v>
      </c>
      <c r="L18" s="66">
        <f t="shared" si="0"/>
        <v>86.27000000000001</v>
      </c>
      <c r="M18" s="66">
        <f t="shared" si="0"/>
        <v>85.53</v>
      </c>
      <c r="N18" s="66">
        <f t="shared" si="0"/>
        <v>83.59</v>
      </c>
      <c r="O18" s="66">
        <f t="shared" si="0"/>
        <v>88.38000000000001</v>
      </c>
      <c r="P18" s="66">
        <f t="shared" si="0"/>
        <v>88.54</v>
      </c>
      <c r="Q18" s="66">
        <f t="shared" si="0"/>
        <v>88.62</v>
      </c>
      <c r="R18" s="66">
        <f t="shared" si="0"/>
        <v>85.720000000000013</v>
      </c>
      <c r="S18" s="66">
        <f t="shared" si="0"/>
        <v>86.35</v>
      </c>
      <c r="T18" s="66">
        <f t="shared" si="0"/>
        <v>86.83</v>
      </c>
      <c r="U18" s="66">
        <f t="shared" si="0"/>
        <v>86.570000000000022</v>
      </c>
      <c r="V18" s="66">
        <f t="shared" si="0"/>
        <v>84.940000000000012</v>
      </c>
      <c r="W18" s="66">
        <f t="shared" si="0"/>
        <v>86.679999999999993</v>
      </c>
      <c r="X18" s="66">
        <f t="shared" si="0"/>
        <v>88.78</v>
      </c>
      <c r="Y18" s="66"/>
      <c r="Z18" s="66">
        <f t="shared" ref="Z18:AN18" si="1">SUM(Z6:Z16)</f>
        <v>87.21</v>
      </c>
      <c r="AA18" s="66">
        <f t="shared" si="1"/>
        <v>89.96</v>
      </c>
      <c r="AB18" s="66">
        <f t="shared" si="1"/>
        <v>87.45</v>
      </c>
      <c r="AC18" s="66">
        <f t="shared" si="1"/>
        <v>88.000000000000014</v>
      </c>
      <c r="AD18" s="66">
        <f t="shared" si="1"/>
        <v>88.76</v>
      </c>
      <c r="AE18" s="66">
        <f t="shared" si="1"/>
        <v>87.82</v>
      </c>
      <c r="AF18" s="66">
        <f t="shared" si="1"/>
        <v>86.58</v>
      </c>
      <c r="AG18" s="66">
        <f t="shared" si="1"/>
        <v>85.86</v>
      </c>
      <c r="AH18" s="66">
        <f t="shared" si="1"/>
        <v>87.939999999999984</v>
      </c>
      <c r="AI18" s="66">
        <f t="shared" si="1"/>
        <v>88.009999999999991</v>
      </c>
      <c r="AJ18" s="66">
        <f t="shared" si="1"/>
        <v>87.240000000000009</v>
      </c>
      <c r="AK18" s="66">
        <f t="shared" si="1"/>
        <v>85.780000000000015</v>
      </c>
      <c r="AL18" s="66">
        <f t="shared" si="1"/>
        <v>86.87</v>
      </c>
      <c r="AM18" s="66">
        <f t="shared" si="1"/>
        <v>87.24</v>
      </c>
      <c r="AN18" s="66">
        <f t="shared" si="1"/>
        <v>85.49</v>
      </c>
      <c r="AT18" s="22"/>
    </row>
    <row r="19" spans="2:59">
      <c r="C19" t="s">
        <v>11</v>
      </c>
      <c r="D19" s="66">
        <v>2.77989837809299</v>
      </c>
      <c r="E19" s="66">
        <v>2.7609572164770055</v>
      </c>
      <c r="F19" s="66">
        <v>2.7628553169154673</v>
      </c>
      <c r="G19" s="66">
        <v>2.7773813423380851</v>
      </c>
      <c r="H19" s="66">
        <v>2.7736160165044037</v>
      </c>
      <c r="I19" s="66">
        <v>2.7605171809698184</v>
      </c>
      <c r="J19" s="66">
        <v>2.7394547830838656</v>
      </c>
      <c r="K19" s="66">
        <v>2.7534324367380827</v>
      </c>
      <c r="L19" s="66">
        <v>2.7833096446335821</v>
      </c>
      <c r="M19" s="66">
        <v>2.7985932267680611</v>
      </c>
      <c r="N19" s="66">
        <v>2.7662423624697303</v>
      </c>
      <c r="O19" s="66">
        <v>2.762166402112709</v>
      </c>
      <c r="P19" s="66">
        <v>2.7101086085724928</v>
      </c>
      <c r="Q19" s="66">
        <v>2.7475337637022856</v>
      </c>
      <c r="R19" s="66">
        <v>2.7565276813679969</v>
      </c>
      <c r="S19" s="66">
        <v>2.7601645273443967</v>
      </c>
      <c r="T19" s="66">
        <v>2.7573700862286965</v>
      </c>
      <c r="U19" s="66">
        <v>2.7399902510062235</v>
      </c>
      <c r="V19" s="66">
        <v>2.7596591017777827</v>
      </c>
      <c r="W19" s="66">
        <v>2.7488256833104785</v>
      </c>
      <c r="X19" s="66">
        <v>2.7037446511586629</v>
      </c>
      <c r="Y19" s="66"/>
      <c r="Z19" s="66">
        <v>2.895710063769692</v>
      </c>
      <c r="AA19" s="66">
        <v>2.8631005879721179</v>
      </c>
      <c r="AB19" s="66">
        <v>2.9066345389379573</v>
      </c>
      <c r="AC19" s="66">
        <v>2.9014589827614397</v>
      </c>
      <c r="AD19" s="66">
        <v>2.8786999716612587</v>
      </c>
      <c r="AE19" s="66">
        <v>2.9013485473952834</v>
      </c>
      <c r="AF19" s="66">
        <v>2.9290294751909807</v>
      </c>
      <c r="AG19" s="66">
        <v>2.8989387478315907</v>
      </c>
      <c r="AH19" s="66">
        <v>2.8946202007185837</v>
      </c>
      <c r="AI19" s="66">
        <v>2.8826518388502467</v>
      </c>
      <c r="AJ19" s="66">
        <v>2.9260388839784528</v>
      </c>
      <c r="AK19" s="66">
        <v>2.9308035359268882</v>
      </c>
      <c r="AL19" s="66">
        <v>2.9250825232127768</v>
      </c>
      <c r="AM19" s="66">
        <v>2.9244117620592296</v>
      </c>
      <c r="AN19" s="66">
        <v>2.8780328756178384</v>
      </c>
      <c r="AO19" s="7"/>
      <c r="AP19" s="7"/>
      <c r="AQ19" s="7"/>
      <c r="AR19" s="7"/>
      <c r="AS19" s="7"/>
      <c r="AT19" s="22"/>
    </row>
    <row r="20" spans="2:59">
      <c r="C20" t="s">
        <v>182</v>
      </c>
      <c r="D20" s="66">
        <v>1.22010162190701</v>
      </c>
      <c r="E20" s="66">
        <v>1.2390427835229945</v>
      </c>
      <c r="F20" s="66">
        <v>1.2371446830845327</v>
      </c>
      <c r="G20" s="66">
        <v>1.2226186576619149</v>
      </c>
      <c r="H20" s="66">
        <v>1.2263839834955963</v>
      </c>
      <c r="I20" s="66">
        <v>1.2394828190301816</v>
      </c>
      <c r="J20" s="66">
        <v>1.2605452169161344</v>
      </c>
      <c r="K20" s="66">
        <v>1.2465675632619173</v>
      </c>
      <c r="L20" s="66">
        <v>1.2166903553664179</v>
      </c>
      <c r="M20" s="66">
        <v>1.2014067732319389</v>
      </c>
      <c r="N20" s="66">
        <v>1.2337576375302697</v>
      </c>
      <c r="O20" s="66">
        <v>1.237833597887291</v>
      </c>
      <c r="P20" s="66">
        <v>1.2898913914275072</v>
      </c>
      <c r="Q20" s="66">
        <v>1.2524662362977144</v>
      </c>
      <c r="R20" s="66">
        <v>1.2434723186320031</v>
      </c>
      <c r="S20" s="66">
        <v>1.2398354726556033</v>
      </c>
      <c r="T20" s="66">
        <v>1.2426299137713035</v>
      </c>
      <c r="U20" s="66">
        <v>1.2600097489937765</v>
      </c>
      <c r="V20" s="66">
        <v>1.2403408982222173</v>
      </c>
      <c r="W20" s="66">
        <v>1.2511743166895215</v>
      </c>
      <c r="X20" s="66">
        <v>1.2962553488413371</v>
      </c>
      <c r="Y20" s="66"/>
      <c r="Z20" s="66">
        <v>1.104289936230308</v>
      </c>
      <c r="AA20" s="66">
        <v>1.1368994120278821</v>
      </c>
      <c r="AB20" s="66">
        <v>1.0933654610620427</v>
      </c>
      <c r="AC20" s="66">
        <v>1.0985410172385603</v>
      </c>
      <c r="AD20" s="66">
        <v>1.1213000283387413</v>
      </c>
      <c r="AE20" s="66">
        <v>1.0986514526047166</v>
      </c>
      <c r="AF20" s="66">
        <v>1.0709705248090193</v>
      </c>
      <c r="AG20" s="66">
        <v>1.1010612521684093</v>
      </c>
      <c r="AH20" s="66">
        <v>1.1053797992814163</v>
      </c>
      <c r="AI20" s="66">
        <v>1.1173481611497533</v>
      </c>
      <c r="AJ20" s="66">
        <v>1.0739611160215472</v>
      </c>
      <c r="AK20" s="66">
        <v>1.0691964640731118</v>
      </c>
      <c r="AL20" s="66">
        <v>1.0749174767872232</v>
      </c>
      <c r="AM20" s="66">
        <v>1.0755882379407704</v>
      </c>
      <c r="AN20" s="66">
        <v>1.1219671243821616</v>
      </c>
      <c r="AO20" s="7"/>
      <c r="AQ20" s="7"/>
      <c r="AR20" s="7"/>
      <c r="AT20" s="22"/>
      <c r="AU20" s="7"/>
      <c r="AV20" s="7"/>
      <c r="AW20" s="7"/>
      <c r="AX20" s="7"/>
      <c r="AY20" s="7"/>
      <c r="BB20" s="7"/>
      <c r="BC20" s="7"/>
      <c r="BD20" s="7"/>
      <c r="BF20" s="7"/>
      <c r="BG20" s="7"/>
    </row>
    <row r="21" spans="2:59">
      <c r="C21" t="s">
        <v>183</v>
      </c>
      <c r="D21" s="67">
        <v>1.2585300836165501</v>
      </c>
      <c r="E21" s="67">
        <v>1.1940468934120378</v>
      </c>
      <c r="F21" s="67">
        <v>1.2741153180230107</v>
      </c>
      <c r="G21" s="67">
        <v>1.2823445598806109</v>
      </c>
      <c r="H21" s="67">
        <v>1.2712341510441858</v>
      </c>
      <c r="I21" s="67">
        <v>1.2154852482092666</v>
      </c>
      <c r="J21" s="67">
        <v>1.2456302980884497</v>
      </c>
      <c r="K21" s="67">
        <v>1.2817202178448208</v>
      </c>
      <c r="L21" s="67">
        <v>1.2751832325714791</v>
      </c>
      <c r="M21" s="67">
        <v>1.2765214551367428</v>
      </c>
      <c r="N21" s="67">
        <v>1.2611285519029614</v>
      </c>
      <c r="O21" s="67">
        <v>1.2820021768466905</v>
      </c>
      <c r="P21" s="67">
        <v>1.2975410292751497</v>
      </c>
      <c r="Q21" s="67">
        <v>1.2997504423221016</v>
      </c>
      <c r="R21" s="67">
        <v>1.3011572876597635</v>
      </c>
      <c r="S21" s="67">
        <v>1.2009067734479952</v>
      </c>
      <c r="T21" s="67">
        <v>1.1832624153402289</v>
      </c>
      <c r="U21" s="67">
        <v>1.1587839823298451</v>
      </c>
      <c r="V21" s="67">
        <v>1.2605501072750482</v>
      </c>
      <c r="W21" s="67">
        <v>1.2418654182970328</v>
      </c>
      <c r="X21" s="67">
        <v>1.2837502218548664</v>
      </c>
      <c r="Y21" s="67"/>
      <c r="Z21" s="67">
        <v>1.1368230140909561</v>
      </c>
      <c r="AA21" s="67">
        <v>1.059577116518355</v>
      </c>
      <c r="AB21" s="67">
        <v>1.1257052746221952</v>
      </c>
      <c r="AC21" s="67">
        <v>1.1666633021438746</v>
      </c>
      <c r="AD21" s="67">
        <v>1.1150562672667128</v>
      </c>
      <c r="AE21" s="67">
        <v>1.1450887206395715</v>
      </c>
      <c r="AF21" s="67">
        <v>1.1473265934174384</v>
      </c>
      <c r="AG21" s="67">
        <v>1.1901183814442562</v>
      </c>
      <c r="AH21" s="67">
        <v>1.1458990661846582</v>
      </c>
      <c r="AI21" s="67">
        <v>1.1078630875556401</v>
      </c>
      <c r="AJ21" s="67">
        <v>1.1325123515519993</v>
      </c>
      <c r="AK21" s="67">
        <v>1.1981105919230384</v>
      </c>
      <c r="AL21" s="67">
        <v>1.1632289717572322</v>
      </c>
      <c r="AM21" s="67">
        <v>1.1529088946601043</v>
      </c>
      <c r="AN21" s="67">
        <v>1.2169706242517773</v>
      </c>
      <c r="AO21" s="7"/>
      <c r="AQ21" s="7"/>
      <c r="AR21" s="7"/>
      <c r="AT21" s="24"/>
      <c r="AU21" s="7"/>
      <c r="AV21" s="7"/>
      <c r="AW21" s="7"/>
      <c r="AX21" s="7"/>
      <c r="AY21" s="7"/>
      <c r="BB21" s="7"/>
      <c r="BC21" s="7"/>
      <c r="BD21" s="7"/>
      <c r="BF21" s="7"/>
      <c r="BG21" s="7"/>
    </row>
    <row r="22" spans="2:59">
      <c r="C22" t="s">
        <v>184</v>
      </c>
      <c r="D22" s="67">
        <v>8.2793403015334174E-4</v>
      </c>
      <c r="E22" s="67">
        <v>1.1498443163652042E-2</v>
      </c>
      <c r="F22" s="67">
        <v>8.0190570858417452E-4</v>
      </c>
      <c r="G22" s="67"/>
      <c r="H22" s="67">
        <v>2.3129762919641104E-2</v>
      </c>
      <c r="I22" s="67"/>
      <c r="J22" s="67">
        <v>8.1913156051811637E-4</v>
      </c>
      <c r="K22" s="67">
        <v>3.1942183737719244E-3</v>
      </c>
      <c r="L22" s="67">
        <v>3.2628402177581894E-3</v>
      </c>
      <c r="M22" s="67">
        <v>2.2947420048507427E-2</v>
      </c>
      <c r="N22" s="67">
        <v>4.2042176250493548E-3</v>
      </c>
      <c r="O22" s="67">
        <v>7.931379065599177E-4</v>
      </c>
      <c r="P22" s="67"/>
      <c r="Q22" s="67">
        <v>1.577872481454216E-3</v>
      </c>
      <c r="R22" s="67">
        <v>2.4561143506193414E-3</v>
      </c>
      <c r="S22" s="67"/>
      <c r="T22" s="67">
        <v>8.1031756685898625E-4</v>
      </c>
      <c r="U22" s="67">
        <v>2.0177543531914425E-2</v>
      </c>
      <c r="V22" s="67">
        <v>2.3160072088311168E-2</v>
      </c>
      <c r="W22" s="67"/>
      <c r="X22" s="67"/>
      <c r="Y22" s="67"/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R22" s="7"/>
      <c r="AU22" s="7"/>
      <c r="AV22" s="7"/>
      <c r="AW22" s="7"/>
      <c r="AX22" s="7"/>
      <c r="AY22" s="7"/>
      <c r="BB22" s="7"/>
      <c r="BC22" s="7"/>
      <c r="BD22" s="7"/>
      <c r="BF22" s="7"/>
      <c r="BG22" s="7"/>
    </row>
    <row r="23" spans="2:59">
      <c r="C23" t="s">
        <v>18</v>
      </c>
      <c r="D23" s="67">
        <v>2.4233409254034113</v>
      </c>
      <c r="E23" s="67">
        <v>2.3528451734626818</v>
      </c>
      <c r="F23" s="67">
        <v>2.3649854827310564</v>
      </c>
      <c r="G23" s="67">
        <v>2.4608955250638869</v>
      </c>
      <c r="H23" s="67">
        <v>2.4169460643059506</v>
      </c>
      <c r="I23" s="67">
        <v>2.3526523302351685</v>
      </c>
      <c r="J23" s="67">
        <v>2.4540327423618948</v>
      </c>
      <c r="K23" s="67">
        <v>2.402151136636812</v>
      </c>
      <c r="L23" s="67">
        <v>2.4446890506922343</v>
      </c>
      <c r="M23" s="67">
        <v>2.3978921342560855</v>
      </c>
      <c r="N23" s="67">
        <v>2.4106516112948584</v>
      </c>
      <c r="O23" s="67">
        <v>2.3594063279233133</v>
      </c>
      <c r="P23" s="67">
        <v>2.3192042614194457</v>
      </c>
      <c r="Q23" s="67">
        <v>2.3276128652325827</v>
      </c>
      <c r="R23" s="67">
        <v>2.3726642311816968</v>
      </c>
      <c r="S23" s="67">
        <v>2.3941867520064113</v>
      </c>
      <c r="T23" s="67">
        <v>2.4411387746529702</v>
      </c>
      <c r="U23" s="67">
        <v>2.3139157943381035</v>
      </c>
      <c r="V23" s="67">
        <v>2.4201132228360227</v>
      </c>
      <c r="W23" s="67">
        <v>2.3437745043440881</v>
      </c>
      <c r="X23" s="67">
        <v>2.4125631401467102</v>
      </c>
      <c r="Y23" s="67"/>
      <c r="Z23" s="67">
        <v>2.016930737870863</v>
      </c>
      <c r="AA23" s="67">
        <v>2.1152635027612607</v>
      </c>
      <c r="AB23" s="67">
        <v>1.978336847605465</v>
      </c>
      <c r="AC23" s="67">
        <v>2.3206004140351419</v>
      </c>
      <c r="AD23" s="67">
        <v>2.2876403643569532</v>
      </c>
      <c r="AE23" s="67">
        <v>2.1963461923279719</v>
      </c>
      <c r="AF23" s="67">
        <v>2.1153061498174757</v>
      </c>
      <c r="AG23" s="67">
        <v>2.143609333445498</v>
      </c>
      <c r="AH23" s="67">
        <v>2.1910864937264636</v>
      </c>
      <c r="AI23" s="67">
        <v>2.0916806959470096</v>
      </c>
      <c r="AJ23" s="67">
        <v>2.1400955310886132</v>
      </c>
      <c r="AK23" s="67">
        <v>2.2479329039872007</v>
      </c>
      <c r="AL23" s="67">
        <v>2.1381778180038626</v>
      </c>
      <c r="AM23" s="67">
        <v>2.1052316227198395</v>
      </c>
      <c r="AN23" s="67">
        <v>2.1599521038600371</v>
      </c>
      <c r="AR23" s="7"/>
      <c r="AU23" s="7"/>
      <c r="AV23" s="7"/>
      <c r="AW23" s="7"/>
      <c r="AX23" s="7"/>
      <c r="AY23" s="7"/>
      <c r="BB23" s="7"/>
      <c r="BC23" s="7"/>
      <c r="BD23" s="7"/>
      <c r="BF23" s="7"/>
      <c r="BG23" s="7"/>
    </row>
    <row r="24" spans="2:59">
      <c r="C24" t="s">
        <v>62</v>
      </c>
      <c r="D24" s="67">
        <v>4.008200784909946E-2</v>
      </c>
      <c r="E24" s="67">
        <v>5.733079660607078E-2</v>
      </c>
      <c r="F24" s="67">
        <v>5.5072960085992932E-2</v>
      </c>
      <c r="G24" s="67">
        <v>3.9840676817378233E-2</v>
      </c>
      <c r="H24" s="67">
        <v>1.9530696184755728E-2</v>
      </c>
      <c r="I24" s="67">
        <v>3.7287019835705495E-2</v>
      </c>
      <c r="J24" s="67">
        <v>2.3977963064850592E-2</v>
      </c>
      <c r="K24" s="67">
        <v>2.0678437891486118E-2</v>
      </c>
      <c r="L24" s="67">
        <v>4.40821057881738E-2</v>
      </c>
      <c r="M24" s="67">
        <v>2.3067531500660581E-2</v>
      </c>
      <c r="N24" s="67">
        <v>3.3133591087983257E-2</v>
      </c>
      <c r="O24" s="67">
        <v>4.196931145118362E-2</v>
      </c>
      <c r="P24" s="67">
        <v>3.3809288054301029E-2</v>
      </c>
      <c r="Q24" s="67">
        <v>2.7535240863462044E-2</v>
      </c>
      <c r="R24" s="67">
        <v>6.0835424531283502E-2</v>
      </c>
      <c r="S24" s="67">
        <v>3.7515726551051211E-2</v>
      </c>
      <c r="T24" s="67">
        <v>4.6527606275968116E-2</v>
      </c>
      <c r="U24" s="67">
        <v>2.8169248286639859E-2</v>
      </c>
      <c r="V24" s="67">
        <v>2.3281296604383939E-2</v>
      </c>
      <c r="W24" s="67">
        <v>3.7288638852189929E-2</v>
      </c>
      <c r="X24" s="67">
        <v>3.6548610021145768E-2</v>
      </c>
      <c r="Y24" s="67"/>
      <c r="Z24" s="67">
        <v>1.8594308854498143E-2</v>
      </c>
      <c r="AA24" s="67">
        <v>3.0356585640929176E-2</v>
      </c>
      <c r="AB24" s="67">
        <v>3.6204866998992218E-2</v>
      </c>
      <c r="AC24" s="67">
        <v>4.0229038112648587E-2</v>
      </c>
      <c r="AD24" s="67">
        <v>4.5185967882453541E-2</v>
      </c>
      <c r="AE24" s="67">
        <v>3.5576600798817831E-2</v>
      </c>
      <c r="AF24" s="67">
        <v>3.5825264340126482E-3</v>
      </c>
      <c r="AG24" s="67">
        <v>2.6265940657307141E-2</v>
      </c>
      <c r="AH24" s="67">
        <v>3.4631813036166061E-2</v>
      </c>
      <c r="AI24" s="67">
        <v>3.4438728046394411E-2</v>
      </c>
      <c r="AJ24" s="67">
        <v>1.6926298974226664E-2</v>
      </c>
      <c r="AK24" s="67">
        <v>1.0013356843486124E-2</v>
      </c>
      <c r="AL24" s="67">
        <v>1.6987936831683551E-2</v>
      </c>
      <c r="AM24" s="67">
        <v>1.5109006703409984E-2</v>
      </c>
      <c r="AN24" s="67">
        <v>1.2734281072734962E-2</v>
      </c>
      <c r="AR24" s="7"/>
      <c r="AU24" s="7"/>
      <c r="AV24" s="7"/>
      <c r="AW24" s="7"/>
      <c r="AX24" s="7"/>
      <c r="AY24" s="7"/>
      <c r="BB24" s="7"/>
      <c r="BC24" s="7"/>
      <c r="BD24" s="7"/>
      <c r="BF24" s="7"/>
      <c r="BG24" s="7"/>
    </row>
    <row r="25" spans="2:59">
      <c r="C25" t="s">
        <v>20</v>
      </c>
      <c r="D25" s="67">
        <v>2.232863860983854</v>
      </c>
      <c r="E25" s="67">
        <v>2.3842786933555566</v>
      </c>
      <c r="F25" s="67">
        <v>2.2786668926688045</v>
      </c>
      <c r="G25" s="67">
        <v>2.1590830277704831</v>
      </c>
      <c r="H25" s="67">
        <v>2.2114487794247166</v>
      </c>
      <c r="I25" s="67">
        <v>2.3945754017198579</v>
      </c>
      <c r="J25" s="67">
        <v>2.2708045707925901</v>
      </c>
      <c r="K25" s="67">
        <v>2.2422438853631563</v>
      </c>
      <c r="L25" s="67">
        <v>2.1966641288172264</v>
      </c>
      <c r="M25" s="67">
        <v>2.2070068277635797</v>
      </c>
      <c r="N25" s="67">
        <v>2.2460191889233072</v>
      </c>
      <c r="O25" s="67">
        <v>2.2647541984238284</v>
      </c>
      <c r="P25" s="67">
        <v>2.3191593697768833</v>
      </c>
      <c r="Q25" s="67">
        <v>2.2996564723843891</v>
      </c>
      <c r="R25" s="67">
        <v>2.2177073120846185</v>
      </c>
      <c r="S25" s="67">
        <v>2.3673907479945404</v>
      </c>
      <c r="T25" s="67">
        <v>2.3282608861639749</v>
      </c>
      <c r="U25" s="67">
        <v>2.478953431513498</v>
      </c>
      <c r="V25" s="67">
        <v>2.2274589963643479</v>
      </c>
      <c r="W25" s="67">
        <v>2.3770714385066909</v>
      </c>
      <c r="X25" s="67">
        <v>2.2671380279772761</v>
      </c>
      <c r="Y25" s="67"/>
      <c r="Z25" s="67">
        <v>2.8113854002533611</v>
      </c>
      <c r="AA25" s="67">
        <v>2.7630361022254633</v>
      </c>
      <c r="AB25" s="67">
        <v>2.8208684622954796</v>
      </c>
      <c r="AC25" s="67">
        <v>2.4230979042431535</v>
      </c>
      <c r="AD25" s="67">
        <v>2.5418160865659454</v>
      </c>
      <c r="AE25" s="67">
        <v>2.5860541153463967</v>
      </c>
      <c r="AF25" s="67">
        <v>2.6876759297849033</v>
      </c>
      <c r="AG25" s="67">
        <v>2.5872392252692715</v>
      </c>
      <c r="AH25" s="67">
        <v>2.5944291517899667</v>
      </c>
      <c r="AI25" s="67">
        <v>2.7571425315998677</v>
      </c>
      <c r="AJ25" s="67">
        <v>2.681190200619934</v>
      </c>
      <c r="AK25" s="67">
        <v>2.4769634832649947</v>
      </c>
      <c r="AL25" s="67">
        <v>2.637449525922217</v>
      </c>
      <c r="AM25" s="67">
        <v>2.685841586497856</v>
      </c>
      <c r="AN25" s="67">
        <v>2.5614712442563565</v>
      </c>
      <c r="AR25" s="7"/>
      <c r="AU25" s="7"/>
      <c r="AV25" s="7"/>
      <c r="AW25" s="7"/>
      <c r="AX25" s="7"/>
      <c r="AY25" s="7"/>
      <c r="BB25" s="7"/>
      <c r="BC25" s="7"/>
      <c r="BD25" s="7"/>
      <c r="BF25" s="7"/>
      <c r="BG25" s="7"/>
    </row>
    <row r="26" spans="2:59">
      <c r="C26" t="s">
        <v>21</v>
      </c>
      <c r="D26" s="67">
        <v>2.0045534070983195E-2</v>
      </c>
      <c r="E26" s="67" t="s">
        <v>241</v>
      </c>
      <c r="F26" s="67">
        <v>5.7103967855715457E-3</v>
      </c>
      <c r="G26" s="67">
        <v>8.2043464091730682E-3</v>
      </c>
      <c r="H26" s="67">
        <v>5.8824213733017494E-3</v>
      </c>
      <c r="I26" s="67">
        <v>2.3008669706750672E-3</v>
      </c>
      <c r="J26" s="67">
        <v>1.1666125281490902E-3</v>
      </c>
      <c r="K26" s="67">
        <v>4.549226708014169E-3</v>
      </c>
      <c r="L26" s="67">
        <v>2.3234791936094755E-3</v>
      </c>
      <c r="M26" s="67">
        <v>5.8360474607738726E-3</v>
      </c>
      <c r="N26" s="67">
        <v>2.1555627300752177E-2</v>
      </c>
      <c r="O26" s="67">
        <v>1.4684698549335917E-2</v>
      </c>
      <c r="P26" s="67">
        <v>1.6882291123835009E-2</v>
      </c>
      <c r="Q26" s="67">
        <v>1.1236081561317581E-2</v>
      </c>
      <c r="R26" s="67">
        <v>1.2826051805425098E-2</v>
      </c>
      <c r="S26" s="67">
        <v>2.3149797565621992E-3</v>
      </c>
      <c r="T26" s="67" t="s">
        <v>241</v>
      </c>
      <c r="U26" s="67">
        <v>4.5979183234919488E-3</v>
      </c>
      <c r="V26" s="67">
        <v>5.8901296797902849E-3</v>
      </c>
      <c r="W26" s="67">
        <v>2.3009668751879627E-3</v>
      </c>
      <c r="X26" s="67">
        <v>2.2553019788728568E-3</v>
      </c>
      <c r="Y26" s="67"/>
      <c r="Z26" s="67">
        <v>0</v>
      </c>
      <c r="AA26" s="67">
        <v>6.912149533130249E-2</v>
      </c>
      <c r="AB26" s="67">
        <v>1.3404543944146851E-2</v>
      </c>
      <c r="AC26" s="67">
        <v>1.1308755951338151E-2</v>
      </c>
      <c r="AD26" s="67">
        <v>1.0087037135576226E-2</v>
      </c>
      <c r="AE26" s="67">
        <v>1.2376129399880566E-2</v>
      </c>
      <c r="AF26" s="67">
        <v>7.9307662419596352E-3</v>
      </c>
      <c r="AG26" s="67">
        <v>6.8743859041183056E-3</v>
      </c>
      <c r="AH26" s="67">
        <v>1.235637281792492E-2</v>
      </c>
      <c r="AI26" s="67">
        <v>1.2287481532427619E-2</v>
      </c>
      <c r="AJ26" s="67">
        <v>0</v>
      </c>
      <c r="AK26" s="67">
        <v>1.1515285373488622E-3</v>
      </c>
      <c r="AL26" s="67">
        <v>0</v>
      </c>
      <c r="AM26" s="67">
        <v>2.2485610591239623E-3</v>
      </c>
      <c r="AN26" s="67" t="s">
        <v>241</v>
      </c>
      <c r="AR26" s="7"/>
      <c r="AU26" s="7"/>
      <c r="AV26" s="7"/>
      <c r="AW26" s="7"/>
      <c r="AX26" s="7"/>
      <c r="AY26" s="7"/>
      <c r="BB26" s="7"/>
      <c r="BC26" s="7"/>
      <c r="BD26" s="7"/>
      <c r="BF26" s="7"/>
      <c r="BG26" s="7"/>
    </row>
    <row r="27" spans="2:59">
      <c r="C27" t="s">
        <v>22</v>
      </c>
      <c r="D27" s="67">
        <v>8.534978322045618E-3</v>
      </c>
      <c r="E27" s="67">
        <v>4.2333843538263664E-3</v>
      </c>
      <c r="F27" s="67" t="s">
        <v>241</v>
      </c>
      <c r="G27" s="67">
        <v>1.0604487250617753E-2</v>
      </c>
      <c r="H27" s="67">
        <v>2.1289224779848862E-3</v>
      </c>
      <c r="I27" s="67" t="s">
        <v>241</v>
      </c>
      <c r="J27" s="67">
        <v>1.2666353581270242E-2</v>
      </c>
      <c r="K27" s="67">
        <v>1.6464225157512776E-2</v>
      </c>
      <c r="L27" s="67" t="s">
        <v>241</v>
      </c>
      <c r="M27" s="67">
        <v>2.1121391742214414E-3</v>
      </c>
      <c r="N27" s="67">
        <v>1.0835074107387663E-2</v>
      </c>
      <c r="O27" s="67">
        <v>8.1762732202561774E-3</v>
      </c>
      <c r="P27" s="67" t="s">
        <v>241</v>
      </c>
      <c r="Q27" s="67">
        <v>8.1329592296561434E-3</v>
      </c>
      <c r="R27" s="67">
        <v>2.109959044192475E-3</v>
      </c>
      <c r="S27" s="67" t="s">
        <v>241</v>
      </c>
      <c r="T27" s="67" t="s">
        <v>241</v>
      </c>
      <c r="U27" s="67">
        <v>2.0800557818009421E-3</v>
      </c>
      <c r="V27" s="67">
        <v>2.1317122113122407E-3</v>
      </c>
      <c r="W27" s="67" t="s">
        <v>241</v>
      </c>
      <c r="X27" s="67">
        <v>2.0405555691989044E-4</v>
      </c>
      <c r="Y27" s="67"/>
      <c r="Z27" s="67" t="s">
        <v>241</v>
      </c>
      <c r="AA27" s="67" t="s">
        <v>241</v>
      </c>
      <c r="AB27" s="67" t="s">
        <v>241</v>
      </c>
      <c r="AC27" s="67" t="s">
        <v>241</v>
      </c>
      <c r="AD27" s="67" t="s">
        <v>241</v>
      </c>
      <c r="AE27" s="67" t="s">
        <v>241</v>
      </c>
      <c r="AF27" s="67" t="s">
        <v>241</v>
      </c>
      <c r="AG27" s="67" t="s">
        <v>241</v>
      </c>
      <c r="AH27" s="67" t="s">
        <v>241</v>
      </c>
      <c r="AI27" s="67" t="s">
        <v>241</v>
      </c>
      <c r="AJ27" s="67" t="s">
        <v>241</v>
      </c>
      <c r="AK27" s="67" t="s">
        <v>241</v>
      </c>
      <c r="AL27" s="67" t="s">
        <v>241</v>
      </c>
      <c r="AM27" s="67" t="s">
        <v>241</v>
      </c>
      <c r="AN27" s="67" t="s">
        <v>241</v>
      </c>
      <c r="AR27" s="7"/>
      <c r="AU27" s="7"/>
      <c r="AV27" s="7"/>
      <c r="AW27" s="7"/>
      <c r="AX27" s="7"/>
      <c r="AY27" s="7"/>
      <c r="BB27" s="7"/>
      <c r="BC27" s="7"/>
      <c r="BD27" s="7"/>
      <c r="BF27" s="7"/>
      <c r="BG27" s="7"/>
    </row>
    <row r="28" spans="2:59">
      <c r="C28" t="s">
        <v>23</v>
      </c>
      <c r="D28" s="67" t="s">
        <v>241</v>
      </c>
      <c r="E28" s="67">
        <v>2.78547576184491E-3</v>
      </c>
      <c r="F28" s="67">
        <v>2.719641638313387E-3</v>
      </c>
      <c r="G28" s="67">
        <v>5.5820194406284978E-3</v>
      </c>
      <c r="H28" s="67" t="s">
        <v>241</v>
      </c>
      <c r="I28" s="67" t="s">
        <v>241</v>
      </c>
      <c r="J28" s="67" t="s">
        <v>241</v>
      </c>
      <c r="K28" s="67">
        <v>2.7082764214615665E-3</v>
      </c>
      <c r="L28" s="67" t="s">
        <v>241</v>
      </c>
      <c r="M28" s="67" t="s">
        <v>241</v>
      </c>
      <c r="N28" s="67" t="s">
        <v>241</v>
      </c>
      <c r="O28" s="67">
        <v>1.3449529368069358E-3</v>
      </c>
      <c r="P28" s="67">
        <v>6.700319845625048E-3</v>
      </c>
      <c r="Q28" s="67">
        <v>6.6891400924310018E-3</v>
      </c>
      <c r="R28" s="67" t="s">
        <v>241</v>
      </c>
      <c r="S28" s="67" t="s">
        <v>241</v>
      </c>
      <c r="T28" s="67" t="s">
        <v>241</v>
      </c>
      <c r="U28" s="67" t="s">
        <v>241</v>
      </c>
      <c r="V28" s="67" t="s">
        <v>241</v>
      </c>
      <c r="W28" s="67" t="s">
        <v>241</v>
      </c>
      <c r="X28" s="66">
        <v>1.3426416322353895E-4</v>
      </c>
      <c r="Y28" s="67"/>
      <c r="Z28" s="67" t="s">
        <v>241</v>
      </c>
      <c r="AA28" s="67">
        <v>2.6126905549129116E-3</v>
      </c>
      <c r="AB28" s="67">
        <v>1.8620195507291548E-2</v>
      </c>
      <c r="AC28" s="67">
        <v>8.0788861223691447E-3</v>
      </c>
      <c r="AD28" s="67">
        <v>6.6723146567507254E-3</v>
      </c>
      <c r="AE28" s="67">
        <v>2.6792149398695265E-3</v>
      </c>
      <c r="AF28" s="67" t="s">
        <v>241</v>
      </c>
      <c r="AG28" s="67">
        <v>2.728337283250554E-3</v>
      </c>
      <c r="AH28" s="67">
        <v>2.6749379864032165E-3</v>
      </c>
      <c r="AI28" s="67">
        <v>2.6600242314344805E-3</v>
      </c>
      <c r="AJ28" s="67" t="s">
        <v>241</v>
      </c>
      <c r="AK28" s="67">
        <v>2.7421430379348201E-3</v>
      </c>
      <c r="AL28" s="67" t="s">
        <v>241</v>
      </c>
      <c r="AM28" s="67" t="s">
        <v>241</v>
      </c>
      <c r="AN28" s="67">
        <v>2.7399932485722826E-3</v>
      </c>
      <c r="AR28" s="7"/>
      <c r="AS28" s="7"/>
      <c r="AU28" s="7"/>
      <c r="AV28" s="7"/>
      <c r="AW28" s="7"/>
      <c r="AX28" s="7"/>
      <c r="AY28" s="7"/>
      <c r="BB28" s="7"/>
      <c r="BC28" s="7"/>
      <c r="BD28" s="7"/>
      <c r="BF28" s="7"/>
      <c r="BG28" s="7"/>
    </row>
    <row r="29" spans="2:59">
      <c r="C29" t="s">
        <v>15</v>
      </c>
      <c r="D29" s="67" t="s">
        <v>241</v>
      </c>
      <c r="E29" s="67"/>
      <c r="F29" s="67"/>
      <c r="G29" s="67">
        <v>7.7837730689980719E-3</v>
      </c>
      <c r="H29" s="67">
        <v>3.4725445430152592E-3</v>
      </c>
      <c r="I29" s="67" t="s">
        <v>241</v>
      </c>
      <c r="J29" s="67">
        <v>2.5825551108238859E-3</v>
      </c>
      <c r="K29" s="67">
        <v>1.0070720484819847E-2</v>
      </c>
      <c r="L29" s="67">
        <v>8.5725593282020445E-4</v>
      </c>
      <c r="M29" s="67">
        <v>3.4451688304187713E-3</v>
      </c>
      <c r="N29" s="67" t="s">
        <v>241</v>
      </c>
      <c r="O29" s="67">
        <v>5.8347389561989637E-3</v>
      </c>
      <c r="P29" s="67">
        <v>4.1525210025007957E-3</v>
      </c>
      <c r="Q29" s="67" t="s">
        <v>241</v>
      </c>
      <c r="R29" s="67" t="s">
        <v>241</v>
      </c>
      <c r="S29" s="67" t="s">
        <v>241</v>
      </c>
      <c r="T29" s="67" t="s">
        <v>241</v>
      </c>
      <c r="U29" s="67" t="s">
        <v>241</v>
      </c>
      <c r="V29" s="67">
        <v>3.4770949544757749E-3</v>
      </c>
      <c r="W29" s="67" t="s">
        <v>241</v>
      </c>
      <c r="X29" s="67" t="s">
        <v>241</v>
      </c>
      <c r="Y29" s="67"/>
      <c r="Z29" s="67" t="s">
        <v>241</v>
      </c>
      <c r="AA29" s="67" t="s">
        <v>241</v>
      </c>
      <c r="AB29" s="67" t="s">
        <v>241</v>
      </c>
      <c r="AC29" s="67" t="s">
        <v>241</v>
      </c>
      <c r="AD29" s="67" t="s">
        <v>241</v>
      </c>
      <c r="AE29" s="67" t="s">
        <v>241</v>
      </c>
      <c r="AF29" s="67" t="s">
        <v>241</v>
      </c>
      <c r="AG29" s="67" t="s">
        <v>241</v>
      </c>
      <c r="AH29" s="67" t="s">
        <v>241</v>
      </c>
      <c r="AI29" s="67" t="s">
        <v>241</v>
      </c>
      <c r="AJ29" s="67" t="s">
        <v>241</v>
      </c>
      <c r="AK29" s="67" t="s">
        <v>241</v>
      </c>
      <c r="AL29" s="67" t="s">
        <v>241</v>
      </c>
      <c r="AM29" s="67" t="s">
        <v>241</v>
      </c>
      <c r="AN29" s="67" t="s">
        <v>241</v>
      </c>
      <c r="AR29" s="7"/>
      <c r="AS29" s="7"/>
      <c r="AU29" s="7"/>
      <c r="AV29" s="7"/>
      <c r="AW29" s="7"/>
      <c r="AX29" s="7"/>
      <c r="AY29" s="7"/>
      <c r="BB29" s="7"/>
      <c r="BC29" s="7"/>
      <c r="BD29" s="7"/>
      <c r="BF29" s="7"/>
      <c r="BG29" s="7"/>
    </row>
    <row r="30" spans="2:59" ht="18">
      <c r="C30" s="26" t="s">
        <v>228</v>
      </c>
      <c r="D30" s="68">
        <v>0.184</v>
      </c>
      <c r="E30" s="68">
        <v>0.20499999999999999</v>
      </c>
      <c r="F30" s="68">
        <v>0.19700000000000001</v>
      </c>
      <c r="G30" s="68">
        <v>0.17799999999999999</v>
      </c>
      <c r="H30" s="68">
        <v>0.192</v>
      </c>
      <c r="I30" s="68">
        <v>0.16900000000000001</v>
      </c>
      <c r="J30" s="68">
        <v>0.161</v>
      </c>
      <c r="K30" s="68">
        <v>0.183</v>
      </c>
      <c r="L30" s="68">
        <v>0.17599999999999999</v>
      </c>
      <c r="M30" s="68">
        <v>0.185</v>
      </c>
      <c r="N30" s="68">
        <v>0.193</v>
      </c>
      <c r="O30" s="68">
        <v>0.19700000000000001</v>
      </c>
      <c r="P30" s="68">
        <v>0.22500000000000001</v>
      </c>
      <c r="Q30" s="68">
        <v>0.20100000000000001</v>
      </c>
      <c r="R30" s="68">
        <v>0.21099999999999999</v>
      </c>
      <c r="S30" s="68">
        <v>0.156</v>
      </c>
      <c r="T30" s="68">
        <v>0.159</v>
      </c>
      <c r="U30" s="68">
        <v>0.19</v>
      </c>
      <c r="V30" s="68">
        <v>0.19900000000000001</v>
      </c>
      <c r="W30" s="68">
        <v>0.182</v>
      </c>
      <c r="X30" s="68">
        <v>0.193</v>
      </c>
      <c r="Y30" s="68"/>
      <c r="Z30" s="68">
        <v>0.14599999999999999</v>
      </c>
      <c r="AA30" s="68">
        <v>0.185</v>
      </c>
      <c r="AB30" s="68">
        <v>0.16400000000000001</v>
      </c>
      <c r="AC30" s="68">
        <v>0.14399999999999999</v>
      </c>
      <c r="AD30" s="68">
        <v>0.14899999999999999</v>
      </c>
      <c r="AE30" s="68">
        <v>0.14599999999999999</v>
      </c>
      <c r="AF30" s="68">
        <v>0.14799999999999999</v>
      </c>
      <c r="AG30" s="68">
        <v>0.14599999999999999</v>
      </c>
      <c r="AH30" s="68">
        <v>0.14799999999999999</v>
      </c>
      <c r="AI30" s="68">
        <v>0.157</v>
      </c>
      <c r="AJ30" s="68">
        <v>0.13100000000000001</v>
      </c>
      <c r="AK30" s="68">
        <v>0.124</v>
      </c>
      <c r="AL30" s="68">
        <v>0.13200000000000001</v>
      </c>
      <c r="AM30" s="68">
        <v>0.13500000000000001</v>
      </c>
      <c r="AN30" s="68">
        <v>0.14399999999999999</v>
      </c>
      <c r="AR30" s="7"/>
      <c r="AS30" s="7"/>
      <c r="AU30" s="7"/>
      <c r="AV30" s="7"/>
      <c r="AW30" s="7"/>
      <c r="AX30" s="7"/>
      <c r="AY30" s="7"/>
      <c r="BB30" s="7"/>
      <c r="BC30" s="7"/>
      <c r="BD30" s="7"/>
      <c r="BF30" s="7"/>
      <c r="BG30" s="7"/>
    </row>
    <row r="31" spans="2:59">
      <c r="C31" s="26" t="s">
        <v>270</v>
      </c>
      <c r="D31" s="68">
        <f t="shared" ref="D31:X31" si="2">D21+D22+D23+D24+D25</f>
        <v>5.9556448118830687</v>
      </c>
      <c r="E31" s="68">
        <f t="shared" si="2"/>
        <v>5.9999999999999991</v>
      </c>
      <c r="F31" s="68">
        <f t="shared" si="2"/>
        <v>5.9736425592174491</v>
      </c>
      <c r="G31" s="68">
        <f t="shared" si="2"/>
        <v>5.9421637895323585</v>
      </c>
      <c r="H31" s="68">
        <f t="shared" si="2"/>
        <v>5.9422894538792495</v>
      </c>
      <c r="I31" s="68">
        <f t="shared" si="2"/>
        <v>5.9999999999999982</v>
      </c>
      <c r="J31" s="68">
        <f t="shared" si="2"/>
        <v>5.9952647058683031</v>
      </c>
      <c r="K31" s="68">
        <f t="shared" si="2"/>
        <v>5.9499878961100467</v>
      </c>
      <c r="L31" s="68">
        <f t="shared" si="2"/>
        <v>5.963881358086871</v>
      </c>
      <c r="M31" s="68">
        <f t="shared" si="2"/>
        <v>5.9274353687055754</v>
      </c>
      <c r="N31" s="68">
        <f t="shared" si="2"/>
        <v>5.955137160834159</v>
      </c>
      <c r="O31" s="68">
        <f t="shared" si="2"/>
        <v>5.9489251525515758</v>
      </c>
      <c r="P31" s="68">
        <f t="shared" si="2"/>
        <v>5.9697139485257793</v>
      </c>
      <c r="Q31" s="68">
        <f t="shared" si="2"/>
        <v>5.9561328932839892</v>
      </c>
      <c r="R31" s="68">
        <f t="shared" si="2"/>
        <v>5.9548203698079814</v>
      </c>
      <c r="S31" s="68">
        <f t="shared" si="2"/>
        <v>5.9999999999999982</v>
      </c>
      <c r="T31" s="68">
        <f t="shared" si="2"/>
        <v>6.0000000000000018</v>
      </c>
      <c r="U31" s="68">
        <f t="shared" si="2"/>
        <v>6.0000000000000009</v>
      </c>
      <c r="V31" s="68">
        <f t="shared" si="2"/>
        <v>5.9545636951681136</v>
      </c>
      <c r="W31" s="68">
        <f t="shared" si="2"/>
        <v>6.0000000000000018</v>
      </c>
      <c r="X31" s="68">
        <f t="shared" si="2"/>
        <v>5.9999999999999982</v>
      </c>
      <c r="Y31" s="68"/>
      <c r="Z31" s="68">
        <f t="shared" ref="Z31:AN31" si="3">Z21+Z22+Z23+Z24+Z25</f>
        <v>5.9837334610696784</v>
      </c>
      <c r="AA31" s="68">
        <f t="shared" si="3"/>
        <v>5.9682333071460079</v>
      </c>
      <c r="AB31" s="68">
        <f t="shared" si="3"/>
        <v>5.9611154515221321</v>
      </c>
      <c r="AC31" s="68">
        <f t="shared" si="3"/>
        <v>5.9505906585348187</v>
      </c>
      <c r="AD31" s="68">
        <f t="shared" si="3"/>
        <v>5.9896986860720647</v>
      </c>
      <c r="AE31" s="68">
        <f t="shared" si="3"/>
        <v>5.9630656291127577</v>
      </c>
      <c r="AF31" s="68">
        <f t="shared" si="3"/>
        <v>5.9538911994538299</v>
      </c>
      <c r="AG31" s="68">
        <f t="shared" si="3"/>
        <v>5.9472328808163333</v>
      </c>
      <c r="AH31" s="68">
        <f t="shared" si="3"/>
        <v>5.9660465247372549</v>
      </c>
      <c r="AI31" s="68">
        <f t="shared" si="3"/>
        <v>5.9911250431489123</v>
      </c>
      <c r="AJ31" s="68">
        <f t="shared" si="3"/>
        <v>5.9707243822347724</v>
      </c>
      <c r="AK31" s="68">
        <f t="shared" si="3"/>
        <v>5.9330203360187195</v>
      </c>
      <c r="AL31" s="68">
        <f t="shared" si="3"/>
        <v>5.9558442525149955</v>
      </c>
      <c r="AM31" s="68">
        <f t="shared" si="3"/>
        <v>5.9590911105812099</v>
      </c>
      <c r="AN31" s="68">
        <f t="shared" si="3"/>
        <v>5.9511282534409062</v>
      </c>
      <c r="AO31" s="7"/>
      <c r="AQ31" s="7"/>
      <c r="AR31" s="7"/>
      <c r="AS31" s="7"/>
      <c r="AT31" s="7"/>
      <c r="AU31" s="7"/>
      <c r="AV31" s="7"/>
      <c r="AW31" s="7"/>
      <c r="AX31" s="7"/>
      <c r="AY31" s="7"/>
      <c r="BB31" s="7"/>
      <c r="BC31" s="7"/>
      <c r="BD31" s="7"/>
      <c r="BF31" s="7"/>
      <c r="BG31" s="7"/>
    </row>
    <row r="32" spans="2:59">
      <c r="C32" s="26" t="s">
        <v>269</v>
      </c>
      <c r="D32" s="67">
        <f>6-D31</f>
        <v>4.4355188116931288E-2</v>
      </c>
      <c r="E32" s="67">
        <f t="shared" ref="E32:X32" si="4">6-E31</f>
        <v>0</v>
      </c>
      <c r="F32" s="67">
        <f t="shared" si="4"/>
        <v>2.6357440782550867E-2</v>
      </c>
      <c r="G32" s="67">
        <f t="shared" si="4"/>
        <v>5.7836210467641536E-2</v>
      </c>
      <c r="H32" s="67">
        <f t="shared" si="4"/>
        <v>5.771054612075055E-2</v>
      </c>
      <c r="I32" s="67">
        <f t="shared" si="4"/>
        <v>0</v>
      </c>
      <c r="J32" s="67">
        <f t="shared" si="4"/>
        <v>4.7352941316969321E-3</v>
      </c>
      <c r="K32" s="67">
        <f t="shared" si="4"/>
        <v>5.0012103889953252E-2</v>
      </c>
      <c r="L32" s="67">
        <f t="shared" si="4"/>
        <v>3.6118641913128968E-2</v>
      </c>
      <c r="M32" s="67">
        <f t="shared" si="4"/>
        <v>7.2564631294424586E-2</v>
      </c>
      <c r="N32" s="67">
        <f t="shared" si="4"/>
        <v>4.4862839165840995E-2</v>
      </c>
      <c r="O32" s="67">
        <f t="shared" si="4"/>
        <v>5.1074847448424165E-2</v>
      </c>
      <c r="P32" s="67">
        <f t="shared" si="4"/>
        <v>3.0286051474220699E-2</v>
      </c>
      <c r="Q32" s="67">
        <f t="shared" si="4"/>
        <v>4.3867106716010795E-2</v>
      </c>
      <c r="R32" s="67">
        <f t="shared" si="4"/>
        <v>4.5179630192018649E-2</v>
      </c>
      <c r="S32" s="67">
        <f t="shared" si="4"/>
        <v>0</v>
      </c>
      <c r="T32" s="67">
        <f t="shared" si="4"/>
        <v>0</v>
      </c>
      <c r="U32" s="67">
        <f t="shared" si="4"/>
        <v>0</v>
      </c>
      <c r="V32" s="67">
        <f t="shared" si="4"/>
        <v>4.5436304831886432E-2</v>
      </c>
      <c r="W32" s="67">
        <f t="shared" si="4"/>
        <v>0</v>
      </c>
      <c r="X32" s="67">
        <f t="shared" si="4"/>
        <v>0</v>
      </c>
      <c r="Y32" s="67"/>
      <c r="Z32" s="67">
        <f t="shared" ref="Z32" si="5">6-Z31</f>
        <v>1.6266538930321595E-2</v>
      </c>
      <c r="AA32" s="67">
        <f t="shared" ref="AA32" si="6">6-AA31</f>
        <v>3.176669285399214E-2</v>
      </c>
      <c r="AB32" s="67">
        <f t="shared" ref="AB32" si="7">6-AB31</f>
        <v>3.8884548477867931E-2</v>
      </c>
      <c r="AC32" s="67">
        <f t="shared" ref="AC32" si="8">6-AC31</f>
        <v>4.9409341465181278E-2</v>
      </c>
      <c r="AD32" s="67">
        <f t="shared" ref="AD32" si="9">6-AD31</f>
        <v>1.0301313927935318E-2</v>
      </c>
      <c r="AE32" s="67">
        <f t="shared" ref="AE32" si="10">6-AE31</f>
        <v>3.6934370887242274E-2</v>
      </c>
      <c r="AF32" s="67">
        <f t="shared" ref="AF32" si="11">6-AF31</f>
        <v>4.6108800546170059E-2</v>
      </c>
      <c r="AG32" s="67">
        <f t="shared" ref="AG32" si="12">6-AG31</f>
        <v>5.2767119183666722E-2</v>
      </c>
      <c r="AH32" s="67">
        <f t="shared" ref="AH32" si="13">6-AH31</f>
        <v>3.3953475262745059E-2</v>
      </c>
      <c r="AI32" s="67">
        <f t="shared" ref="AI32" si="14">6-AI31</f>
        <v>8.8749568510877452E-3</v>
      </c>
      <c r="AJ32" s="67">
        <f t="shared" ref="AJ32" si="15">6-AJ31</f>
        <v>2.927561776522758E-2</v>
      </c>
      <c r="AK32" s="67">
        <f t="shared" ref="AK32" si="16">6-AK31</f>
        <v>6.6979663981280524E-2</v>
      </c>
      <c r="AL32" s="67">
        <f t="shared" ref="AL32" si="17">6-AL31</f>
        <v>4.4155747485004504E-2</v>
      </c>
      <c r="AM32" s="67">
        <f t="shared" ref="AM32" si="18">6-AM31</f>
        <v>4.0908889418790118E-2</v>
      </c>
      <c r="AN32" s="67">
        <f t="shared" ref="AN32" si="19">6-AN31</f>
        <v>4.8871746559093765E-2</v>
      </c>
      <c r="AO32" s="7"/>
      <c r="AQ32" s="7"/>
      <c r="AR32" s="7"/>
      <c r="AS32" s="7"/>
      <c r="AT32" s="7"/>
      <c r="AU32" s="7"/>
      <c r="AV32" s="7"/>
      <c r="AW32" s="7"/>
      <c r="AX32" s="7"/>
      <c r="AY32" s="7"/>
      <c r="BB32" s="7"/>
      <c r="BC32" s="7"/>
      <c r="BD32" s="7"/>
      <c r="BF32" s="7"/>
      <c r="BG32" s="7"/>
    </row>
    <row r="33" spans="3:59">
      <c r="C33" t="s">
        <v>268</v>
      </c>
      <c r="D33" s="67">
        <v>330.92832022161906</v>
      </c>
      <c r="E33" s="67">
        <v>337.02699543873376</v>
      </c>
      <c r="F33" s="67">
        <v>336.41584505955785</v>
      </c>
      <c r="G33" s="67">
        <v>331.73875539398335</v>
      </c>
      <c r="H33" s="67">
        <v>332.95111500591213</v>
      </c>
      <c r="I33" s="67">
        <v>337.16867807133792</v>
      </c>
      <c r="J33" s="67">
        <v>343.95034894265694</v>
      </c>
      <c r="K33" s="67">
        <v>339.44982401907214</v>
      </c>
      <c r="L33" s="67">
        <v>329.82996062087926</v>
      </c>
      <c r="M33" s="67">
        <v>324.90895284521969</v>
      </c>
      <c r="N33" s="67">
        <v>335.32528413199623</v>
      </c>
      <c r="O33" s="67">
        <v>336.63766184774994</v>
      </c>
      <c r="P33" s="67">
        <v>353.39923021182875</v>
      </c>
      <c r="Q33" s="67">
        <v>341.3490787631381</v>
      </c>
      <c r="R33" s="67">
        <v>338.45321715313236</v>
      </c>
      <c r="S33" s="67">
        <v>337.28222548565117</v>
      </c>
      <c r="T33" s="67">
        <v>338.18197963608429</v>
      </c>
      <c r="U33" s="67">
        <v>343.77793898101618</v>
      </c>
      <c r="V33" s="67">
        <v>337.44496240958955</v>
      </c>
      <c r="W33" s="67">
        <v>340.93310648769216</v>
      </c>
      <c r="X33" s="67">
        <v>355.44829721993375</v>
      </c>
      <c r="Y33" s="67"/>
      <c r="Z33" s="67">
        <v>293.63927366743457</v>
      </c>
      <c r="AA33" s="67">
        <v>304.13887268473752</v>
      </c>
      <c r="AB33" s="67">
        <v>290.12181115275649</v>
      </c>
      <c r="AC33" s="67">
        <v>291.78823673047168</v>
      </c>
      <c r="AD33" s="67">
        <v>299.11618312450793</v>
      </c>
      <c r="AE33" s="67">
        <v>291.82379470966669</v>
      </c>
      <c r="AF33" s="67">
        <v>282.91108957800805</v>
      </c>
      <c r="AG33" s="67">
        <v>292.59970197318444</v>
      </c>
      <c r="AH33" s="67">
        <v>293.99018777263041</v>
      </c>
      <c r="AI33" s="67">
        <v>297.84376092699756</v>
      </c>
      <c r="AJ33" s="67">
        <v>283.87400013661778</v>
      </c>
      <c r="AK33" s="67">
        <v>282.33987750226055</v>
      </c>
      <c r="AL33" s="67">
        <v>284.18192917595013</v>
      </c>
      <c r="AM33" s="67">
        <v>284.39790085216924</v>
      </c>
      <c r="AN33" s="67">
        <v>299.33097470856842</v>
      </c>
      <c r="AR33" s="7"/>
      <c r="AS33" s="7"/>
      <c r="AU33" s="7"/>
      <c r="AV33" s="7"/>
      <c r="AW33" s="7"/>
      <c r="AX33" s="7"/>
      <c r="AY33" s="7"/>
      <c r="BB33" s="7"/>
      <c r="BC33" s="7"/>
      <c r="BD33" s="7"/>
      <c r="BF33" s="7"/>
      <c r="BG33" s="7"/>
    </row>
    <row r="34" spans="3:59">
      <c r="C34" t="s">
        <v>267</v>
      </c>
      <c r="D34" s="67">
        <v>336.81490354753049</v>
      </c>
      <c r="E34" s="67">
        <v>342.09881059265189</v>
      </c>
      <c r="F34" s="67">
        <v>341.89564067777928</v>
      </c>
      <c r="G34" s="67">
        <v>338.00732834810617</v>
      </c>
      <c r="H34" s="67">
        <v>338.87465885914702</v>
      </c>
      <c r="I34" s="67">
        <v>342.20416380130223</v>
      </c>
      <c r="J34" s="67">
        <v>349.68246175486161</v>
      </c>
      <c r="K34" s="67">
        <v>345.15421368983988</v>
      </c>
      <c r="L34" s="67">
        <v>335.9265604607686</v>
      </c>
      <c r="M34" s="67">
        <v>330.8599305723518</v>
      </c>
      <c r="N34" s="67">
        <v>341.0825843261843</v>
      </c>
      <c r="O34" s="67">
        <v>342.14539892342532</v>
      </c>
      <c r="P34" s="67">
        <v>358.42550823483691</v>
      </c>
      <c r="Q34" s="67">
        <v>346.58309387245384</v>
      </c>
      <c r="R34" s="67">
        <v>344.15609291420981</v>
      </c>
      <c r="S34" s="67">
        <v>342.54727516128889</v>
      </c>
      <c r="T34" s="67">
        <v>343.7264328376254</v>
      </c>
      <c r="U34" s="67">
        <v>348.34388770138759</v>
      </c>
      <c r="V34" s="67">
        <v>343.2799164442506</v>
      </c>
      <c r="W34" s="67">
        <v>345.962108944943</v>
      </c>
      <c r="X34" s="67">
        <v>360.95111411317765</v>
      </c>
      <c r="Y34" s="67"/>
      <c r="Z34" s="67">
        <v>296.59406501282939</v>
      </c>
      <c r="AA34" s="67">
        <v>307.50296688248596</v>
      </c>
      <c r="AB34" s="67">
        <v>292.93345614407031</v>
      </c>
      <c r="AC34" s="67">
        <v>297.03995150198995</v>
      </c>
      <c r="AD34" s="67">
        <v>303.80525581992254</v>
      </c>
      <c r="AE34" s="67">
        <v>296.12008082565006</v>
      </c>
      <c r="AF34" s="67">
        <v>286.6888412090413</v>
      </c>
      <c r="AG34" s="67">
        <v>296.69284650486992</v>
      </c>
      <c r="AH34" s="67">
        <v>298.2218253128749</v>
      </c>
      <c r="AI34" s="67">
        <v>301.19505469670679</v>
      </c>
      <c r="AJ34" s="67">
        <v>287.75352164911902</v>
      </c>
      <c r="AK34" s="67">
        <v>287.2505254049675</v>
      </c>
      <c r="AL34" s="67">
        <v>288.18116982978438</v>
      </c>
      <c r="AM34" s="67">
        <v>288.12973464591687</v>
      </c>
      <c r="AN34" s="67">
        <v>303.50109326428588</v>
      </c>
    </row>
    <row r="35" spans="3:59">
      <c r="C35" t="s">
        <v>266</v>
      </c>
      <c r="D35" s="67">
        <v>314.3</v>
      </c>
      <c r="E35" s="67">
        <v>333.69</v>
      </c>
      <c r="F35" s="67">
        <v>318.27</v>
      </c>
      <c r="G35" s="67">
        <v>310.48</v>
      </c>
      <c r="H35" s="67">
        <v>307.47000000000003</v>
      </c>
      <c r="I35" s="67">
        <v>363.76</v>
      </c>
      <c r="J35" s="67">
        <v>372.1</v>
      </c>
      <c r="K35" s="67">
        <v>331.48</v>
      </c>
      <c r="L35" s="67">
        <v>314.73</v>
      </c>
      <c r="M35" s="67">
        <v>291.99</v>
      </c>
      <c r="N35" s="67">
        <v>318.29000000000002</v>
      </c>
      <c r="O35" s="67">
        <v>314.25</v>
      </c>
      <c r="P35" s="67">
        <v>339.52</v>
      </c>
      <c r="Q35" s="67">
        <v>325.55</v>
      </c>
      <c r="R35" s="67">
        <v>302.58</v>
      </c>
      <c r="S35" s="67">
        <v>373</v>
      </c>
      <c r="T35" s="67">
        <v>370.78</v>
      </c>
      <c r="U35" s="67">
        <v>367.8</v>
      </c>
      <c r="V35" s="67">
        <v>315.39999999999998</v>
      </c>
      <c r="W35" s="67">
        <v>357.7</v>
      </c>
      <c r="X35" s="67">
        <v>364.63</v>
      </c>
      <c r="Y35" s="2"/>
      <c r="Z35" s="67">
        <v>345</v>
      </c>
      <c r="AA35" s="67">
        <v>326.94</v>
      </c>
      <c r="AB35" s="67">
        <v>307.45999999999998</v>
      </c>
      <c r="AC35" s="67">
        <v>295.33999999999997</v>
      </c>
      <c r="AD35" s="67">
        <v>327.8</v>
      </c>
      <c r="AE35" s="67">
        <v>309.32</v>
      </c>
      <c r="AF35" s="67">
        <v>305.83999999999997</v>
      </c>
      <c r="AG35" s="67">
        <v>302.38</v>
      </c>
      <c r="AH35" s="67">
        <v>313.43</v>
      </c>
      <c r="AI35" s="67">
        <v>338</v>
      </c>
      <c r="AJ35" s="67">
        <v>329.52</v>
      </c>
      <c r="AK35" s="67">
        <v>298.2</v>
      </c>
      <c r="AL35" s="67">
        <v>314.31</v>
      </c>
      <c r="AM35" s="67">
        <v>319.5</v>
      </c>
      <c r="AN35" s="67">
        <v>318.39999999999998</v>
      </c>
    </row>
    <row r="36" spans="3:59">
      <c r="C36" t="s">
        <v>237</v>
      </c>
      <c r="D36" s="67">
        <v>-34.299999999999997</v>
      </c>
      <c r="E36" s="67">
        <v>-32.1</v>
      </c>
      <c r="F36" s="67">
        <v>-33.520000000000003</v>
      </c>
      <c r="G36" s="67">
        <v>-34.880000000000003</v>
      </c>
      <c r="H36" s="67">
        <v>-34.56</v>
      </c>
      <c r="I36" s="67">
        <v>-31.34</v>
      </c>
      <c r="J36" s="67">
        <v>-31.33</v>
      </c>
      <c r="K36" s="67">
        <v>-33.08</v>
      </c>
      <c r="L36" s="67">
        <v>-34.6</v>
      </c>
      <c r="M36" s="67">
        <v>-35.909999999999997</v>
      </c>
      <c r="N36" s="67">
        <v>-33.71</v>
      </c>
      <c r="O36" s="67">
        <v>-33.81</v>
      </c>
      <c r="P36" s="67">
        <v>-31.17</v>
      </c>
      <c r="Q36" s="67">
        <v>-32.83</v>
      </c>
      <c r="R36" s="67">
        <v>-34.28</v>
      </c>
      <c r="S36" s="67">
        <v>-31.3</v>
      </c>
      <c r="T36" s="67">
        <v>-31.43</v>
      </c>
      <c r="U36" s="67">
        <v>-30.27</v>
      </c>
      <c r="V36" s="67">
        <v>-33.74</v>
      </c>
      <c r="W36" s="67">
        <v>-31.3</v>
      </c>
      <c r="X36" s="67">
        <v>-30.66</v>
      </c>
      <c r="Y36" s="2"/>
      <c r="Z36" s="67">
        <v>-32.44</v>
      </c>
      <c r="AA36" s="67">
        <v>-32.479999999999997</v>
      </c>
      <c r="AB36" s="67">
        <v>-34.299999999999997</v>
      </c>
      <c r="AC36" s="67">
        <v>-36.799999999999997</v>
      </c>
      <c r="AD36" s="67">
        <v>-34.08</v>
      </c>
      <c r="AE36" s="67">
        <v>-35.32</v>
      </c>
      <c r="AF36" s="67">
        <v>-35.29</v>
      </c>
      <c r="AG36" s="67">
        <v>-35.770000000000003</v>
      </c>
      <c r="AH36" s="67">
        <v>-34.950000000000003</v>
      </c>
      <c r="AI36" s="67">
        <v>-32.64</v>
      </c>
      <c r="AJ36" s="67">
        <v>-34.32</v>
      </c>
      <c r="AK36" s="67">
        <v>-37.14</v>
      </c>
      <c r="AL36" s="67">
        <v>-35.36</v>
      </c>
      <c r="AM36" s="67">
        <v>-34.82</v>
      </c>
      <c r="AN36" s="67">
        <v>-34.76</v>
      </c>
    </row>
    <row r="37" spans="3:59"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</row>
    <row r="38" spans="3:59">
      <c r="D38" t="s">
        <v>226</v>
      </c>
      <c r="O38" s="7"/>
      <c r="Y38" s="58"/>
    </row>
    <row r="39" spans="3:59"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55"/>
      <c r="AG39" s="7"/>
      <c r="AI39" s="7"/>
    </row>
    <row r="40" spans="3:59">
      <c r="M40" s="7"/>
      <c r="O40" s="7"/>
      <c r="Y40" s="55"/>
      <c r="AD40" s="7"/>
      <c r="AF40" s="7"/>
      <c r="AG40" s="7"/>
      <c r="AI40" s="7"/>
    </row>
    <row r="41" spans="3:59">
      <c r="M41" s="7"/>
      <c r="O41" s="7"/>
      <c r="Y41" s="55"/>
      <c r="AD41" s="7"/>
      <c r="AF41" s="7"/>
      <c r="AG41" s="7"/>
      <c r="AI41" s="7"/>
    </row>
    <row r="42" spans="3:59">
      <c r="M42" s="7"/>
      <c r="O42" s="7"/>
      <c r="AD42" s="7"/>
      <c r="AF42" s="7"/>
      <c r="AG42" s="7"/>
      <c r="AI42" s="7"/>
    </row>
    <row r="43" spans="3:59">
      <c r="M43" s="7"/>
      <c r="O43" s="7"/>
      <c r="AD43" s="7"/>
      <c r="AF43" s="7"/>
      <c r="AG43" s="7"/>
      <c r="AI43" s="7"/>
    </row>
    <row r="44" spans="3:59">
      <c r="M44" s="7"/>
      <c r="O44" s="7"/>
      <c r="AD44" s="7"/>
      <c r="AF44" s="7"/>
      <c r="AG44" s="7"/>
      <c r="AI44" s="7"/>
    </row>
    <row r="45" spans="3:59">
      <c r="M45" s="7"/>
      <c r="O45" s="7"/>
      <c r="AD45" s="7"/>
      <c r="AF45" s="7"/>
      <c r="AG45" s="7"/>
      <c r="AI45" s="7"/>
    </row>
    <row r="46" spans="3:59">
      <c r="M46" s="7"/>
      <c r="O46" s="7"/>
      <c r="AD46" s="7"/>
      <c r="AF46" s="7"/>
      <c r="AG46" s="7"/>
      <c r="AI46" s="7"/>
    </row>
    <row r="47" spans="3:59">
      <c r="M47" s="7"/>
      <c r="O47" s="7"/>
      <c r="AD47" s="7"/>
      <c r="AF47" s="7"/>
      <c r="AG47" s="7"/>
      <c r="AI47" s="7"/>
    </row>
    <row r="48" spans="3:59">
      <c r="M48" s="7"/>
      <c r="O48" s="7"/>
      <c r="AD48" s="7"/>
      <c r="AF48" s="7"/>
      <c r="AG48" s="7"/>
      <c r="AI48" s="7"/>
    </row>
    <row r="49" spans="10:35">
      <c r="M49" s="7"/>
      <c r="O49" s="7"/>
      <c r="AD49" s="7"/>
      <c r="AF49" s="7"/>
      <c r="AG49" s="7"/>
      <c r="AI49" s="7"/>
    </row>
    <row r="50" spans="10:35">
      <c r="J50" s="22"/>
      <c r="M50" s="7"/>
      <c r="O50" s="7"/>
      <c r="AD50" s="7"/>
      <c r="AF50" s="7"/>
      <c r="AG50" s="7"/>
      <c r="AI50" s="7"/>
    </row>
    <row r="51" spans="10:35">
      <c r="J51" s="25"/>
      <c r="M51" s="7"/>
      <c r="O51" s="7"/>
      <c r="AD51" s="7"/>
      <c r="AF51" s="7"/>
      <c r="AG51" s="7"/>
      <c r="AI51" s="7"/>
    </row>
    <row r="52" spans="10:35">
      <c r="J52" s="22"/>
      <c r="M52" s="7"/>
      <c r="O52" s="7"/>
      <c r="AD52" s="7"/>
      <c r="AF52" s="7"/>
      <c r="AG52" s="7"/>
      <c r="AI52" s="7"/>
    </row>
    <row r="53" spans="10:35">
      <c r="J53" s="22"/>
      <c r="M53" s="7"/>
      <c r="O53" s="7"/>
      <c r="P53" s="7"/>
      <c r="AD53" s="7"/>
      <c r="AF53" s="7"/>
      <c r="AG53" s="7"/>
      <c r="AI53" s="7"/>
    </row>
    <row r="54" spans="10:35">
      <c r="J54" s="23"/>
      <c r="M54" s="7"/>
      <c r="O54" s="7"/>
      <c r="AD54" s="7"/>
      <c r="AF54" s="7"/>
    </row>
    <row r="55" spans="10:35">
      <c r="J55" s="24"/>
      <c r="M55" s="7"/>
      <c r="O55" s="7"/>
    </row>
    <row r="56" spans="10:35">
      <c r="J56" s="22"/>
      <c r="M56" s="7"/>
      <c r="O56" s="7"/>
    </row>
    <row r="57" spans="10:35">
      <c r="J57" s="22"/>
      <c r="M57" s="7"/>
      <c r="O57" s="7"/>
    </row>
    <row r="58" spans="10:35">
      <c r="J58" s="22"/>
      <c r="M58" s="7"/>
      <c r="O58" s="7"/>
    </row>
    <row r="59" spans="10:35">
      <c r="J59" s="24"/>
      <c r="M59" s="7"/>
      <c r="O59" s="7"/>
    </row>
    <row r="60" spans="10:35">
      <c r="M60" s="7"/>
      <c r="O60" s="7"/>
    </row>
  </sheetData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27"/>
  <sheetViews>
    <sheetView workbookViewId="0">
      <selection activeCell="A2" sqref="A2"/>
    </sheetView>
  </sheetViews>
  <sheetFormatPr defaultRowHeight="15"/>
  <cols>
    <col min="3" max="3" width="11.42578125" customWidth="1"/>
  </cols>
  <sheetData>
    <row r="3" spans="2:12" ht="15.75">
      <c r="C3" s="84" t="s">
        <v>96</v>
      </c>
      <c r="D3" s="84" t="s">
        <v>246</v>
      </c>
      <c r="E3" s="84" t="s">
        <v>246</v>
      </c>
      <c r="F3" s="84" t="s">
        <v>246</v>
      </c>
      <c r="G3" s="84" t="s">
        <v>246</v>
      </c>
      <c r="H3" s="84" t="s">
        <v>246</v>
      </c>
    </row>
    <row r="4" spans="2:12" ht="15.75">
      <c r="C4" s="72" t="s">
        <v>119</v>
      </c>
      <c r="D4" s="72" t="s">
        <v>137</v>
      </c>
      <c r="E4" s="72" t="s">
        <v>137</v>
      </c>
      <c r="F4" s="72" t="s">
        <v>137</v>
      </c>
      <c r="G4" s="72" t="s">
        <v>137</v>
      </c>
      <c r="H4" s="72" t="s">
        <v>158</v>
      </c>
      <c r="I4" s="7"/>
      <c r="J4" s="7"/>
      <c r="K4" s="7"/>
      <c r="L4" s="7"/>
    </row>
    <row r="5" spans="2:12" ht="15.75">
      <c r="B5" s="31" t="s">
        <v>215</v>
      </c>
      <c r="C5" s="40" t="s">
        <v>0</v>
      </c>
      <c r="D5" s="38" t="s">
        <v>225</v>
      </c>
      <c r="E5" s="38">
        <v>6.2E-2</v>
      </c>
      <c r="F5" s="38" t="s">
        <v>225</v>
      </c>
      <c r="G5" s="38" t="s">
        <v>225</v>
      </c>
      <c r="H5" s="38">
        <v>0.01</v>
      </c>
      <c r="I5" s="7"/>
      <c r="J5" s="7"/>
      <c r="K5" s="7"/>
      <c r="L5" s="7"/>
    </row>
    <row r="6" spans="2:12" ht="15.75">
      <c r="B6" s="31" t="s">
        <v>215</v>
      </c>
      <c r="C6" s="40" t="s">
        <v>2</v>
      </c>
      <c r="D6" s="38">
        <v>99.02</v>
      </c>
      <c r="E6" s="38">
        <v>98.814999999999998</v>
      </c>
      <c r="F6" s="38">
        <v>99.3</v>
      </c>
      <c r="G6" s="38">
        <v>98.9</v>
      </c>
      <c r="H6" s="38">
        <v>99.1</v>
      </c>
      <c r="I6" s="7"/>
      <c r="J6" s="7"/>
      <c r="K6" s="7"/>
      <c r="L6" s="7"/>
    </row>
    <row r="7" spans="2:12" ht="15.75">
      <c r="B7" s="31" t="s">
        <v>215</v>
      </c>
      <c r="C7" s="40" t="s">
        <v>3</v>
      </c>
      <c r="D7" s="38">
        <v>8.0000000000000002E-3</v>
      </c>
      <c r="E7" s="38">
        <v>1.4999999999999999E-2</v>
      </c>
      <c r="F7" s="38">
        <v>0.01</v>
      </c>
      <c r="G7" s="38" t="s">
        <v>225</v>
      </c>
      <c r="H7" s="38" t="s">
        <v>225</v>
      </c>
      <c r="I7" s="7"/>
      <c r="J7" s="7"/>
      <c r="K7" s="7"/>
      <c r="L7" s="7"/>
    </row>
    <row r="8" spans="2:12" ht="15.75">
      <c r="B8" s="31" t="s">
        <v>215</v>
      </c>
      <c r="C8" s="40" t="s">
        <v>6</v>
      </c>
      <c r="D8" s="38">
        <v>0.14799999999999999</v>
      </c>
      <c r="E8" s="38">
        <v>9.2999999999999999E-2</v>
      </c>
      <c r="F8" s="38">
        <v>7.0000000000000007E-2</v>
      </c>
      <c r="G8" s="38">
        <v>0.08</v>
      </c>
      <c r="H8" s="38">
        <v>0.12</v>
      </c>
      <c r="I8" s="18"/>
      <c r="J8" s="7"/>
      <c r="K8" s="7"/>
      <c r="L8" s="7"/>
    </row>
    <row r="9" spans="2:12" ht="15.75">
      <c r="B9" s="31" t="s">
        <v>215</v>
      </c>
      <c r="C9" s="40" t="s">
        <v>7</v>
      </c>
      <c r="D9" s="38" t="s">
        <v>225</v>
      </c>
      <c r="E9" s="38">
        <v>8.0000000000000002E-3</v>
      </c>
      <c r="F9" s="38" t="s">
        <v>225</v>
      </c>
      <c r="G9" s="38" t="s">
        <v>225</v>
      </c>
      <c r="H9" s="38" t="s">
        <v>225</v>
      </c>
      <c r="I9" s="7"/>
      <c r="J9" s="7"/>
      <c r="K9" s="7"/>
      <c r="L9" s="7"/>
    </row>
    <row r="10" spans="2:12" ht="15.75">
      <c r="B10" s="31" t="s">
        <v>215</v>
      </c>
      <c r="C10" s="40" t="s">
        <v>8</v>
      </c>
      <c r="D10" s="38">
        <v>6.0000000000000001E-3</v>
      </c>
      <c r="E10" s="38">
        <v>5.2999999999999999E-2</v>
      </c>
      <c r="F10" s="38">
        <v>0.04</v>
      </c>
      <c r="G10" s="38">
        <v>0.01</v>
      </c>
      <c r="H10" s="38">
        <v>0.01</v>
      </c>
      <c r="I10" s="7"/>
      <c r="J10" s="7"/>
      <c r="K10" s="7"/>
      <c r="L10" s="7"/>
    </row>
    <row r="11" spans="2:12" ht="15.75">
      <c r="B11" s="31" t="s">
        <v>215</v>
      </c>
      <c r="C11" s="40" t="s">
        <v>9</v>
      </c>
      <c r="D11" s="38">
        <v>0.01</v>
      </c>
      <c r="E11" s="38" t="s">
        <v>225</v>
      </c>
      <c r="F11" s="38" t="s">
        <v>225</v>
      </c>
      <c r="G11" s="38" t="s">
        <v>225</v>
      </c>
      <c r="H11" s="38" t="s">
        <v>225</v>
      </c>
      <c r="I11" s="7"/>
      <c r="J11" s="7"/>
      <c r="K11" s="7"/>
      <c r="L11" s="7"/>
    </row>
    <row r="12" spans="2:12" ht="15.75">
      <c r="B12" s="31" t="s">
        <v>215</v>
      </c>
      <c r="C12" s="40" t="s">
        <v>10</v>
      </c>
      <c r="D12" s="38" t="s">
        <v>225</v>
      </c>
      <c r="E12" s="38" t="s">
        <v>225</v>
      </c>
      <c r="F12" s="38" t="s">
        <v>225</v>
      </c>
      <c r="G12" s="38" t="s">
        <v>225</v>
      </c>
      <c r="H12" s="38" t="s">
        <v>225</v>
      </c>
      <c r="I12" s="7"/>
      <c r="J12" s="7"/>
      <c r="K12" s="7"/>
      <c r="L12" s="7"/>
    </row>
    <row r="13" spans="2:12" ht="15.75">
      <c r="B13" s="31" t="s">
        <v>215</v>
      </c>
      <c r="C13" s="40" t="s">
        <v>85</v>
      </c>
      <c r="D13" s="38">
        <v>1.2549999999999999</v>
      </c>
      <c r="E13" s="38">
        <v>1.2</v>
      </c>
      <c r="F13" s="38">
        <v>1</v>
      </c>
      <c r="G13" s="38">
        <v>0.5</v>
      </c>
      <c r="H13" s="38">
        <v>1.1000000000000001</v>
      </c>
      <c r="I13" s="7"/>
      <c r="J13" s="7"/>
      <c r="K13" s="7"/>
      <c r="L13" s="7"/>
    </row>
    <row r="14" spans="2:12" ht="15.75">
      <c r="B14" s="19"/>
      <c r="C14" s="40" t="s">
        <v>202</v>
      </c>
      <c r="D14" s="39">
        <v>100.4</v>
      </c>
      <c r="E14" s="39">
        <v>100.2</v>
      </c>
      <c r="F14" s="39">
        <v>100.4</v>
      </c>
      <c r="G14" s="39">
        <v>99.491000000000014</v>
      </c>
      <c r="H14" s="39">
        <v>100.3</v>
      </c>
      <c r="L14" s="7"/>
    </row>
    <row r="15" spans="2:12">
      <c r="D15" s="7"/>
      <c r="E15" s="7"/>
      <c r="H15" s="7"/>
    </row>
    <row r="16" spans="2:12" ht="15.75">
      <c r="C16" s="40"/>
      <c r="D16" s="38"/>
      <c r="E16" s="38"/>
      <c r="F16" s="38"/>
      <c r="G16" s="38"/>
      <c r="H16" s="38"/>
    </row>
    <row r="17" spans="3:8" ht="15.75">
      <c r="C17" s="40" t="s">
        <v>11</v>
      </c>
      <c r="D17" s="38" t="s">
        <v>241</v>
      </c>
      <c r="E17" s="38">
        <v>8.2870991371255664E-4</v>
      </c>
      <c r="F17" s="38" t="s">
        <v>241</v>
      </c>
      <c r="G17" s="38" t="s">
        <v>241</v>
      </c>
      <c r="H17" s="38">
        <v>1.3360076343793409E-4</v>
      </c>
    </row>
    <row r="18" spans="3:8" ht="15.75">
      <c r="C18" s="40" t="s">
        <v>14</v>
      </c>
      <c r="D18" s="38">
        <v>1.2567589612442036E-4</v>
      </c>
      <c r="E18" s="38">
        <v>2.3631985813829919E-4</v>
      </c>
      <c r="F18" s="38">
        <v>1.5725225617908698E-4</v>
      </c>
      <c r="G18" s="38">
        <v>1.5817702767234205E-5</v>
      </c>
      <c r="H18" s="38" t="s">
        <v>241</v>
      </c>
    </row>
    <row r="19" spans="3:8" ht="15.75">
      <c r="C19" s="40" t="s">
        <v>13</v>
      </c>
      <c r="D19" s="38">
        <v>0.99571306203729648</v>
      </c>
      <c r="E19" s="38">
        <v>0.99483086239816088</v>
      </c>
      <c r="F19" s="38">
        <v>0.9965910260144869</v>
      </c>
      <c r="G19" s="38">
        <v>0.99815276291590571</v>
      </c>
      <c r="H19" s="38">
        <v>0.99624332021654938</v>
      </c>
    </row>
    <row r="20" spans="3:8" ht="15.75">
      <c r="C20" s="40" t="s">
        <v>88</v>
      </c>
      <c r="D20" s="38">
        <v>2E-3</v>
      </c>
      <c r="E20" s="38">
        <v>1.0396070712941029E-3</v>
      </c>
      <c r="F20" s="38">
        <v>7.8103814228205448E-4</v>
      </c>
      <c r="G20" s="38">
        <v>8.9786432392482518E-4</v>
      </c>
      <c r="H20" s="38">
        <v>1.3408049895591583E-3</v>
      </c>
    </row>
    <row r="21" spans="3:8" ht="15.75">
      <c r="C21" s="40" t="s">
        <v>20</v>
      </c>
      <c r="D21" s="38" t="s">
        <v>241</v>
      </c>
      <c r="E21" s="38">
        <v>1.5940070490789136E-4</v>
      </c>
      <c r="F21" s="38" t="s">
        <v>241</v>
      </c>
      <c r="G21" s="38" t="s">
        <v>241</v>
      </c>
      <c r="H21" s="38" t="s">
        <v>241</v>
      </c>
    </row>
    <row r="22" spans="3:8" ht="15.75">
      <c r="C22" s="40" t="s">
        <v>21</v>
      </c>
      <c r="D22" s="38">
        <v>8.5685895448970402E-5</v>
      </c>
      <c r="E22" s="38">
        <v>7.5906840225206467E-4</v>
      </c>
      <c r="F22" s="38">
        <v>5.718116010084125E-4</v>
      </c>
      <c r="G22" s="38">
        <v>1.4379357987250063E-4</v>
      </c>
      <c r="H22" s="38">
        <v>1.4315388507463373E-4</v>
      </c>
    </row>
    <row r="23" spans="3:8" ht="15.75">
      <c r="C23" s="40" t="s">
        <v>22</v>
      </c>
      <c r="D23" s="38">
        <v>1.0337237854745102E-4</v>
      </c>
      <c r="E23" s="38" t="s">
        <v>241</v>
      </c>
      <c r="F23" s="38" t="s">
        <v>241</v>
      </c>
      <c r="G23" s="38" t="s">
        <v>241</v>
      </c>
      <c r="H23" s="38" t="s">
        <v>241</v>
      </c>
    </row>
    <row r="24" spans="3:8" ht="15.75">
      <c r="C24" s="40" t="s">
        <v>23</v>
      </c>
      <c r="D24" s="38">
        <v>3.4000318522452839E-5</v>
      </c>
      <c r="E24" s="38" t="s">
        <v>241</v>
      </c>
      <c r="F24" s="38" t="s">
        <v>241</v>
      </c>
      <c r="G24" s="38" t="s">
        <v>241</v>
      </c>
      <c r="H24" s="38" t="s">
        <v>241</v>
      </c>
    </row>
    <row r="25" spans="3:8" ht="15.75">
      <c r="C25" s="40" t="s">
        <v>89</v>
      </c>
      <c r="D25" s="38">
        <v>6.5749081109149057E-3</v>
      </c>
      <c r="E25" s="38">
        <v>6.2942255323084851E-3</v>
      </c>
      <c r="F25" s="38">
        <v>5.2288044860290617E-3</v>
      </c>
      <c r="G25" s="38">
        <v>2.6290897102405563E-3</v>
      </c>
      <c r="H25" s="38">
        <v>5.7612819900381826E-3</v>
      </c>
    </row>
    <row r="27" spans="3:8">
      <c r="C27" t="s">
        <v>226</v>
      </c>
    </row>
  </sheetData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N31"/>
  <sheetViews>
    <sheetView workbookViewId="0">
      <selection activeCell="A2" sqref="A2"/>
    </sheetView>
  </sheetViews>
  <sheetFormatPr defaultRowHeight="15"/>
  <cols>
    <col min="3" max="3" width="11.42578125" customWidth="1"/>
  </cols>
  <sheetData>
    <row r="3" spans="2:14" ht="15.75">
      <c r="C3" s="76" t="s">
        <v>96</v>
      </c>
      <c r="D3" s="76" t="s">
        <v>230</v>
      </c>
      <c r="E3" s="76" t="s">
        <v>230</v>
      </c>
      <c r="F3" s="76" t="s">
        <v>230</v>
      </c>
      <c r="G3" s="76" t="s">
        <v>230</v>
      </c>
      <c r="H3" s="76" t="s">
        <v>230</v>
      </c>
      <c r="I3" s="76" t="s">
        <v>230</v>
      </c>
    </row>
    <row r="4" spans="2:14" ht="15.75">
      <c r="C4" s="76" t="s">
        <v>119</v>
      </c>
      <c r="D4" s="75" t="s">
        <v>185</v>
      </c>
      <c r="E4" s="75" t="s">
        <v>185</v>
      </c>
      <c r="F4" s="75" t="s">
        <v>185</v>
      </c>
      <c r="G4" s="75" t="s">
        <v>185</v>
      </c>
      <c r="H4" s="75" t="s">
        <v>185</v>
      </c>
      <c r="I4" s="75" t="s">
        <v>236</v>
      </c>
      <c r="K4" s="7"/>
      <c r="L4" s="7"/>
      <c r="M4" s="7"/>
    </row>
    <row r="5" spans="2:14" ht="15.75">
      <c r="B5" s="31" t="s">
        <v>215</v>
      </c>
      <c r="C5" s="40" t="s">
        <v>0</v>
      </c>
      <c r="D5" s="38">
        <v>30.527999999999999</v>
      </c>
      <c r="E5" s="38">
        <v>30.247</v>
      </c>
      <c r="F5" s="38">
        <v>30.65</v>
      </c>
      <c r="G5" s="38">
        <v>30.4</v>
      </c>
      <c r="H5" s="38">
        <v>30.6</v>
      </c>
      <c r="I5" s="38">
        <v>30.71</v>
      </c>
      <c r="J5" s="40"/>
      <c r="K5" s="7"/>
      <c r="L5" s="7"/>
      <c r="M5" s="7"/>
    </row>
    <row r="6" spans="2:14" ht="15.75">
      <c r="B6" s="31" t="s">
        <v>215</v>
      </c>
      <c r="C6" s="40" t="s">
        <v>2</v>
      </c>
      <c r="D6" s="38">
        <v>36.164000000000001</v>
      </c>
      <c r="E6" s="38">
        <v>37.734000000000002</v>
      </c>
      <c r="F6" s="38">
        <v>36.659999999999997</v>
      </c>
      <c r="G6" s="38">
        <v>36.799999999999997</v>
      </c>
      <c r="H6" s="38">
        <v>37.6</v>
      </c>
      <c r="I6" s="38">
        <v>36.799999999999997</v>
      </c>
      <c r="J6" s="40"/>
      <c r="K6" s="7"/>
      <c r="L6" s="7"/>
      <c r="M6" s="7"/>
    </row>
    <row r="7" spans="2:14" ht="15.75">
      <c r="B7" s="31" t="s">
        <v>215</v>
      </c>
      <c r="C7" s="40" t="s">
        <v>3</v>
      </c>
      <c r="D7" s="38">
        <v>2.2469999999999999</v>
      </c>
      <c r="E7" s="38">
        <v>1.857</v>
      </c>
      <c r="F7" s="38">
        <v>1.8</v>
      </c>
      <c r="G7" s="38">
        <v>1.9</v>
      </c>
      <c r="H7" s="38">
        <v>1.7</v>
      </c>
      <c r="I7" s="38">
        <v>1.5</v>
      </c>
      <c r="J7" s="40"/>
      <c r="K7" s="7"/>
      <c r="L7" s="7"/>
      <c r="M7" s="7"/>
    </row>
    <row r="8" spans="2:14" ht="15.75">
      <c r="B8" s="31" t="s">
        <v>215</v>
      </c>
      <c r="C8" s="40" t="s">
        <v>6</v>
      </c>
      <c r="D8" s="38">
        <v>0.91200000000000003</v>
      </c>
      <c r="E8" s="38">
        <v>0.90400000000000003</v>
      </c>
      <c r="F8" s="38">
        <v>0.91</v>
      </c>
      <c r="G8" s="38">
        <v>0.89</v>
      </c>
      <c r="H8" s="38">
        <v>0.92</v>
      </c>
      <c r="I8" s="38">
        <v>0.93</v>
      </c>
      <c r="J8" s="40"/>
      <c r="K8" s="7"/>
      <c r="L8" s="7"/>
      <c r="M8" s="7"/>
      <c r="N8" s="7"/>
    </row>
    <row r="9" spans="2:14" ht="15.75">
      <c r="B9" s="31" t="s">
        <v>215</v>
      </c>
      <c r="C9" s="40" t="s">
        <v>5</v>
      </c>
      <c r="D9" s="38">
        <v>0.121</v>
      </c>
      <c r="E9" s="38">
        <v>7.0000000000000007E-2</v>
      </c>
      <c r="F9" s="38">
        <v>0.01</v>
      </c>
      <c r="G9" s="38">
        <v>0.06</v>
      </c>
      <c r="H9" s="38">
        <v>0.1</v>
      </c>
      <c r="I9" s="38">
        <v>0.02</v>
      </c>
      <c r="J9" s="40"/>
      <c r="K9" s="7"/>
      <c r="L9" s="7"/>
      <c r="M9" s="7"/>
    </row>
    <row r="10" spans="2:14" ht="15.75">
      <c r="B10" s="31" t="s">
        <v>215</v>
      </c>
      <c r="C10" s="40" t="s">
        <v>8</v>
      </c>
      <c r="D10" s="38">
        <v>28.58</v>
      </c>
      <c r="E10" s="38">
        <v>28.777999999999999</v>
      </c>
      <c r="F10" s="38">
        <v>28.4</v>
      </c>
      <c r="G10" s="38">
        <v>28.6</v>
      </c>
      <c r="H10" s="38">
        <v>28.7</v>
      </c>
      <c r="I10" s="38">
        <v>28.9</v>
      </c>
      <c r="J10" s="40"/>
      <c r="K10" s="7"/>
      <c r="L10" s="7"/>
      <c r="M10" s="7"/>
    </row>
    <row r="11" spans="2:14" ht="15.75">
      <c r="B11" s="31" t="s">
        <v>215</v>
      </c>
      <c r="C11" s="40" t="s">
        <v>10</v>
      </c>
      <c r="D11" s="38">
        <v>4.2000000000000003E-2</v>
      </c>
      <c r="E11" s="38">
        <v>5.5E-2</v>
      </c>
      <c r="F11" s="38">
        <v>0.03</v>
      </c>
      <c r="G11" s="38">
        <v>0.04</v>
      </c>
      <c r="H11" s="38">
        <v>0.01</v>
      </c>
      <c r="I11" s="38" t="s">
        <v>225</v>
      </c>
      <c r="J11" s="40"/>
      <c r="K11" s="7"/>
      <c r="L11" s="7"/>
      <c r="M11" s="7"/>
    </row>
    <row r="12" spans="2:14" ht="15.75">
      <c r="B12" s="31" t="s">
        <v>215</v>
      </c>
      <c r="C12" s="40" t="s">
        <v>85</v>
      </c>
      <c r="D12" s="38">
        <v>0.67400000000000004</v>
      </c>
      <c r="E12" s="38">
        <v>0.53300000000000003</v>
      </c>
      <c r="F12" s="38">
        <v>0.5</v>
      </c>
      <c r="G12" s="38">
        <v>0.4</v>
      </c>
      <c r="H12" s="38">
        <v>0.01</v>
      </c>
      <c r="I12" s="38">
        <v>0.3</v>
      </c>
      <c r="J12" s="40"/>
      <c r="K12" s="7"/>
      <c r="L12" s="7"/>
      <c r="M12" s="7"/>
    </row>
    <row r="13" spans="2:14">
      <c r="D13" s="7"/>
      <c r="E13" s="7"/>
      <c r="F13" s="7"/>
      <c r="G13" s="7"/>
      <c r="H13" s="7"/>
      <c r="I13" s="7"/>
      <c r="J13" s="40"/>
      <c r="K13" s="7"/>
      <c r="L13" s="7"/>
      <c r="M13" s="7"/>
    </row>
    <row r="14" spans="2:14" ht="15.75">
      <c r="B14" s="32" t="s">
        <v>215</v>
      </c>
      <c r="C14" s="40" t="s">
        <v>60</v>
      </c>
      <c r="D14" s="39">
        <v>99.367999999999995</v>
      </c>
      <c r="E14" s="39">
        <v>100.2</v>
      </c>
      <c r="F14" s="39">
        <v>99</v>
      </c>
      <c r="G14" s="39">
        <v>99.090000000000018</v>
      </c>
      <c r="H14" s="39">
        <v>99.640000000000015</v>
      </c>
      <c r="I14" s="39">
        <v>99.159999999999982</v>
      </c>
      <c r="J14" s="40"/>
      <c r="K14" s="7"/>
      <c r="L14" s="7"/>
      <c r="M14" s="7"/>
    </row>
    <row r="15" spans="2:14" ht="15.75">
      <c r="C15" s="40"/>
      <c r="D15" s="38"/>
      <c r="E15" s="38"/>
      <c r="F15" s="38"/>
      <c r="G15" s="38"/>
      <c r="H15" s="38"/>
      <c r="I15" s="38"/>
    </row>
    <row r="16" spans="2:14" ht="15.75">
      <c r="C16" s="40" t="s">
        <v>11</v>
      </c>
      <c r="D16" s="38">
        <v>1.0094982093060736</v>
      </c>
      <c r="E16" s="38">
        <v>0.99217385248365098</v>
      </c>
      <c r="F16" s="38">
        <v>1.0113640591740169</v>
      </c>
      <c r="G16" s="38">
        <v>1.0057321395665024</v>
      </c>
      <c r="H16" s="38">
        <v>1.0040848699176221</v>
      </c>
      <c r="I16" s="38">
        <v>1.0148523451285085</v>
      </c>
    </row>
    <row r="17" spans="3:10" ht="15.75">
      <c r="C17" s="40" t="s">
        <v>14</v>
      </c>
      <c r="D17" s="38">
        <v>8.7580694700554726E-2</v>
      </c>
      <c r="E17" s="38">
        <v>7.1798519387178961E-2</v>
      </c>
      <c r="F17" s="38">
        <v>7.0816670807174298E-2</v>
      </c>
      <c r="G17" s="38">
        <v>7.4090147539930859E-2</v>
      </c>
      <c r="H17" s="38">
        <v>6.5750041500998654E-2</v>
      </c>
      <c r="I17" s="38">
        <v>5.842684234589407E-2</v>
      </c>
    </row>
    <row r="18" spans="3:10" ht="15.75">
      <c r="C18" s="40" t="s">
        <v>13</v>
      </c>
      <c r="D18" s="38">
        <v>0.89937142539630088</v>
      </c>
      <c r="E18" s="38">
        <v>0.93063368841046468</v>
      </c>
      <c r="F18" s="38">
        <v>0.91122775055549243</v>
      </c>
      <c r="G18" s="38">
        <v>0.91561308091079352</v>
      </c>
      <c r="H18" s="38">
        <v>0.92788096629526973</v>
      </c>
      <c r="I18" s="38">
        <v>0.91458965884611243</v>
      </c>
    </row>
    <row r="19" spans="3:10" ht="15.75">
      <c r="C19" s="40" t="s">
        <v>88</v>
      </c>
      <c r="D19" s="38">
        <v>2.5221880852116733E-2</v>
      </c>
      <c r="E19" s="38">
        <v>2.4799865944066461E-2</v>
      </c>
      <c r="F19" s="38">
        <v>2.5402807162587849E-2</v>
      </c>
      <c r="G19" s="38">
        <v>2.4624883436449523E-2</v>
      </c>
      <c r="H19" s="38">
        <v>2.5247143898500381E-2</v>
      </c>
      <c r="I19" s="38">
        <v>2.5702858377915229E-2</v>
      </c>
    </row>
    <row r="20" spans="3:10" ht="15.75">
      <c r="C20" s="40" t="s">
        <v>62</v>
      </c>
      <c r="D20" s="38">
        <v>3.3892498857166029E-3</v>
      </c>
      <c r="E20" s="38">
        <v>1.9444624454333366E-3</v>
      </c>
      <c r="F20" s="38">
        <v>2.8273261332621854E-4</v>
      </c>
      <c r="G20" s="38">
        <v>1.6813998931607638E-3</v>
      </c>
      <c r="H20" s="38">
        <v>2.7794573630919766E-3</v>
      </c>
      <c r="I20" s="38">
        <v>5.5984017220465237E-4</v>
      </c>
    </row>
    <row r="21" spans="3:10" ht="15.75">
      <c r="C21" s="40" t="s">
        <v>21</v>
      </c>
      <c r="D21" s="38">
        <v>1.0126599246345818</v>
      </c>
      <c r="E21" s="38">
        <v>1.0112192005469325</v>
      </c>
      <c r="F21" s="38">
        <v>1.0074000000000001</v>
      </c>
      <c r="G21" s="38">
        <v>1.0138389624451924</v>
      </c>
      <c r="H21" s="38">
        <v>1.0090788236792576</v>
      </c>
      <c r="I21" s="38">
        <v>1.0233285364551741</v>
      </c>
    </row>
    <row r="22" spans="3:10" ht="15.75">
      <c r="C22" s="40"/>
      <c r="D22" s="63"/>
      <c r="E22" s="63"/>
      <c r="F22" s="63"/>
      <c r="G22" s="63"/>
      <c r="H22" s="63"/>
      <c r="I22" s="63"/>
    </row>
    <row r="23" spans="3:10" ht="15.75">
      <c r="C23" s="40" t="s">
        <v>23</v>
      </c>
      <c r="D23" s="38">
        <v>1.7715180840155893E-3</v>
      </c>
      <c r="E23" s="38">
        <v>2.3006062174689172E-3</v>
      </c>
      <c r="F23" s="38">
        <v>1.2772480315874726E-3</v>
      </c>
      <c r="G23" s="38">
        <v>1.6879432310312685E-3</v>
      </c>
      <c r="H23" s="38">
        <v>4.1854108541232183E-4</v>
      </c>
      <c r="I23" s="38" t="s">
        <v>241</v>
      </c>
    </row>
    <row r="24" spans="3:10" ht="15.75">
      <c r="C24" s="40" t="s">
        <v>89</v>
      </c>
      <c r="D24" s="38">
        <v>8.7328741299952089E-3</v>
      </c>
      <c r="E24" s="38">
        <v>6.8119498966730972E-3</v>
      </c>
      <c r="F24" s="38">
        <v>6.539205656416908E-3</v>
      </c>
      <c r="G24" s="38">
        <v>5.1851203451932087E-3</v>
      </c>
      <c r="H24" s="38">
        <v>1.2856983916128379E-4</v>
      </c>
      <c r="I24" s="38">
        <v>3.8844935266234381E-3</v>
      </c>
    </row>
    <row r="26" spans="3:10">
      <c r="C26" t="s">
        <v>226</v>
      </c>
    </row>
    <row r="28" spans="3:10" ht="15.75">
      <c r="C28" s="7"/>
      <c r="D28" s="11"/>
      <c r="E28" s="11"/>
      <c r="F28" s="11"/>
      <c r="G28" s="11"/>
      <c r="H28" s="11"/>
      <c r="I28" s="11"/>
      <c r="J28" s="7"/>
    </row>
    <row r="29" spans="3:10" ht="15.75">
      <c r="C29" s="7"/>
      <c r="D29" s="17"/>
      <c r="E29" s="17"/>
      <c r="F29" s="17"/>
      <c r="G29" s="17"/>
      <c r="H29" s="17"/>
      <c r="I29" s="17"/>
    </row>
    <row r="30" spans="3:10" ht="15.75">
      <c r="C30" s="7"/>
      <c r="D30" s="17"/>
      <c r="E30" s="17"/>
      <c r="F30" s="17"/>
      <c r="G30" s="17"/>
      <c r="H30" s="17"/>
      <c r="I30" s="17"/>
    </row>
    <row r="31" spans="3:10">
      <c r="D31" s="18"/>
      <c r="E31" s="18"/>
      <c r="F31" s="18"/>
      <c r="G31" s="18"/>
      <c r="H31" s="18"/>
      <c r="I31" s="18"/>
    </row>
  </sheetData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X24"/>
  <sheetViews>
    <sheetView topLeftCell="B1" zoomScaleNormal="100" workbookViewId="0">
      <selection activeCell="B2" sqref="B2"/>
    </sheetView>
  </sheetViews>
  <sheetFormatPr defaultRowHeight="15"/>
  <cols>
    <col min="3" max="3" width="15.85546875" customWidth="1"/>
    <col min="4" max="4" width="18" customWidth="1"/>
    <col min="5" max="6" width="14.5703125" customWidth="1"/>
    <col min="7" max="7" width="14.42578125" customWidth="1"/>
    <col min="8" max="8" width="14.7109375" customWidth="1"/>
    <col min="9" max="9" width="15.28515625" customWidth="1"/>
    <col min="10" max="10" width="15.42578125" customWidth="1"/>
    <col min="11" max="11" width="15.28515625" customWidth="1"/>
    <col min="12" max="12" width="13.42578125" customWidth="1"/>
    <col min="13" max="13" width="13.85546875" customWidth="1"/>
    <col min="14" max="14" width="14.140625" customWidth="1"/>
    <col min="15" max="15" width="15.5703125" customWidth="1"/>
    <col min="16" max="16" width="13.5703125" customWidth="1"/>
    <col min="17" max="17" width="13" customWidth="1"/>
    <col min="18" max="18" width="15.42578125" customWidth="1"/>
    <col min="19" max="19" width="14.85546875" customWidth="1"/>
    <col min="20" max="20" width="14.42578125" customWidth="1"/>
  </cols>
  <sheetData>
    <row r="2" spans="2:24" ht="15.75">
      <c r="C2" s="78" t="s">
        <v>96</v>
      </c>
      <c r="D2" s="78" t="s">
        <v>214</v>
      </c>
      <c r="E2" s="78" t="s">
        <v>214</v>
      </c>
      <c r="F2" s="78" t="s">
        <v>214</v>
      </c>
      <c r="G2" s="78" t="s">
        <v>214</v>
      </c>
      <c r="H2" s="78" t="s">
        <v>214</v>
      </c>
      <c r="I2" s="78" t="s">
        <v>214</v>
      </c>
      <c r="J2" s="78" t="s">
        <v>214</v>
      </c>
      <c r="K2" s="89" t="s">
        <v>223</v>
      </c>
      <c r="L2" s="78" t="s">
        <v>214</v>
      </c>
      <c r="M2" s="78" t="s">
        <v>214</v>
      </c>
      <c r="N2" s="78" t="s">
        <v>214</v>
      </c>
      <c r="O2" s="90" t="s">
        <v>214</v>
      </c>
      <c r="P2" s="90" t="s">
        <v>214</v>
      </c>
      <c r="Q2" s="78" t="s">
        <v>214</v>
      </c>
      <c r="R2" s="78" t="s">
        <v>214</v>
      </c>
      <c r="S2" s="78" t="s">
        <v>214</v>
      </c>
      <c r="T2" s="78" t="s">
        <v>214</v>
      </c>
    </row>
    <row r="3" spans="2:24" ht="15.75">
      <c r="B3" s="19"/>
      <c r="C3" s="78" t="s">
        <v>119</v>
      </c>
      <c r="D3" s="85" t="s">
        <v>208</v>
      </c>
      <c r="E3" s="85" t="s">
        <v>208</v>
      </c>
      <c r="F3" s="85" t="s">
        <v>208</v>
      </c>
      <c r="G3" s="85" t="s">
        <v>209</v>
      </c>
      <c r="H3" s="85" t="s">
        <v>210</v>
      </c>
      <c r="I3" s="85" t="s">
        <v>210</v>
      </c>
      <c r="J3" s="86" t="s">
        <v>221</v>
      </c>
      <c r="K3" s="86" t="s">
        <v>221</v>
      </c>
      <c r="L3" s="85" t="s">
        <v>212</v>
      </c>
      <c r="M3" s="85" t="s">
        <v>212</v>
      </c>
      <c r="N3" s="85" t="s">
        <v>212</v>
      </c>
      <c r="O3" s="87" t="s">
        <v>213</v>
      </c>
      <c r="P3" s="87" t="s">
        <v>213</v>
      </c>
      <c r="Q3" s="85" t="s">
        <v>211</v>
      </c>
      <c r="R3" s="85" t="s">
        <v>212</v>
      </c>
      <c r="S3" s="88" t="s">
        <v>231</v>
      </c>
      <c r="T3" s="88" t="s">
        <v>231</v>
      </c>
    </row>
    <row r="4" spans="2:24" ht="15.75">
      <c r="B4" s="19"/>
      <c r="C4" s="78" t="s">
        <v>227</v>
      </c>
      <c r="D4" s="91" t="s">
        <v>219</v>
      </c>
      <c r="E4" s="91" t="s">
        <v>219</v>
      </c>
      <c r="F4" s="91" t="s">
        <v>219</v>
      </c>
      <c r="G4" s="92" t="s">
        <v>219</v>
      </c>
      <c r="H4" s="92" t="s">
        <v>219</v>
      </c>
      <c r="I4" s="92" t="s">
        <v>219</v>
      </c>
      <c r="J4" s="92" t="s">
        <v>219</v>
      </c>
      <c r="K4" s="92" t="s">
        <v>219</v>
      </c>
      <c r="L4" s="92" t="s">
        <v>220</v>
      </c>
      <c r="M4" s="92" t="s">
        <v>220</v>
      </c>
      <c r="N4" s="92" t="s">
        <v>220</v>
      </c>
      <c r="O4" s="92" t="s">
        <v>220</v>
      </c>
      <c r="P4" s="92" t="s">
        <v>220</v>
      </c>
      <c r="Q4" s="92" t="s">
        <v>220</v>
      </c>
      <c r="R4" s="92" t="s">
        <v>220</v>
      </c>
      <c r="S4" s="92" t="s">
        <v>220</v>
      </c>
      <c r="T4" s="92" t="s">
        <v>220</v>
      </c>
    </row>
    <row r="5" spans="2:24" ht="15.75">
      <c r="B5" s="19"/>
      <c r="V5" s="32"/>
      <c r="W5" s="32"/>
      <c r="X5" s="32"/>
    </row>
    <row r="6" spans="2:24" ht="15.75">
      <c r="B6" s="35" t="s">
        <v>215</v>
      </c>
      <c r="C6" s="31" t="s">
        <v>0</v>
      </c>
      <c r="D6" s="33">
        <v>0.02</v>
      </c>
      <c r="E6" s="33">
        <v>0.01</v>
      </c>
      <c r="F6" s="33">
        <v>0.06</v>
      </c>
      <c r="G6" s="33">
        <v>0.01</v>
      </c>
      <c r="H6" s="33">
        <v>0.09</v>
      </c>
      <c r="I6" s="33">
        <v>0.08</v>
      </c>
      <c r="J6" s="34">
        <v>6.6000000000000003E-2</v>
      </c>
      <c r="K6" s="34">
        <v>0.05</v>
      </c>
      <c r="L6" s="33">
        <v>0.17</v>
      </c>
      <c r="M6" s="33">
        <v>0.15</v>
      </c>
      <c r="N6" s="33">
        <v>0.21</v>
      </c>
      <c r="O6" s="36">
        <v>0.1</v>
      </c>
      <c r="P6" s="36">
        <v>0.18</v>
      </c>
      <c r="Q6" s="33">
        <v>0.16900000000000001</v>
      </c>
      <c r="R6" s="34">
        <v>0.14000000000000001</v>
      </c>
      <c r="S6" s="34">
        <v>0.16</v>
      </c>
      <c r="T6" s="33">
        <v>0.129</v>
      </c>
      <c r="U6" s="19"/>
      <c r="V6" s="7"/>
      <c r="W6" s="7"/>
      <c r="X6" s="7"/>
    </row>
    <row r="7" spans="2:24" ht="15.75">
      <c r="B7" s="35" t="s">
        <v>215</v>
      </c>
      <c r="C7" s="31" t="s">
        <v>3</v>
      </c>
      <c r="D7" s="33">
        <v>0.01</v>
      </c>
      <c r="E7" s="33" t="s">
        <v>225</v>
      </c>
      <c r="F7" s="33" t="s">
        <v>225</v>
      </c>
      <c r="G7" s="33" t="s">
        <v>225</v>
      </c>
      <c r="H7" s="33" t="s">
        <v>225</v>
      </c>
      <c r="I7" s="33" t="s">
        <v>225</v>
      </c>
      <c r="J7" s="33">
        <v>0.01</v>
      </c>
      <c r="K7" s="33" t="s">
        <v>225</v>
      </c>
      <c r="L7" s="33">
        <v>0.02</v>
      </c>
      <c r="M7" s="33">
        <v>0.02</v>
      </c>
      <c r="N7" s="33">
        <v>0.03</v>
      </c>
      <c r="O7" s="33">
        <v>0.03</v>
      </c>
      <c r="P7" s="33">
        <v>0.03</v>
      </c>
      <c r="Q7" s="33">
        <v>3.5000000000000003E-2</v>
      </c>
      <c r="R7" s="34">
        <v>0.03</v>
      </c>
      <c r="S7" s="34">
        <v>0.02</v>
      </c>
      <c r="T7" s="33">
        <v>0.02</v>
      </c>
      <c r="U7" s="19"/>
      <c r="V7" s="7"/>
      <c r="W7" s="7"/>
      <c r="X7" s="7"/>
    </row>
    <row r="8" spans="2:24" ht="15.75">
      <c r="B8" s="35" t="s">
        <v>215</v>
      </c>
      <c r="C8" s="31" t="s">
        <v>4</v>
      </c>
      <c r="D8" s="33" t="s">
        <v>225</v>
      </c>
      <c r="E8" s="33" t="s">
        <v>225</v>
      </c>
      <c r="F8" s="33" t="s">
        <v>225</v>
      </c>
      <c r="G8" s="33" t="s">
        <v>225</v>
      </c>
      <c r="H8" s="33" t="s">
        <v>225</v>
      </c>
      <c r="I8" s="33" t="s">
        <v>225</v>
      </c>
      <c r="J8" s="33" t="s">
        <v>225</v>
      </c>
      <c r="K8" s="33" t="s">
        <v>225</v>
      </c>
      <c r="L8" s="33" t="s">
        <v>225</v>
      </c>
      <c r="M8" s="33" t="s">
        <v>225</v>
      </c>
      <c r="N8" s="33" t="s">
        <v>225</v>
      </c>
      <c r="O8" s="33" t="s">
        <v>225</v>
      </c>
      <c r="P8" s="33" t="s">
        <v>225</v>
      </c>
      <c r="Q8" s="33" t="s">
        <v>225</v>
      </c>
      <c r="R8" s="34" t="s">
        <v>225</v>
      </c>
      <c r="S8" s="34" t="s">
        <v>225</v>
      </c>
      <c r="T8" s="33" t="s">
        <v>225</v>
      </c>
      <c r="U8" s="19"/>
      <c r="V8" s="7"/>
      <c r="W8" s="7"/>
      <c r="X8" s="7"/>
    </row>
    <row r="9" spans="2:24" ht="15.75">
      <c r="B9" s="35" t="s">
        <v>215</v>
      </c>
      <c r="C9" s="31" t="s">
        <v>2</v>
      </c>
      <c r="D9" s="33">
        <v>0.01</v>
      </c>
      <c r="E9" s="33">
        <v>0.01</v>
      </c>
      <c r="F9" s="33">
        <v>0.01</v>
      </c>
      <c r="G9" s="33">
        <v>3.5000000000000003E-2</v>
      </c>
      <c r="H9" s="33">
        <v>0.06</v>
      </c>
      <c r="I9" s="33">
        <v>0.08</v>
      </c>
      <c r="J9" s="34">
        <v>0.01</v>
      </c>
      <c r="K9" s="34">
        <v>0.03</v>
      </c>
      <c r="L9" s="33">
        <v>0.09</v>
      </c>
      <c r="M9" s="33">
        <v>0.06</v>
      </c>
      <c r="N9" s="33">
        <v>0.05</v>
      </c>
      <c r="O9" s="36">
        <v>0.04</v>
      </c>
      <c r="P9" s="36">
        <v>0.03</v>
      </c>
      <c r="Q9" s="33">
        <v>7.0000000000000007E-2</v>
      </c>
      <c r="R9" s="34">
        <v>0.04</v>
      </c>
      <c r="S9" s="34">
        <v>0.05</v>
      </c>
      <c r="T9" s="34">
        <v>0.09</v>
      </c>
      <c r="U9" s="19"/>
      <c r="V9" s="7"/>
      <c r="W9" s="7"/>
      <c r="X9" s="7"/>
    </row>
    <row r="10" spans="2:24" ht="15.75">
      <c r="B10" s="35" t="s">
        <v>215</v>
      </c>
      <c r="C10" s="31" t="s">
        <v>6</v>
      </c>
      <c r="D10" s="33">
        <v>94.91</v>
      </c>
      <c r="E10" s="33">
        <v>93.81</v>
      </c>
      <c r="F10" s="33">
        <v>93.6</v>
      </c>
      <c r="G10" s="33">
        <v>92.02</v>
      </c>
      <c r="H10" s="33">
        <v>91.25</v>
      </c>
      <c r="I10" s="33">
        <v>91.8</v>
      </c>
      <c r="J10" s="34">
        <v>94.8</v>
      </c>
      <c r="K10" s="34">
        <v>93.62</v>
      </c>
      <c r="L10" s="33">
        <v>92.56</v>
      </c>
      <c r="M10" s="33">
        <v>93.31</v>
      </c>
      <c r="N10" s="33">
        <v>93.69</v>
      </c>
      <c r="O10" s="36">
        <v>93.8</v>
      </c>
      <c r="P10" s="36">
        <v>94.2</v>
      </c>
      <c r="Q10" s="33">
        <v>94.17</v>
      </c>
      <c r="R10" s="34">
        <v>89.1</v>
      </c>
      <c r="S10" s="34">
        <v>91.6</v>
      </c>
      <c r="T10" s="33">
        <v>92.76</v>
      </c>
      <c r="U10" s="19"/>
      <c r="V10" s="7"/>
      <c r="W10" s="7"/>
      <c r="X10" s="7"/>
    </row>
    <row r="11" spans="2:24" ht="15.75">
      <c r="B11" s="35" t="s">
        <v>215</v>
      </c>
      <c r="C11" s="31" t="s">
        <v>216</v>
      </c>
      <c r="D11" s="33" t="s">
        <v>225</v>
      </c>
      <c r="E11" s="33" t="s">
        <v>225</v>
      </c>
      <c r="F11" s="33" t="s">
        <v>225</v>
      </c>
      <c r="G11" s="33" t="s">
        <v>225</v>
      </c>
      <c r="H11" s="33" t="s">
        <v>225</v>
      </c>
      <c r="I11" s="33" t="s">
        <v>225</v>
      </c>
      <c r="J11" s="33" t="s">
        <v>225</v>
      </c>
      <c r="K11" s="33" t="s">
        <v>225</v>
      </c>
      <c r="L11" s="33" t="s">
        <v>225</v>
      </c>
      <c r="M11" s="33" t="s">
        <v>225</v>
      </c>
      <c r="N11" s="33" t="s">
        <v>225</v>
      </c>
      <c r="O11" s="33" t="s">
        <v>225</v>
      </c>
      <c r="P11" s="33" t="s">
        <v>225</v>
      </c>
      <c r="Q11" s="33" t="s">
        <v>225</v>
      </c>
      <c r="R11" s="34" t="s">
        <v>225</v>
      </c>
      <c r="S11" s="34" t="s">
        <v>225</v>
      </c>
      <c r="T11" s="33" t="s">
        <v>225</v>
      </c>
      <c r="U11" s="19"/>
      <c r="V11" s="7"/>
      <c r="W11" s="7"/>
      <c r="X11" s="7"/>
    </row>
    <row r="12" spans="2:24" ht="15.75">
      <c r="B12" s="35" t="s">
        <v>215</v>
      </c>
      <c r="C12" s="31" t="s">
        <v>7</v>
      </c>
      <c r="D12" s="33">
        <v>0.01</v>
      </c>
      <c r="E12" s="33">
        <v>0.01</v>
      </c>
      <c r="F12" s="33" t="s">
        <v>225</v>
      </c>
      <c r="G12" s="33">
        <v>0.02</v>
      </c>
      <c r="H12" s="33">
        <v>0.02</v>
      </c>
      <c r="I12" s="33">
        <v>0.01</v>
      </c>
      <c r="J12" s="34" t="s">
        <v>225</v>
      </c>
      <c r="K12" s="34">
        <v>1.4999999999999999E-2</v>
      </c>
      <c r="L12" s="33">
        <v>0.03</v>
      </c>
      <c r="M12" s="33">
        <v>0.03</v>
      </c>
      <c r="N12" s="33">
        <v>0.03</v>
      </c>
      <c r="O12" s="36">
        <v>0.05</v>
      </c>
      <c r="P12" s="36">
        <v>0.04</v>
      </c>
      <c r="Q12" s="33">
        <v>3.5000000000000003E-2</v>
      </c>
      <c r="R12" s="34">
        <v>0.04</v>
      </c>
      <c r="S12" s="34">
        <v>0.05</v>
      </c>
      <c r="T12" s="33">
        <v>0.04</v>
      </c>
      <c r="U12" s="19"/>
      <c r="V12" s="7"/>
      <c r="W12" s="7"/>
      <c r="X12" s="7"/>
    </row>
    <row r="13" spans="2:24" ht="15.75">
      <c r="B13" s="35" t="s">
        <v>215</v>
      </c>
      <c r="C13" s="31" t="s">
        <v>5</v>
      </c>
      <c r="D13" s="33">
        <v>0.06</v>
      </c>
      <c r="E13" s="33">
        <v>0.09</v>
      </c>
      <c r="F13" s="33">
        <v>0.1</v>
      </c>
      <c r="G13" s="33">
        <v>0.15</v>
      </c>
      <c r="H13" s="33">
        <v>0.13</v>
      </c>
      <c r="I13" s="34">
        <v>0.23</v>
      </c>
      <c r="J13" s="34">
        <v>0.28999999999999998</v>
      </c>
      <c r="K13" s="34">
        <v>0.19</v>
      </c>
      <c r="L13" s="33">
        <v>0.04</v>
      </c>
      <c r="M13" s="33">
        <v>0.1</v>
      </c>
      <c r="N13" s="33">
        <v>0.09</v>
      </c>
      <c r="O13" s="36">
        <v>0.1</v>
      </c>
      <c r="P13" s="36">
        <v>0.09</v>
      </c>
      <c r="Q13" s="33">
        <v>0.08</v>
      </c>
      <c r="R13" s="34">
        <v>0.09</v>
      </c>
      <c r="S13" s="34">
        <v>0.08</v>
      </c>
      <c r="T13" s="33">
        <v>0.11</v>
      </c>
      <c r="U13" s="19"/>
      <c r="V13" s="7"/>
      <c r="W13" s="7"/>
      <c r="X13" s="7"/>
    </row>
    <row r="14" spans="2:24" ht="15.75">
      <c r="B14" s="35" t="s">
        <v>215</v>
      </c>
      <c r="C14" s="31" t="s">
        <v>85</v>
      </c>
      <c r="D14" s="33" t="s">
        <v>225</v>
      </c>
      <c r="E14" s="33" t="s">
        <v>225</v>
      </c>
      <c r="F14" s="33" t="s">
        <v>225</v>
      </c>
      <c r="G14" s="33" t="s">
        <v>225</v>
      </c>
      <c r="H14" s="33" t="s">
        <v>225</v>
      </c>
      <c r="I14" s="33" t="s">
        <v>225</v>
      </c>
      <c r="J14" s="33" t="s">
        <v>225</v>
      </c>
      <c r="K14" s="33" t="s">
        <v>225</v>
      </c>
      <c r="L14" s="33" t="s">
        <v>225</v>
      </c>
      <c r="M14" s="33" t="s">
        <v>225</v>
      </c>
      <c r="N14" s="33" t="s">
        <v>225</v>
      </c>
      <c r="O14" s="33" t="s">
        <v>225</v>
      </c>
      <c r="P14" s="33" t="s">
        <v>225</v>
      </c>
      <c r="Q14" s="33" t="s">
        <v>225</v>
      </c>
      <c r="R14" s="34" t="s">
        <v>225</v>
      </c>
      <c r="S14" s="34" t="s">
        <v>225</v>
      </c>
      <c r="T14" s="33" t="s">
        <v>225</v>
      </c>
      <c r="U14" s="19"/>
      <c r="V14" s="7"/>
      <c r="W14" s="7"/>
      <c r="X14" s="7"/>
    </row>
    <row r="15" spans="2:24" ht="15.75">
      <c r="B15" s="35" t="s">
        <v>215</v>
      </c>
      <c r="C15" s="31" t="s">
        <v>9</v>
      </c>
      <c r="D15" s="33" t="s">
        <v>225</v>
      </c>
      <c r="E15" s="33" t="s">
        <v>225</v>
      </c>
      <c r="F15" s="33" t="s">
        <v>225</v>
      </c>
      <c r="G15" s="33" t="s">
        <v>225</v>
      </c>
      <c r="H15" s="33" t="s">
        <v>225</v>
      </c>
      <c r="I15" s="33" t="s">
        <v>225</v>
      </c>
      <c r="J15" s="33" t="s">
        <v>225</v>
      </c>
      <c r="K15" s="33" t="s">
        <v>225</v>
      </c>
      <c r="L15" s="33" t="s">
        <v>225</v>
      </c>
      <c r="M15" s="33" t="s">
        <v>225</v>
      </c>
      <c r="N15" s="33" t="s">
        <v>225</v>
      </c>
      <c r="O15" s="33" t="s">
        <v>225</v>
      </c>
      <c r="P15" s="33" t="s">
        <v>225</v>
      </c>
      <c r="Q15" s="33" t="s">
        <v>225</v>
      </c>
      <c r="R15" s="34" t="s">
        <v>225</v>
      </c>
      <c r="S15" s="34" t="s">
        <v>225</v>
      </c>
      <c r="T15" s="33" t="s">
        <v>225</v>
      </c>
      <c r="U15" s="19"/>
      <c r="V15" s="7"/>
      <c r="W15" s="7"/>
      <c r="X15" s="7"/>
    </row>
    <row r="16" spans="2:24" ht="15.75">
      <c r="B16" s="35" t="s">
        <v>215</v>
      </c>
      <c r="C16" s="31" t="s">
        <v>8</v>
      </c>
      <c r="D16" s="33" t="s">
        <v>225</v>
      </c>
      <c r="E16" s="33" t="s">
        <v>225</v>
      </c>
      <c r="F16" s="33" t="s">
        <v>225</v>
      </c>
      <c r="G16" s="33" t="s">
        <v>225</v>
      </c>
      <c r="H16" s="33" t="s">
        <v>225</v>
      </c>
      <c r="I16" s="33" t="s">
        <v>225</v>
      </c>
      <c r="J16" s="33" t="s">
        <v>225</v>
      </c>
      <c r="K16" s="33" t="s">
        <v>225</v>
      </c>
      <c r="L16" s="33" t="s">
        <v>225</v>
      </c>
      <c r="M16" s="33" t="s">
        <v>225</v>
      </c>
      <c r="N16" s="33" t="s">
        <v>225</v>
      </c>
      <c r="O16" s="33" t="s">
        <v>225</v>
      </c>
      <c r="P16" s="33" t="s">
        <v>225</v>
      </c>
      <c r="Q16" s="33" t="s">
        <v>225</v>
      </c>
      <c r="R16" s="34" t="s">
        <v>225</v>
      </c>
      <c r="S16" s="34" t="s">
        <v>225</v>
      </c>
      <c r="T16" s="33" t="s">
        <v>225</v>
      </c>
      <c r="U16" s="19"/>
      <c r="V16" s="7"/>
      <c r="W16" s="7"/>
      <c r="X16" s="7"/>
    </row>
    <row r="17" spans="2:24" ht="15.75">
      <c r="B17" s="35" t="s">
        <v>215</v>
      </c>
      <c r="C17" s="31" t="s">
        <v>10</v>
      </c>
      <c r="D17" s="33" t="s">
        <v>225</v>
      </c>
      <c r="E17" s="33" t="s">
        <v>225</v>
      </c>
      <c r="F17" s="33" t="s">
        <v>225</v>
      </c>
      <c r="G17" s="33" t="s">
        <v>225</v>
      </c>
      <c r="H17" s="33" t="s">
        <v>225</v>
      </c>
      <c r="I17" s="33" t="s">
        <v>225</v>
      </c>
      <c r="J17" s="33" t="s">
        <v>225</v>
      </c>
      <c r="K17" s="33" t="s">
        <v>225</v>
      </c>
      <c r="L17" s="33" t="s">
        <v>225</v>
      </c>
      <c r="M17" s="33" t="s">
        <v>225</v>
      </c>
      <c r="N17" s="33" t="s">
        <v>225</v>
      </c>
      <c r="O17" s="33" t="s">
        <v>225</v>
      </c>
      <c r="P17" s="33" t="s">
        <v>225</v>
      </c>
      <c r="Q17" s="33" t="s">
        <v>225</v>
      </c>
      <c r="R17" s="34" t="s">
        <v>225</v>
      </c>
      <c r="S17" s="34" t="s">
        <v>225</v>
      </c>
      <c r="T17" s="33" t="s">
        <v>225</v>
      </c>
      <c r="U17" s="19"/>
      <c r="V17" s="7"/>
      <c r="W17" s="7"/>
      <c r="X17" s="7"/>
    </row>
    <row r="18" spans="2:24" ht="15.75">
      <c r="B18" s="35" t="s">
        <v>215</v>
      </c>
      <c r="C18" s="31" t="s">
        <v>222</v>
      </c>
      <c r="D18" s="33" t="s">
        <v>225</v>
      </c>
      <c r="E18" s="33">
        <v>0.02</v>
      </c>
      <c r="F18" s="33">
        <v>0.01</v>
      </c>
      <c r="G18" s="33">
        <v>0.01</v>
      </c>
      <c r="H18" s="33">
        <v>0.03</v>
      </c>
      <c r="I18" s="33">
        <v>0.02</v>
      </c>
      <c r="J18" s="33">
        <v>0.01</v>
      </c>
      <c r="K18" s="33">
        <v>0.02</v>
      </c>
      <c r="L18" s="33">
        <v>0.02</v>
      </c>
      <c r="M18" s="33">
        <v>0.02</v>
      </c>
      <c r="N18" s="33">
        <v>0.01</v>
      </c>
      <c r="O18" s="33" t="s">
        <v>225</v>
      </c>
      <c r="P18" s="33" t="s">
        <v>225</v>
      </c>
      <c r="Q18" s="33" t="s">
        <v>225</v>
      </c>
      <c r="R18" s="34" t="s">
        <v>225</v>
      </c>
      <c r="S18" s="34">
        <v>0.01</v>
      </c>
      <c r="T18" s="33">
        <v>0.01</v>
      </c>
      <c r="U18" s="19"/>
      <c r="V18" s="7"/>
      <c r="W18" s="7"/>
      <c r="X18" s="7"/>
    </row>
    <row r="19" spans="2:24" ht="15.75">
      <c r="B19" s="35" t="s">
        <v>215</v>
      </c>
      <c r="C19" s="31" t="s">
        <v>1</v>
      </c>
      <c r="D19" s="33" t="s">
        <v>225</v>
      </c>
      <c r="E19" s="33" t="s">
        <v>225</v>
      </c>
      <c r="F19" s="33" t="s">
        <v>225</v>
      </c>
      <c r="G19" s="33" t="s">
        <v>225</v>
      </c>
      <c r="H19" s="33" t="s">
        <v>225</v>
      </c>
      <c r="I19" s="33" t="s">
        <v>225</v>
      </c>
      <c r="J19" s="33" t="s">
        <v>225</v>
      </c>
      <c r="K19" s="33" t="s">
        <v>225</v>
      </c>
      <c r="L19" s="33" t="s">
        <v>225</v>
      </c>
      <c r="M19" s="33" t="s">
        <v>225</v>
      </c>
      <c r="N19" s="33" t="s">
        <v>225</v>
      </c>
      <c r="O19" s="33" t="s">
        <v>225</v>
      </c>
      <c r="P19" s="33" t="s">
        <v>225</v>
      </c>
      <c r="Q19" s="33" t="s">
        <v>225</v>
      </c>
      <c r="R19" s="34" t="s">
        <v>225</v>
      </c>
      <c r="S19" s="34" t="s">
        <v>225</v>
      </c>
      <c r="T19" s="33" t="s">
        <v>225</v>
      </c>
      <c r="U19" s="19"/>
      <c r="V19" s="7"/>
      <c r="W19" s="7"/>
      <c r="X19" s="7"/>
    </row>
    <row r="20" spans="2:24" ht="15.75">
      <c r="C20" s="32" t="s">
        <v>202</v>
      </c>
      <c r="D20" s="7">
        <f>SUM(D6:D19)</f>
        <v>95.02000000000001</v>
      </c>
      <c r="E20" s="7">
        <f t="shared" ref="E20:T20" si="0">SUM(E6:E19)</f>
        <v>93.95</v>
      </c>
      <c r="F20" s="7">
        <f t="shared" si="0"/>
        <v>93.779999999999987</v>
      </c>
      <c r="G20" s="7">
        <f t="shared" si="0"/>
        <v>92.245000000000005</v>
      </c>
      <c r="H20" s="7">
        <f t="shared" si="0"/>
        <v>91.58</v>
      </c>
      <c r="I20" s="7">
        <f t="shared" si="0"/>
        <v>92.22</v>
      </c>
      <c r="J20" s="7">
        <f t="shared" si="0"/>
        <v>95.186000000000007</v>
      </c>
      <c r="K20" s="7">
        <f t="shared" si="0"/>
        <v>93.924999999999997</v>
      </c>
      <c r="L20" s="7">
        <f t="shared" si="0"/>
        <v>92.93</v>
      </c>
      <c r="M20" s="7">
        <f t="shared" si="0"/>
        <v>93.69</v>
      </c>
      <c r="N20" s="7">
        <f t="shared" si="0"/>
        <v>94.110000000000014</v>
      </c>
      <c r="O20" s="7">
        <f t="shared" si="0"/>
        <v>94.11999999999999</v>
      </c>
      <c r="P20" s="7">
        <f t="shared" si="0"/>
        <v>94.570000000000007</v>
      </c>
      <c r="Q20" s="7">
        <f t="shared" si="0"/>
        <v>94.558999999999997</v>
      </c>
      <c r="R20" s="7">
        <f t="shared" si="0"/>
        <v>89.44</v>
      </c>
      <c r="S20" s="7">
        <f t="shared" si="0"/>
        <v>91.97</v>
      </c>
      <c r="T20" s="7">
        <f t="shared" si="0"/>
        <v>93.15900000000002</v>
      </c>
    </row>
    <row r="21" spans="2:24" ht="15.75">
      <c r="B21" s="20" t="s">
        <v>226</v>
      </c>
      <c r="C21" s="20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</row>
    <row r="22" spans="2:24" ht="15.75">
      <c r="C22" s="20"/>
    </row>
    <row r="24" spans="2:24" ht="15.75">
      <c r="C24" s="20"/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19"/>
  <sheetViews>
    <sheetView workbookViewId="0">
      <selection activeCell="A2" sqref="A2"/>
    </sheetView>
  </sheetViews>
  <sheetFormatPr defaultRowHeight="15"/>
  <cols>
    <col min="2" max="2" width="9.7109375" customWidth="1"/>
    <col min="3" max="3" width="11.85546875" customWidth="1"/>
  </cols>
  <sheetData>
    <row r="2" spans="2:18" ht="15.75">
      <c r="C2" s="10"/>
    </row>
    <row r="3" spans="2:18" ht="15.75">
      <c r="C3" s="84" t="s">
        <v>96</v>
      </c>
      <c r="D3" s="78" t="s">
        <v>218</v>
      </c>
      <c r="E3" s="78" t="s">
        <v>218</v>
      </c>
      <c r="F3" s="78" t="s">
        <v>218</v>
      </c>
      <c r="G3" s="78" t="s">
        <v>218</v>
      </c>
      <c r="H3" s="78" t="s">
        <v>218</v>
      </c>
      <c r="I3" s="78" t="s">
        <v>218</v>
      </c>
      <c r="J3" s="78" t="s">
        <v>218</v>
      </c>
      <c r="K3" s="78" t="s">
        <v>218</v>
      </c>
      <c r="L3" s="78" t="s">
        <v>218</v>
      </c>
      <c r="M3" s="89" t="s">
        <v>218</v>
      </c>
      <c r="N3" s="89" t="s">
        <v>218</v>
      </c>
    </row>
    <row r="4" spans="2:18" ht="15.75">
      <c r="C4" s="84" t="s">
        <v>119</v>
      </c>
      <c r="D4" s="85" t="s">
        <v>211</v>
      </c>
      <c r="E4" s="85" t="s">
        <v>209</v>
      </c>
      <c r="F4" s="85" t="s">
        <v>212</v>
      </c>
      <c r="G4" s="85" t="s">
        <v>212</v>
      </c>
      <c r="H4" s="85" t="s">
        <v>212</v>
      </c>
      <c r="I4" s="85" t="s">
        <v>210</v>
      </c>
      <c r="J4" s="85" t="s">
        <v>210</v>
      </c>
      <c r="K4" s="85" t="s">
        <v>158</v>
      </c>
      <c r="L4" s="85" t="s">
        <v>158</v>
      </c>
      <c r="M4" s="88" t="s">
        <v>217</v>
      </c>
      <c r="N4" s="88" t="s">
        <v>217</v>
      </c>
    </row>
    <row r="5" spans="2:18" ht="15.75">
      <c r="O5" s="20"/>
      <c r="P5" s="20"/>
      <c r="Q5" s="20"/>
      <c r="R5" s="20"/>
    </row>
    <row r="6" spans="2:18" ht="15.75">
      <c r="B6" s="31" t="s">
        <v>215</v>
      </c>
      <c r="C6" s="19" t="s">
        <v>0</v>
      </c>
      <c r="D6" s="33" t="s">
        <v>225</v>
      </c>
      <c r="E6" s="33" t="s">
        <v>225</v>
      </c>
      <c r="F6" s="33" t="s">
        <v>225</v>
      </c>
      <c r="G6" s="33" t="s">
        <v>225</v>
      </c>
      <c r="H6" s="33" t="s">
        <v>225</v>
      </c>
      <c r="I6" s="33" t="s">
        <v>225</v>
      </c>
      <c r="J6" s="33" t="s">
        <v>225</v>
      </c>
      <c r="K6" s="33" t="s">
        <v>225</v>
      </c>
      <c r="L6" s="33" t="s">
        <v>225</v>
      </c>
      <c r="M6" s="34">
        <v>9.4E-2</v>
      </c>
      <c r="N6" s="34">
        <v>7.0000000000000007E-2</v>
      </c>
      <c r="O6" s="7"/>
      <c r="P6" s="7"/>
      <c r="Q6" s="7"/>
      <c r="R6" s="7"/>
    </row>
    <row r="7" spans="2:18" ht="15.75">
      <c r="B7" s="31" t="s">
        <v>215</v>
      </c>
      <c r="C7" s="19" t="s">
        <v>3</v>
      </c>
      <c r="D7" s="33" t="s">
        <v>225</v>
      </c>
      <c r="E7" s="33" t="s">
        <v>225</v>
      </c>
      <c r="F7" s="33" t="s">
        <v>225</v>
      </c>
      <c r="G7" s="33" t="s">
        <v>225</v>
      </c>
      <c r="H7" s="33" t="s">
        <v>225</v>
      </c>
      <c r="I7" s="33" t="s">
        <v>225</v>
      </c>
      <c r="J7" s="33" t="s">
        <v>225</v>
      </c>
      <c r="K7" s="33" t="s">
        <v>225</v>
      </c>
      <c r="L7" s="33" t="s">
        <v>225</v>
      </c>
      <c r="M7" s="34">
        <v>2.8000000000000001E-2</v>
      </c>
      <c r="N7" s="34">
        <v>0.01</v>
      </c>
      <c r="O7" s="7"/>
      <c r="P7" s="7"/>
      <c r="Q7" s="7"/>
      <c r="R7" s="7"/>
    </row>
    <row r="8" spans="2:18" ht="15.75">
      <c r="B8" s="31" t="s">
        <v>215</v>
      </c>
      <c r="C8" s="19" t="s">
        <v>2</v>
      </c>
      <c r="D8" s="33">
        <v>52.9</v>
      </c>
      <c r="E8" s="33">
        <v>51.2</v>
      </c>
      <c r="F8" s="33">
        <v>55.53</v>
      </c>
      <c r="G8" s="33">
        <v>54.13</v>
      </c>
      <c r="H8" s="33">
        <v>53.2</v>
      </c>
      <c r="I8" s="33">
        <v>52.21</v>
      </c>
      <c r="J8" s="33">
        <v>51.3</v>
      </c>
      <c r="K8" s="33">
        <v>53.5</v>
      </c>
      <c r="L8" s="33">
        <v>54.01</v>
      </c>
      <c r="M8" s="34">
        <v>52.62</v>
      </c>
      <c r="N8" s="34">
        <v>52.63</v>
      </c>
      <c r="O8" s="7"/>
      <c r="P8" s="7"/>
      <c r="Q8" s="7"/>
      <c r="R8" s="7"/>
    </row>
    <row r="9" spans="2:18" ht="15.75">
      <c r="B9" s="31" t="s">
        <v>215</v>
      </c>
      <c r="C9" s="19" t="s">
        <v>6</v>
      </c>
      <c r="D9" s="33">
        <v>42.7</v>
      </c>
      <c r="E9" s="33">
        <v>42.1</v>
      </c>
      <c r="F9" s="33">
        <v>38.9</v>
      </c>
      <c r="G9" s="33">
        <v>42.54</v>
      </c>
      <c r="H9" s="33">
        <v>41.7</v>
      </c>
      <c r="I9" s="33">
        <v>43.8</v>
      </c>
      <c r="J9" s="33">
        <v>42.2</v>
      </c>
      <c r="K9" s="33">
        <v>42.6</v>
      </c>
      <c r="L9" s="33">
        <v>42.2</v>
      </c>
      <c r="M9" s="34">
        <v>44.26</v>
      </c>
      <c r="N9" s="34">
        <v>44.16</v>
      </c>
      <c r="O9" s="7"/>
      <c r="P9" s="7"/>
      <c r="Q9" s="7"/>
      <c r="R9" s="7"/>
    </row>
    <row r="10" spans="2:18" ht="15.75">
      <c r="B10" s="31" t="s">
        <v>215</v>
      </c>
      <c r="C10" s="19" t="s">
        <v>7</v>
      </c>
      <c r="D10" s="33" t="s">
        <v>225</v>
      </c>
      <c r="E10" s="33">
        <v>0.12</v>
      </c>
      <c r="F10" s="33" t="s">
        <v>225</v>
      </c>
      <c r="G10" s="33" t="s">
        <v>225</v>
      </c>
      <c r="H10" s="33">
        <v>0.11</v>
      </c>
      <c r="I10" s="33" t="s">
        <v>225</v>
      </c>
      <c r="J10" s="33" t="s">
        <v>225</v>
      </c>
      <c r="K10" s="33">
        <v>0.09</v>
      </c>
      <c r="L10" s="33" t="s">
        <v>225</v>
      </c>
      <c r="M10" s="34">
        <v>0.01</v>
      </c>
      <c r="N10" s="34" t="s">
        <v>225</v>
      </c>
      <c r="O10" s="7"/>
      <c r="P10" s="7"/>
      <c r="Q10" s="7"/>
      <c r="R10" s="7"/>
    </row>
    <row r="11" spans="2:18" ht="15.75">
      <c r="B11" s="31" t="s">
        <v>215</v>
      </c>
      <c r="C11" s="19" t="s">
        <v>5</v>
      </c>
      <c r="D11" s="33">
        <v>3.6</v>
      </c>
      <c r="E11" s="33">
        <v>4.99</v>
      </c>
      <c r="F11" s="33">
        <v>4.5</v>
      </c>
      <c r="G11" s="33">
        <v>3.4</v>
      </c>
      <c r="H11" s="33">
        <v>3.9</v>
      </c>
      <c r="I11" s="33">
        <v>4.0999999999999996</v>
      </c>
      <c r="J11" s="33">
        <v>4.8</v>
      </c>
      <c r="K11" s="33">
        <v>3.7</v>
      </c>
      <c r="L11" s="33">
        <v>4.0999999999999996</v>
      </c>
      <c r="M11" s="34">
        <v>2.2200000000000002</v>
      </c>
      <c r="N11" s="34">
        <v>2.31</v>
      </c>
      <c r="O11" s="7"/>
      <c r="P11" s="27"/>
      <c r="Q11" s="7"/>
      <c r="R11" s="7"/>
    </row>
    <row r="12" spans="2:18" ht="15.75">
      <c r="B12" s="31" t="s">
        <v>215</v>
      </c>
      <c r="C12" s="19" t="s">
        <v>85</v>
      </c>
      <c r="D12" s="33" t="s">
        <v>225</v>
      </c>
      <c r="E12" s="33" t="s">
        <v>225</v>
      </c>
      <c r="F12" s="33" t="s">
        <v>225</v>
      </c>
      <c r="G12" s="33" t="s">
        <v>225</v>
      </c>
      <c r="H12" s="33" t="s">
        <v>225</v>
      </c>
      <c r="I12" s="33" t="s">
        <v>225</v>
      </c>
      <c r="J12" s="33" t="s">
        <v>225</v>
      </c>
      <c r="K12" s="33" t="s">
        <v>225</v>
      </c>
      <c r="L12" s="33" t="s">
        <v>225</v>
      </c>
      <c r="M12" s="34">
        <v>0.76</v>
      </c>
      <c r="N12" s="34">
        <v>0.21</v>
      </c>
      <c r="O12" s="7"/>
      <c r="P12" s="7"/>
      <c r="Q12" s="7"/>
      <c r="R12" s="7"/>
    </row>
    <row r="13" spans="2:18" ht="15.75">
      <c r="B13" s="31" t="s">
        <v>215</v>
      </c>
      <c r="C13" s="19" t="s">
        <v>10</v>
      </c>
      <c r="D13" s="33" t="s">
        <v>225</v>
      </c>
      <c r="E13" s="33" t="s">
        <v>225</v>
      </c>
      <c r="F13" s="33" t="s">
        <v>225</v>
      </c>
      <c r="G13" s="33" t="s">
        <v>225</v>
      </c>
      <c r="H13" s="33" t="s">
        <v>225</v>
      </c>
      <c r="I13" s="33" t="s">
        <v>225</v>
      </c>
      <c r="J13" s="33" t="s">
        <v>225</v>
      </c>
      <c r="K13" s="33" t="s">
        <v>225</v>
      </c>
      <c r="L13" s="33" t="s">
        <v>225</v>
      </c>
      <c r="M13" s="34">
        <v>0.04</v>
      </c>
      <c r="N13" s="34">
        <v>0.01</v>
      </c>
      <c r="O13" s="7"/>
      <c r="P13" s="7"/>
      <c r="Q13" s="7"/>
      <c r="R13" s="7"/>
    </row>
    <row r="14" spans="2:18" ht="15.75">
      <c r="B14" s="31" t="s">
        <v>215</v>
      </c>
      <c r="C14" s="19" t="s">
        <v>222</v>
      </c>
      <c r="D14" s="33" t="s">
        <v>225</v>
      </c>
      <c r="E14" s="33" t="s">
        <v>225</v>
      </c>
      <c r="F14" s="33" t="s">
        <v>225</v>
      </c>
      <c r="G14" s="33" t="s">
        <v>225</v>
      </c>
      <c r="H14" s="33" t="s">
        <v>225</v>
      </c>
      <c r="I14" s="33" t="s">
        <v>225</v>
      </c>
      <c r="J14" s="33" t="s">
        <v>225</v>
      </c>
      <c r="K14" s="33" t="s">
        <v>225</v>
      </c>
      <c r="L14" s="33" t="s">
        <v>225</v>
      </c>
      <c r="M14" s="33" t="s">
        <v>225</v>
      </c>
      <c r="N14" s="33" t="s">
        <v>225</v>
      </c>
      <c r="O14" s="7"/>
      <c r="P14" s="7"/>
      <c r="Q14" s="7"/>
      <c r="R14" s="7"/>
    </row>
    <row r="15" spans="2:18" ht="15.75">
      <c r="B15" s="31" t="s">
        <v>215</v>
      </c>
      <c r="C15" s="19" t="s">
        <v>1</v>
      </c>
      <c r="D15" s="33" t="s">
        <v>225</v>
      </c>
      <c r="E15" s="33" t="s">
        <v>225</v>
      </c>
      <c r="F15" s="33" t="s">
        <v>225</v>
      </c>
      <c r="G15" s="33" t="s">
        <v>225</v>
      </c>
      <c r="H15" s="33" t="s">
        <v>225</v>
      </c>
      <c r="I15" s="33" t="s">
        <v>225</v>
      </c>
      <c r="J15" s="33" t="s">
        <v>225</v>
      </c>
      <c r="K15" s="33" t="s">
        <v>225</v>
      </c>
      <c r="L15" s="33" t="s">
        <v>225</v>
      </c>
      <c r="M15" s="34">
        <v>0.04</v>
      </c>
      <c r="N15" s="33" t="s">
        <v>225</v>
      </c>
      <c r="O15" s="7"/>
      <c r="P15" s="7"/>
      <c r="Q15" s="7"/>
      <c r="R15" s="7"/>
    </row>
    <row r="16" spans="2:18" ht="15.75">
      <c r="C16" s="20" t="s">
        <v>202</v>
      </c>
      <c r="D16" s="18">
        <f t="shared" ref="D16:N16" si="0">SUM(D6:D15)</f>
        <v>99.199999999999989</v>
      </c>
      <c r="E16" s="18">
        <f t="shared" si="0"/>
        <v>98.410000000000011</v>
      </c>
      <c r="F16" s="18">
        <f t="shared" si="0"/>
        <v>98.93</v>
      </c>
      <c r="G16" s="18">
        <f t="shared" si="0"/>
        <v>100.07000000000001</v>
      </c>
      <c r="H16" s="18">
        <f t="shared" si="0"/>
        <v>98.910000000000011</v>
      </c>
      <c r="I16" s="18">
        <f t="shared" si="0"/>
        <v>100.10999999999999</v>
      </c>
      <c r="J16" s="18">
        <f t="shared" si="0"/>
        <v>98.3</v>
      </c>
      <c r="K16" s="18">
        <f t="shared" si="0"/>
        <v>99.89</v>
      </c>
      <c r="L16" s="18">
        <f t="shared" si="0"/>
        <v>100.31</v>
      </c>
      <c r="M16" s="18">
        <f t="shared" si="0"/>
        <v>100.07200000000002</v>
      </c>
      <c r="N16" s="18">
        <f t="shared" si="0"/>
        <v>99.4</v>
      </c>
      <c r="O16" s="7"/>
      <c r="P16" s="7"/>
      <c r="Q16" s="7"/>
      <c r="R16" s="7"/>
    </row>
    <row r="17" spans="2:18">
      <c r="C17" t="s">
        <v>226</v>
      </c>
      <c r="O17" s="7"/>
      <c r="P17" s="7"/>
      <c r="Q17" s="7"/>
      <c r="R17" s="7"/>
    </row>
    <row r="18" spans="2:18">
      <c r="O18" s="7"/>
      <c r="P18" s="7"/>
      <c r="Q18" s="7"/>
      <c r="R18" s="7"/>
    </row>
    <row r="19" spans="2:18" ht="15.75">
      <c r="B19" s="31"/>
      <c r="R19" s="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Content</vt:lpstr>
      <vt:lpstr>Pargasite</vt:lpstr>
      <vt:lpstr>Actinolite</vt:lpstr>
      <vt:lpstr>Garnet</vt:lpstr>
      <vt:lpstr>Epidote </vt:lpstr>
      <vt:lpstr>Feldspar</vt:lpstr>
      <vt:lpstr>Mica</vt:lpstr>
      <vt:lpstr>Carbonate </vt:lpstr>
      <vt:lpstr>Biotite</vt:lpstr>
      <vt:lpstr>Chlorite</vt:lpstr>
      <vt:lpstr>Rutile</vt:lpstr>
      <vt:lpstr>Titanite</vt:lpstr>
      <vt:lpstr>Magnetite</vt:lpstr>
      <vt:lpstr>Ilmenite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2025-02-17T18:07:17Z</dcterms:modified>
</cp:coreProperties>
</file>