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Antiquity\Antiquity WORKING FILES\IN PRODUCTION\RESEARCH Articles\2024\399_Jun\Halperin AQY-RE-23-117.R1\2. In Copy-Edit\FINAL Files\"/>
    </mc:Choice>
  </mc:AlternateContent>
  <xr:revisionPtr revIDLastSave="0" documentId="13_ncr:1_{38E01B75-BEFE-4E34-BE3A-DE1CBDC35A1C}" xr6:coauthVersionLast="47" xr6:coauthVersionMax="47" xr10:uidLastSave="{00000000-0000-0000-0000-000000000000}"/>
  <bookViews>
    <workbookView xWindow="-120" yWindow="-120" windowWidth="29040" windowHeight="15840" activeTab="2" xr2:uid="{54665000-B54F-AA41-9C1B-714B4F430CB9}"/>
  </bookViews>
  <sheets>
    <sheet name="Table 1" sheetId="1" r:id="rId1"/>
    <sheet name="Table 2" sheetId="2" r:id="rId2"/>
    <sheet name="Table 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G29" i="3" l="1"/>
  <c r="E29" i="3"/>
  <c r="D29" i="3"/>
  <c r="C29" i="3"/>
  <c r="B29" i="3"/>
  <c r="C21" i="3"/>
  <c r="G21" i="3" s="1"/>
  <c r="B21" i="3"/>
  <c r="G27" i="3"/>
  <c r="G23" i="3"/>
  <c r="G22" i="3"/>
  <c r="C20" i="3"/>
  <c r="G20" i="3" s="1"/>
  <c r="G11" i="3"/>
  <c r="G12" i="3"/>
  <c r="G13" i="3"/>
  <c r="G14" i="3"/>
  <c r="G15" i="3"/>
  <c r="G16" i="3"/>
  <c r="G17" i="3"/>
  <c r="G10" i="3"/>
  <c r="F11" i="3"/>
  <c r="F12" i="3"/>
  <c r="F13" i="3"/>
  <c r="F14" i="3"/>
  <c r="F15" i="3"/>
  <c r="F16" i="3"/>
  <c r="F17" i="3"/>
  <c r="F10" i="3"/>
</calcChain>
</file>

<file path=xl/sharedStrings.xml><?xml version="1.0" encoding="utf-8"?>
<sst xmlns="http://schemas.openxmlformats.org/spreadsheetml/2006/main" count="240" uniqueCount="178">
  <si>
    <t>Individual</t>
  </si>
  <si>
    <t>Evidence of burning</t>
  </si>
  <si>
    <t>20-1A</t>
  </si>
  <si>
    <t>20-1B</t>
  </si>
  <si>
    <t>20-1C</t>
  </si>
  <si>
    <t>20-1D</t>
  </si>
  <si>
    <t>Unidentified</t>
  </si>
  <si>
    <t>Bones fragments identified*</t>
  </si>
  <si>
    <t>shrinkage (~25%) and warping, calcination, cracking</t>
  </si>
  <si>
    <t>burning discoloration in the form of blackening, browning, and yellowing of the bone; no evidence of shrinkage or warming</t>
  </si>
  <si>
    <t>no evidence of thermal damage</t>
  </si>
  <si>
    <t>Age and Sex</t>
  </si>
  <si>
    <t>Form</t>
  </si>
  <si>
    <t>Count fragment</t>
  </si>
  <si>
    <t>Count total</t>
  </si>
  <si>
    <t>Burnt condition</t>
  </si>
  <si>
    <t>Beads</t>
  </si>
  <si>
    <t>UC-PV-027</t>
  </si>
  <si>
    <t>Spheroid bead, large</t>
  </si>
  <si>
    <t>burnt, cracked/shattered</t>
  </si>
  <si>
    <t>UC-PV-028</t>
  </si>
  <si>
    <t>Spheroid bead, medium</t>
  </si>
  <si>
    <t>UC-PV-029</t>
  </si>
  <si>
    <t>Spheroid bead, small</t>
  </si>
  <si>
    <t>UC-PV-030</t>
  </si>
  <si>
    <t>Decorated spheroid bead, large</t>
  </si>
  <si>
    <t>UC-PV-031</t>
  </si>
  <si>
    <t>Decorated spheroid bead, medium</t>
  </si>
  <si>
    <t>UC-PV-032</t>
  </si>
  <si>
    <t xml:space="preserve">Irregular bead </t>
  </si>
  <si>
    <t>UC-PV-033</t>
  </si>
  <si>
    <t>Oblong bead</t>
  </si>
  <si>
    <t>UC-PV-034</t>
  </si>
  <si>
    <t xml:space="preserve">Circular tubular bead </t>
  </si>
  <si>
    <t>UC-PV-035</t>
  </si>
  <si>
    <t>Circular tubular bead, incised on one end</t>
  </si>
  <si>
    <t>UC-PV-036</t>
  </si>
  <si>
    <t>Circular tubular bead, incised on both ends</t>
  </si>
  <si>
    <t>UC-PV-037</t>
  </si>
  <si>
    <t>Rectangular tubular bead</t>
  </si>
  <si>
    <t>UC-PV-038</t>
  </si>
  <si>
    <t>Rectangular tubular bead, incised on one end</t>
  </si>
  <si>
    <t>UC-PV-039</t>
  </si>
  <si>
    <t>Rectangular tubular bead, incised on both ends</t>
  </si>
  <si>
    <t>Flat pieces (perforated and unperforated)</t>
  </si>
  <si>
    <t>UC-PV-040</t>
  </si>
  <si>
    <t xml:space="preserve">Perforated discs </t>
  </si>
  <si>
    <t>UC-PV-041</t>
  </si>
  <si>
    <t>Perforated disc ring</t>
  </si>
  <si>
    <t>UC-PV-042</t>
  </si>
  <si>
    <t>Perforated rectangles</t>
  </si>
  <si>
    <t>UC-PV-043</t>
  </si>
  <si>
    <t xml:space="preserve">Perforated decorated discs with petal design </t>
  </si>
  <si>
    <t>UC-PV-044</t>
  </si>
  <si>
    <t xml:space="preserve">Perforated decorated discs with allied design </t>
  </si>
  <si>
    <t>UC-PV-045</t>
  </si>
  <si>
    <t>Incised decorated disc with perforated edge</t>
  </si>
  <si>
    <t>UC-PV-046</t>
  </si>
  <si>
    <t>Incised decorated square with perforated edges</t>
  </si>
  <si>
    <t>UC-PV-047</t>
  </si>
  <si>
    <t>Flat piece (fragmented)</t>
  </si>
  <si>
    <t>UC-PV-048</t>
  </si>
  <si>
    <t>Flat, incised piece (fragmented)</t>
  </si>
  <si>
    <t>UC-PV-049</t>
  </si>
  <si>
    <t>Flat with curved, polished edge (fragmented), perforated discs?</t>
  </si>
  <si>
    <t>UC-PV-050</t>
  </si>
  <si>
    <t>Flat with curved, polished edge, thick (fragmented)</t>
  </si>
  <si>
    <t>UC-PV-051</t>
  </si>
  <si>
    <t>Flat with straight or rectangular polished edge (fragmented)</t>
  </si>
  <si>
    <t>UC-PV-052</t>
  </si>
  <si>
    <t>burnt, cracked</t>
  </si>
  <si>
    <t>UC-PV-053</t>
  </si>
  <si>
    <t>Small mosaic pieces</t>
  </si>
  <si>
    <t>Flares</t>
  </si>
  <si>
    <t>UC-PV-054</t>
  </si>
  <si>
    <t>Large decorated flare with perforations along the edges</t>
  </si>
  <si>
    <t>UC-PV-055</t>
  </si>
  <si>
    <t>Decorated flare</t>
  </si>
  <si>
    <t>UC-PV-056</t>
  </si>
  <si>
    <t xml:space="preserve">Decorated neckless flare </t>
  </si>
  <si>
    <t>UC-PV-057</t>
  </si>
  <si>
    <t xml:space="preserve">Neckless flare </t>
  </si>
  <si>
    <t>UC-PV-058</t>
  </si>
  <si>
    <t xml:space="preserve">Ear discs </t>
  </si>
  <si>
    <t>UC-PV-059</t>
  </si>
  <si>
    <t xml:space="preserve">Flared cylinder </t>
  </si>
  <si>
    <t>UC-PV-060</t>
  </si>
  <si>
    <t xml:space="preserve">Button flare (doubled drilled) </t>
  </si>
  <si>
    <t>Carved ornaments</t>
  </si>
  <si>
    <t>UC-PV-061</t>
  </si>
  <si>
    <t>Hu’unal two-sided carving</t>
  </si>
  <si>
    <t>UC-PV-062</t>
  </si>
  <si>
    <t xml:space="preserve">Carved pendant plaque: human head </t>
  </si>
  <si>
    <t>UC-PV-063</t>
  </si>
  <si>
    <t>Carved pendant plaque: bird</t>
  </si>
  <si>
    <t>UC-PV-064</t>
  </si>
  <si>
    <t>Carved cut-out plaque</t>
  </si>
  <si>
    <t>UC-PV-065</t>
  </si>
  <si>
    <t>Round relief pendant: human head</t>
  </si>
  <si>
    <t>UC-PV-066</t>
  </si>
  <si>
    <t>Carved plaque: mat design</t>
  </si>
  <si>
    <t>Total</t>
  </si>
  <si>
    <t>Form*</t>
  </si>
  <si>
    <t>Mosaic mask pieces, flat with polished and pecked edges</t>
  </si>
  <si>
    <t>Indeterminate pieces</t>
  </si>
  <si>
    <t>*Form names largely follow those of Proskouriakoff 1974</t>
  </si>
  <si>
    <t>burnt, slight cracking</t>
  </si>
  <si>
    <t>Reg. No.</t>
  </si>
  <si>
    <t>Count complete piece (g)</t>
  </si>
  <si>
    <t>Weight complete piece (g)</t>
  </si>
  <si>
    <t>Weight fragment (g)</t>
  </si>
  <si>
    <t>heavily burnt</t>
  </si>
  <si>
    <t>heavily burnt, cracked/shattered</t>
  </si>
  <si>
    <t>unknown if exposed to fire</t>
  </si>
  <si>
    <t>Obsidian</t>
  </si>
  <si>
    <t>Marine Shell</t>
  </si>
  <si>
    <t>little or no fire exposure</t>
  </si>
  <si>
    <t>highly burnt, smoked, gray, calcinated</t>
  </si>
  <si>
    <t>Weight total (g)</t>
  </si>
  <si>
    <t>obsidian blades</t>
  </si>
  <si>
    <t>obsidian semispheric objects</t>
  </si>
  <si>
    <t>obsidian blades worked on all sides</t>
  </si>
  <si>
    <t>obsidian mosaic circles (eye pupils)</t>
  </si>
  <si>
    <r>
      <rPr>
        <i/>
        <sz val="12"/>
        <color theme="1"/>
        <rFont val="Calibri"/>
        <family val="2"/>
        <scheme val="minor"/>
      </rPr>
      <t>Prunum apicinum</t>
    </r>
    <r>
      <rPr>
        <sz val="12"/>
        <color theme="1"/>
        <rFont val="Calibri"/>
        <family val="2"/>
        <scheme val="minor"/>
      </rPr>
      <t xml:space="preserve"> marine shell beads, dorsal perforation</t>
    </r>
  </si>
  <si>
    <t>marine shell ring, UC-MM-079</t>
  </si>
  <si>
    <t>small marine shell beads, proximal edge perforation</t>
  </si>
  <si>
    <t>marine shell ring? sculpted with circular grooves</t>
  </si>
  <si>
    <t>Burnt black to gray, cracked, spalled</t>
  </si>
  <si>
    <t xml:space="preserve">burnt, cracking/fragmentation </t>
  </si>
  <si>
    <t>Lithic</t>
  </si>
  <si>
    <t>burnt, blackened</t>
  </si>
  <si>
    <t>burnt, calcinated, cracked</t>
  </si>
  <si>
    <t>no evidence of burning</t>
  </si>
  <si>
    <t>burnt, blackened, warped, cracked</t>
  </si>
  <si>
    <t>Misc.</t>
  </si>
  <si>
    <t>bone tubular bead</t>
  </si>
  <si>
    <t>chert flakes</t>
  </si>
  <si>
    <t>quartz crystal</t>
  </si>
  <si>
    <t>pyrite or iron oxide</t>
  </si>
  <si>
    <t>chert biface</t>
  </si>
  <si>
    <t>worked bone, fragmentary</t>
  </si>
  <si>
    <t>bone perforator</t>
  </si>
  <si>
    <t>bone plaque pendants</t>
  </si>
  <si>
    <t>slate beads</t>
  </si>
  <si>
    <t>slate plaques (fragmentary)</t>
  </si>
  <si>
    <t>unfired ceramic ornaments</t>
  </si>
  <si>
    <t>small mammal(s) teeth pendants</t>
  </si>
  <si>
    <t>river rock</t>
  </si>
  <si>
    <t>cinabar</t>
  </si>
  <si>
    <t>ceramic beads</t>
  </si>
  <si>
    <t>ceramic snake head pendant</t>
  </si>
  <si>
    <t>tiny marine shell disc beads</t>
  </si>
  <si>
    <t>misc. marine shell beads</t>
  </si>
  <si>
    <t>badly burnt, discolored gray</t>
  </si>
  <si>
    <r>
      <rPr>
        <i/>
        <sz val="12"/>
        <color theme="1"/>
        <rFont val="Calibri"/>
        <family val="2"/>
        <scheme val="minor"/>
      </rPr>
      <t>Spondylus</t>
    </r>
    <r>
      <rPr>
        <sz val="12"/>
        <color theme="1"/>
        <rFont val="Calibri"/>
        <family val="2"/>
        <scheme val="minor"/>
      </rPr>
      <t xml:space="preserve"> plaques with perforation, UC-MM-080</t>
    </r>
  </si>
  <si>
    <r>
      <rPr>
        <i/>
        <sz val="12"/>
        <color theme="1"/>
        <rFont val="Calibri"/>
        <family val="2"/>
        <scheme val="minor"/>
      </rPr>
      <t>Spondylus</t>
    </r>
    <r>
      <rPr>
        <sz val="12"/>
        <color theme="1"/>
        <rFont val="Calibri"/>
        <family val="2"/>
        <scheme val="minor"/>
      </rPr>
      <t xml:space="preserve"> plaques, rectangular UC-MM-080</t>
    </r>
  </si>
  <si>
    <t>no fire exposure</t>
  </si>
  <si>
    <t>eroded, partially burnt</t>
  </si>
  <si>
    <t>unknown if burnt</t>
  </si>
  <si>
    <t>Weight</t>
  </si>
  <si>
    <t>Count</t>
  </si>
  <si>
    <t>adult, indeterminate</t>
  </si>
  <si>
    <t>young adult, probable  male</t>
  </si>
  <si>
    <t>young adult, probable male</t>
  </si>
  <si>
    <t>adult (40-50s), probable male</t>
  </si>
  <si>
    <t>200+</t>
  </si>
  <si>
    <t>178+</t>
  </si>
  <si>
    <t>*Because the deposit was commingled and none of the individuals were found in anatomical position, the reconstruction of individual bones was based on MNI, aging, bone density and size, and taphonomic conditions.</t>
  </si>
  <si>
    <t>Table S2. Greenstone ornaments and fragments from Ucanal Burial 20-1 deposit.</t>
  </si>
  <si>
    <r>
      <t xml:space="preserve">Supplementary material for the article: </t>
    </r>
    <r>
      <rPr>
        <b/>
        <sz val="12"/>
        <color theme="1"/>
        <rFont val="Calibri"/>
        <family val="2"/>
        <scheme val="minor"/>
      </rPr>
      <t>A pivot point in Maya history: fire-burning event at K’anwitznal (Ucanal) and the making of a new era of political rule</t>
    </r>
  </si>
  <si>
    <t>Table S3. Marine shell, lithic and obsidian ornaments and objects from Ucanal Burial 20-1 deposit.</t>
  </si>
  <si>
    <r>
      <rPr>
        <i/>
        <sz val="12"/>
        <color theme="1"/>
        <rFont val="Calibri"/>
        <family val="2"/>
        <scheme val="minor"/>
      </rPr>
      <t>Dentalium</t>
    </r>
    <r>
      <rPr>
        <sz val="12"/>
        <color theme="1"/>
        <rFont val="Calibri"/>
        <family val="2"/>
        <scheme val="minor"/>
      </rPr>
      <t xml:space="preserve"> sp. beads</t>
    </r>
  </si>
  <si>
    <t>Table S1. Human remains from Ucanal's Burial 20-1 deposit.</t>
  </si>
  <si>
    <r>
      <t>maxillae (2); temporal (2); mandible (3); clavicle (2); cranium (6); cervical vertebrae (5); ribs (2); clavicles (2); sacrum (1);  ilium (1); humerus (5); femur (11); patella (1); tibia (7);  long bone fragments of upper limbs (6) and lower limbs (15); Right foot:  calcaneus (1); talus (2); metatarsal head (1); &lt;1cm</t>
    </r>
    <r>
      <rPr>
        <vertAlign val="superscript"/>
        <sz val="12"/>
        <color theme="1"/>
        <rFont val="Calibri"/>
        <family val="2"/>
        <scheme val="minor"/>
      </rPr>
      <t>2</t>
    </r>
    <r>
      <rPr>
        <sz val="12"/>
        <color theme="1"/>
        <rFont val="Calibri"/>
        <family val="2"/>
        <scheme val="minor"/>
      </rPr>
      <t xml:space="preserve"> fragments (140)</t>
    </r>
  </si>
  <si>
    <r>
      <t>right maxilla (1); left zygomatic (1); mandible (5); cranium (1); cervical vertebrae (3); thoracic vertebrae (3); lumbar vertebrae (6); left scapula (1); femur (4); right tibia (1) right tibia (3); long bone fragments of upper limbs (2) and lower limbs (10); Hand: metacarpal (1); proximal phalanx (1); &lt;1cm</t>
    </r>
    <r>
      <rPr>
        <vertAlign val="superscript"/>
        <sz val="12"/>
        <color theme="1"/>
        <rFont val="Calibri"/>
        <family val="2"/>
        <scheme val="minor"/>
      </rPr>
      <t>2</t>
    </r>
    <r>
      <rPr>
        <sz val="12"/>
        <color theme="1"/>
        <rFont val="Calibri"/>
        <family val="2"/>
        <scheme val="minor"/>
      </rPr>
      <t xml:space="preserve"> fragments (101)</t>
    </r>
  </si>
  <si>
    <r>
      <t>1st cervical vertebrae (1); right and left 12th ribs (2); rib (1); clavicle (1); right ulna (2); left ulna (1); ulna (1); right and left patella (2); right tibia (3); left tibia (2); lone bone fragments of upper limbs (5) and lower limbs (21); Left hand: metacarpal 1-3, 5 (4); proximal phalanx (2); 1st distal phalanx (1); Right foot: metatarsal 3-4 (4); proximal phalanges 1, 5 (3); distal phalanges 1 and unidentified (3);  Left foot: talus (2); calcaneus (3), cuneiforms(2), metatarsal 3 (1), proximal phalanx 1 (1); &lt;1cm</t>
    </r>
    <r>
      <rPr>
        <vertAlign val="superscript"/>
        <sz val="12"/>
        <color theme="1"/>
        <rFont val="Calibri"/>
        <family val="2"/>
        <scheme val="minor"/>
      </rPr>
      <t>2</t>
    </r>
    <r>
      <rPr>
        <sz val="12"/>
        <color theme="1"/>
        <rFont val="Calibri"/>
        <family val="2"/>
        <scheme val="minor"/>
      </rPr>
      <t xml:space="preserve"> fragments (80)</t>
    </r>
  </si>
  <si>
    <r>
      <t>&lt;1cm</t>
    </r>
    <r>
      <rPr>
        <vertAlign val="superscript"/>
        <sz val="12"/>
        <color theme="1"/>
        <rFont val="Calibri"/>
        <family val="2"/>
        <scheme val="minor"/>
      </rPr>
      <t>2</t>
    </r>
    <r>
      <rPr>
        <sz val="12"/>
        <color theme="1"/>
        <rFont val="Calibri"/>
        <family val="2"/>
        <scheme val="minor"/>
      </rPr>
      <t xml:space="preserve"> fragments too fragmentary to be definitively assigned to individuals A, B, C, or D</t>
    </r>
  </si>
  <si>
    <r>
      <t>temporals (5); mandible (7); cranium (7); hyoid (1); 1st cervical vertebrae (1); 2nd cervical vertebrae (3); cervical vertebrae (6); thoracic vertebrae (4); lumbar vertebrae (1); rib fragments (6); right scapula (5);  right radius (3); right ulna (2); pelvis (2); left tibia (5); Right hand: scaphoid and trapezoid (2); proximal phalanges 1-4 (4); intermediate phalanges 2-5 (4); distal phalanx (1); Left hand: carpals (4); metacarpals 1-4 (4); proximal phalanges 1-2, 5 (3); intermediate phalanges 3-5 (3); distal phalanx 1, 4-5 (3). Right foot: talus (1); calcaneus (2); navicular (1); cuboid (1); cuneiforms (3); metatarsals 1-3, 5 (6); proximal phalanges (4); Left foot: cuboid (1); metatarsal 2-3 (2); proximal phalangs 1-3 (3); 1st distal phalanx (1); &lt;1cm</t>
    </r>
    <r>
      <rPr>
        <vertAlign val="superscript"/>
        <sz val="12"/>
        <color theme="1"/>
        <rFont val="Calibri"/>
        <family val="2"/>
        <scheme val="minor"/>
      </rPr>
      <t>2</t>
    </r>
    <r>
      <rPr>
        <sz val="12"/>
        <color theme="1"/>
        <rFont val="Calibri"/>
        <family val="2"/>
        <scheme val="minor"/>
      </rPr>
      <t xml:space="preserve"> fragments (74)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</si>
</sst>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i/>
      <sz val="12"/>
      <color theme="1"/>
      <name val="Calibri"/>
      <family val="2"/>
      <scheme val="minor"/>
    </font>
    <font>
      <b/>
      <sz val="12"/>
      <color theme="1"/>
      <name val="Calibri"/>
      <family val="2"/>
      <scheme val="minor"/>
    </font>
    <font>
      <vertAlign val="superscript"/>
      <sz val="12"/>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s>
  <cellStyleXfs count="1">
    <xf numFmtId="0" fontId="0" fillId="0" borderId="0"/>
  </cellStyleXfs>
  <cellXfs count="27">
    <xf numFmtId="0" fontId="0" fillId="0" borderId="0" xfId="0"/>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xf numFmtId="0" fontId="0" fillId="0" borderId="3" xfId="0" applyBorder="1" applyAlignment="1">
      <alignment vertical="top"/>
    </xf>
    <xf numFmtId="0" fontId="0" fillId="0" borderId="3" xfId="0" applyBorder="1" applyAlignment="1">
      <alignment vertical="top" wrapText="1"/>
    </xf>
    <xf numFmtId="0" fontId="0" fillId="0" borderId="3" xfId="0" applyBorder="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wrapText="1"/>
    </xf>
    <xf numFmtId="0" fontId="0" fillId="0" borderId="2" xfId="0" applyBorder="1" applyAlignment="1">
      <alignment horizontal="center" wrapText="1"/>
    </xf>
    <xf numFmtId="0" fontId="0" fillId="0" borderId="0" xfId="0" applyAlignment="1">
      <alignment wrapText="1"/>
    </xf>
    <xf numFmtId="0" fontId="0" fillId="0" borderId="1" xfId="0" applyBorder="1"/>
    <xf numFmtId="0" fontId="0" fillId="0" borderId="1" xfId="0" applyBorder="1" applyAlignment="1">
      <alignment horizontal="center"/>
    </xf>
    <xf numFmtId="0" fontId="0" fillId="0" borderId="4" xfId="0" applyBorder="1"/>
    <xf numFmtId="0" fontId="0" fillId="0" borderId="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4" xfId="0" applyBorder="1" applyAlignment="1">
      <alignment wrapText="1"/>
    </xf>
    <xf numFmtId="0" fontId="0" fillId="0" borderId="3" xfId="0" applyBorder="1" applyAlignment="1">
      <alignment horizontal="center" vertical="top"/>
    </xf>
    <xf numFmtId="0" fontId="0" fillId="0" borderId="1" xfId="0" applyBorder="1" applyAlignment="1">
      <alignment horizontal="center" vertical="top"/>
    </xf>
    <xf numFmtId="0" fontId="2" fillId="0" borderId="2" xfId="0" applyFont="1" applyBorder="1"/>
    <xf numFmtId="0" fontId="0" fillId="0" borderId="5" xfId="0" applyBorder="1" applyAlignment="1">
      <alignment wrapText="1"/>
    </xf>
    <xf numFmtId="0" fontId="0" fillId="0" borderId="0" xfId="0"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02E6D-62F3-D44D-BBD6-186D129FDD2E}">
  <dimension ref="A1:F10"/>
  <sheetViews>
    <sheetView workbookViewId="0">
      <selection activeCell="I7" sqref="I7"/>
    </sheetView>
  </sheetViews>
  <sheetFormatPr defaultColWidth="11" defaultRowHeight="15.75" x14ac:dyDescent="0.25"/>
  <cols>
    <col min="1" max="1" width="11.125" customWidth="1"/>
    <col min="2" max="2" width="12.625" customWidth="1"/>
    <col min="3" max="3" width="57.375" customWidth="1"/>
    <col min="4" max="4" width="27.625" customWidth="1"/>
  </cols>
  <sheetData>
    <row r="1" spans="1:6" x14ac:dyDescent="0.25">
      <c r="A1" t="s">
        <v>169</v>
      </c>
    </row>
    <row r="3" spans="1:6" ht="16.5" thickBot="1" x14ac:dyDescent="0.3">
      <c r="A3" s="23" t="s">
        <v>172</v>
      </c>
      <c r="B3" s="4"/>
      <c r="C3" s="4"/>
      <c r="D3" s="4"/>
      <c r="E3" s="4"/>
      <c r="F3" s="4"/>
    </row>
    <row r="4" spans="1:6" ht="16.5" thickBot="1" x14ac:dyDescent="0.3">
      <c r="A4" s="4" t="s">
        <v>0</v>
      </c>
      <c r="B4" s="4" t="s">
        <v>11</v>
      </c>
      <c r="C4" s="4" t="s">
        <v>7</v>
      </c>
      <c r="D4" s="4" t="s">
        <v>1</v>
      </c>
      <c r="E4" s="9" t="s">
        <v>159</v>
      </c>
      <c r="F4" s="9" t="s">
        <v>160</v>
      </c>
    </row>
    <row r="5" spans="1:6" ht="81" x14ac:dyDescent="0.25">
      <c r="A5" s="5" t="s">
        <v>2</v>
      </c>
      <c r="B5" s="6" t="s">
        <v>161</v>
      </c>
      <c r="C5" s="6" t="s">
        <v>173</v>
      </c>
      <c r="D5" s="6" t="s">
        <v>8</v>
      </c>
      <c r="E5" s="21">
        <v>289</v>
      </c>
      <c r="F5" s="21">
        <v>215</v>
      </c>
    </row>
    <row r="6" spans="1:6" ht="81" x14ac:dyDescent="0.25">
      <c r="A6" s="1" t="s">
        <v>3</v>
      </c>
      <c r="B6" s="2" t="s">
        <v>162</v>
      </c>
      <c r="C6" s="2" t="s">
        <v>174</v>
      </c>
      <c r="D6" s="2" t="s">
        <v>9</v>
      </c>
      <c r="E6" s="22">
        <v>205</v>
      </c>
      <c r="F6" s="22">
        <v>149</v>
      </c>
    </row>
    <row r="7" spans="1:6" ht="191.25" x14ac:dyDescent="0.25">
      <c r="A7" s="1" t="s">
        <v>4</v>
      </c>
      <c r="B7" s="2" t="s">
        <v>163</v>
      </c>
      <c r="C7" s="2" t="s">
        <v>177</v>
      </c>
      <c r="D7" s="2" t="s">
        <v>10</v>
      </c>
      <c r="E7" s="22">
        <v>214</v>
      </c>
      <c r="F7" s="22">
        <v>111</v>
      </c>
    </row>
    <row r="8" spans="1:6" ht="128.25" x14ac:dyDescent="0.25">
      <c r="A8" s="1" t="s">
        <v>5</v>
      </c>
      <c r="B8" s="2" t="s">
        <v>164</v>
      </c>
      <c r="C8" s="2" t="s">
        <v>175</v>
      </c>
      <c r="D8" s="2" t="s">
        <v>10</v>
      </c>
      <c r="E8" s="22">
        <v>258</v>
      </c>
      <c r="F8" s="22">
        <v>185</v>
      </c>
    </row>
    <row r="9" spans="1:6" ht="34.5" thickBot="1" x14ac:dyDescent="0.3">
      <c r="A9" s="3" t="s">
        <v>6</v>
      </c>
      <c r="B9" s="3"/>
      <c r="C9" s="3" t="s">
        <v>176</v>
      </c>
      <c r="D9" s="3"/>
      <c r="E9" s="9" t="s">
        <v>166</v>
      </c>
      <c r="F9" s="9" t="s">
        <v>165</v>
      </c>
    </row>
    <row r="10" spans="1:6" ht="30.95" customHeight="1" x14ac:dyDescent="0.25">
      <c r="A10" s="24" t="s">
        <v>167</v>
      </c>
      <c r="B10" s="24"/>
      <c r="C10" s="24"/>
      <c r="D10" s="24"/>
      <c r="E10" s="24"/>
      <c r="F10" s="24"/>
    </row>
  </sheetData>
  <mergeCells count="1">
    <mergeCell ref="A10:F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FFE2-31FE-0A49-BCF5-0C259FE1AC9E}">
  <dimension ref="A1:O51"/>
  <sheetViews>
    <sheetView workbookViewId="0">
      <selection activeCell="K14" sqref="K14"/>
    </sheetView>
  </sheetViews>
  <sheetFormatPr defaultColWidth="11" defaultRowHeight="15.75" x14ac:dyDescent="0.25"/>
  <cols>
    <col min="2" max="2" width="53" customWidth="1"/>
    <col min="3" max="8" width="10.875" style="8"/>
    <col min="9" max="9" width="22.875" customWidth="1"/>
  </cols>
  <sheetData>
    <row r="1" spans="1:15" customFormat="1" x14ac:dyDescent="0.25">
      <c r="A1" s="25" t="s">
        <v>169</v>
      </c>
      <c r="B1" s="25"/>
      <c r="C1" s="25"/>
      <c r="D1" s="25"/>
      <c r="E1" s="25"/>
      <c r="F1" s="25"/>
      <c r="G1" s="25"/>
      <c r="H1" s="25"/>
      <c r="I1" s="25"/>
      <c r="J1" s="25"/>
      <c r="K1" s="25"/>
      <c r="L1" s="25"/>
      <c r="M1" s="25"/>
      <c r="N1" s="25"/>
      <c r="O1" s="25"/>
    </row>
    <row r="2" spans="1:15" customFormat="1" ht="16.5" thickBot="1" x14ac:dyDescent="0.3">
      <c r="A2" s="23" t="s">
        <v>168</v>
      </c>
      <c r="B2" s="4"/>
      <c r="C2" s="9"/>
      <c r="D2" s="9"/>
      <c r="E2" s="9"/>
      <c r="F2" s="9"/>
      <c r="G2" s="9"/>
      <c r="H2" s="9"/>
      <c r="I2" s="4"/>
    </row>
    <row r="3" spans="1:15" s="13" customFormat="1" ht="48" thickBot="1" x14ac:dyDescent="0.3">
      <c r="A3" s="11" t="s">
        <v>107</v>
      </c>
      <c r="B3" s="11" t="s">
        <v>102</v>
      </c>
      <c r="C3" s="12" t="s">
        <v>108</v>
      </c>
      <c r="D3" s="12" t="s">
        <v>109</v>
      </c>
      <c r="E3" s="12" t="s">
        <v>13</v>
      </c>
      <c r="F3" s="12" t="s">
        <v>110</v>
      </c>
      <c r="G3" s="12" t="s">
        <v>14</v>
      </c>
      <c r="H3" s="12" t="s">
        <v>118</v>
      </c>
      <c r="I3" s="11" t="s">
        <v>15</v>
      </c>
    </row>
    <row r="4" spans="1:15" customFormat="1" x14ac:dyDescent="0.25">
      <c r="A4" s="7"/>
      <c r="B4" s="7" t="s">
        <v>16</v>
      </c>
      <c r="C4" s="10"/>
      <c r="D4" s="10"/>
      <c r="E4" s="10"/>
      <c r="F4" s="10"/>
      <c r="G4" s="10"/>
      <c r="H4" s="10"/>
      <c r="I4" s="7"/>
    </row>
    <row r="5" spans="1:15" customFormat="1" x14ac:dyDescent="0.25">
      <c r="A5" t="s">
        <v>17</v>
      </c>
      <c r="B5" t="s">
        <v>18</v>
      </c>
      <c r="C5" s="8">
        <v>1</v>
      </c>
      <c r="D5" s="8">
        <v>23.34</v>
      </c>
      <c r="E5" s="8">
        <v>12</v>
      </c>
      <c r="F5" s="8">
        <v>96.23</v>
      </c>
      <c r="G5" s="8">
        <v>13</v>
      </c>
      <c r="H5" s="8">
        <v>119.57000000000001</v>
      </c>
      <c r="I5" t="s">
        <v>19</v>
      </c>
    </row>
    <row r="6" spans="1:15" customFormat="1" x14ac:dyDescent="0.25">
      <c r="A6" t="s">
        <v>20</v>
      </c>
      <c r="B6" t="s">
        <v>21</v>
      </c>
      <c r="C6" s="8">
        <v>6</v>
      </c>
      <c r="D6" s="8">
        <v>42.81</v>
      </c>
      <c r="E6" s="8">
        <v>201</v>
      </c>
      <c r="F6" s="8">
        <v>286.16000000000003</v>
      </c>
      <c r="G6" s="8">
        <v>207</v>
      </c>
      <c r="H6" s="8">
        <v>328.97</v>
      </c>
      <c r="I6" t="s">
        <v>19</v>
      </c>
    </row>
    <row r="7" spans="1:15" customFormat="1" x14ac:dyDescent="0.25">
      <c r="A7" t="s">
        <v>22</v>
      </c>
      <c r="B7" t="s">
        <v>23</v>
      </c>
      <c r="C7" s="8">
        <v>436</v>
      </c>
      <c r="D7" s="8">
        <v>197.29</v>
      </c>
      <c r="E7" s="8">
        <v>14</v>
      </c>
      <c r="F7" s="8">
        <v>6.07</v>
      </c>
      <c r="G7" s="8">
        <v>450</v>
      </c>
      <c r="H7" s="8">
        <v>203.35999999999999</v>
      </c>
      <c r="I7" t="s">
        <v>19</v>
      </c>
    </row>
    <row r="8" spans="1:15" customFormat="1" x14ac:dyDescent="0.25">
      <c r="A8" t="s">
        <v>24</v>
      </c>
      <c r="B8" t="s">
        <v>25</v>
      </c>
      <c r="C8" s="8"/>
      <c r="D8" s="8"/>
      <c r="E8" s="8">
        <v>3</v>
      </c>
      <c r="F8" s="8">
        <v>31</v>
      </c>
      <c r="G8" s="8">
        <v>3</v>
      </c>
      <c r="H8" s="8">
        <v>31</v>
      </c>
      <c r="I8" t="s">
        <v>19</v>
      </c>
    </row>
    <row r="9" spans="1:15" customFormat="1" x14ac:dyDescent="0.25">
      <c r="A9" t="s">
        <v>26</v>
      </c>
      <c r="B9" t="s">
        <v>27</v>
      </c>
      <c r="C9" s="8">
        <v>1</v>
      </c>
      <c r="D9" s="8">
        <v>5.49</v>
      </c>
      <c r="E9" s="8"/>
      <c r="F9" s="8"/>
      <c r="G9" s="8">
        <v>1</v>
      </c>
      <c r="H9" s="8">
        <v>5.49</v>
      </c>
      <c r="I9" t="s">
        <v>19</v>
      </c>
    </row>
    <row r="10" spans="1:15" customFormat="1" x14ac:dyDescent="0.25">
      <c r="A10" t="s">
        <v>28</v>
      </c>
      <c r="B10" t="s">
        <v>29</v>
      </c>
      <c r="C10" s="8">
        <v>65</v>
      </c>
      <c r="D10" s="8">
        <v>33.520000000000003</v>
      </c>
      <c r="E10" s="8">
        <v>3</v>
      </c>
      <c r="F10" s="8">
        <v>0.68</v>
      </c>
      <c r="G10" s="8">
        <v>68</v>
      </c>
      <c r="H10" s="8">
        <v>34.200000000000003</v>
      </c>
      <c r="I10" t="s">
        <v>19</v>
      </c>
    </row>
    <row r="11" spans="1:15" customFormat="1" x14ac:dyDescent="0.25">
      <c r="A11" t="s">
        <v>30</v>
      </c>
      <c r="B11" t="s">
        <v>31</v>
      </c>
      <c r="C11" s="8">
        <v>135</v>
      </c>
      <c r="D11" s="8">
        <v>120.5</v>
      </c>
      <c r="E11" s="8">
        <v>3</v>
      </c>
      <c r="F11" s="8">
        <v>2</v>
      </c>
      <c r="G11" s="8">
        <v>138</v>
      </c>
      <c r="H11" s="8">
        <v>122.5</v>
      </c>
      <c r="I11" t="s">
        <v>19</v>
      </c>
    </row>
    <row r="12" spans="1:15" customFormat="1" x14ac:dyDescent="0.25">
      <c r="A12" t="s">
        <v>32</v>
      </c>
      <c r="B12" t="s">
        <v>33</v>
      </c>
      <c r="C12" s="8">
        <v>11</v>
      </c>
      <c r="D12" s="8">
        <v>15</v>
      </c>
      <c r="E12" s="8">
        <v>15</v>
      </c>
      <c r="F12" s="8">
        <v>13.62</v>
      </c>
      <c r="G12" s="8">
        <v>26</v>
      </c>
      <c r="H12" s="8">
        <v>28.619999999999997</v>
      </c>
      <c r="I12" t="s">
        <v>19</v>
      </c>
    </row>
    <row r="13" spans="1:15" customFormat="1" x14ac:dyDescent="0.25">
      <c r="A13" t="s">
        <v>34</v>
      </c>
      <c r="B13" t="s">
        <v>35</v>
      </c>
      <c r="C13" s="8">
        <v>27</v>
      </c>
      <c r="D13" s="8">
        <v>55.02</v>
      </c>
      <c r="E13" s="8">
        <v>4</v>
      </c>
      <c r="F13" s="8">
        <v>3.18</v>
      </c>
      <c r="G13" s="8">
        <v>31</v>
      </c>
      <c r="H13" s="8">
        <v>58.2</v>
      </c>
      <c r="I13" t="s">
        <v>19</v>
      </c>
    </row>
    <row r="14" spans="1:15" customFormat="1" x14ac:dyDescent="0.25">
      <c r="A14" t="s">
        <v>36</v>
      </c>
      <c r="B14" t="s">
        <v>37</v>
      </c>
      <c r="C14" s="8">
        <v>1</v>
      </c>
      <c r="D14" s="8">
        <v>17</v>
      </c>
      <c r="E14" s="8">
        <v>2</v>
      </c>
      <c r="F14" s="8">
        <v>6.86</v>
      </c>
      <c r="G14" s="8">
        <v>3</v>
      </c>
      <c r="H14" s="8">
        <v>23.86</v>
      </c>
      <c r="I14" t="s">
        <v>19</v>
      </c>
    </row>
    <row r="15" spans="1:15" customFormat="1" x14ac:dyDescent="0.25">
      <c r="A15" t="s">
        <v>38</v>
      </c>
      <c r="B15" t="s">
        <v>39</v>
      </c>
      <c r="C15" s="8"/>
      <c r="D15" s="8"/>
      <c r="E15" s="8">
        <v>4</v>
      </c>
      <c r="F15" s="8">
        <v>8.65</v>
      </c>
      <c r="G15" s="8">
        <v>4</v>
      </c>
      <c r="H15" s="8">
        <v>8.65</v>
      </c>
      <c r="I15" t="s">
        <v>19</v>
      </c>
    </row>
    <row r="16" spans="1:15" customFormat="1" x14ac:dyDescent="0.25">
      <c r="A16" t="s">
        <v>40</v>
      </c>
      <c r="B16" t="s">
        <v>41</v>
      </c>
      <c r="C16" s="8">
        <v>1</v>
      </c>
      <c r="D16" s="8">
        <v>1.42</v>
      </c>
      <c r="E16" s="8"/>
      <c r="F16" s="8"/>
      <c r="G16" s="8">
        <v>1</v>
      </c>
      <c r="H16" s="8">
        <v>1.42</v>
      </c>
      <c r="I16" t="s">
        <v>19</v>
      </c>
    </row>
    <row r="17" spans="1:9" customFormat="1" x14ac:dyDescent="0.25">
      <c r="A17" t="s">
        <v>42</v>
      </c>
      <c r="B17" t="s">
        <v>43</v>
      </c>
      <c r="C17" s="8">
        <v>1</v>
      </c>
      <c r="D17" s="8">
        <v>19</v>
      </c>
      <c r="E17" s="8"/>
      <c r="F17" s="8"/>
      <c r="G17" s="8">
        <v>1</v>
      </c>
      <c r="H17" s="8">
        <v>19</v>
      </c>
      <c r="I17" t="s">
        <v>19</v>
      </c>
    </row>
    <row r="18" spans="1:9" customFormat="1" x14ac:dyDescent="0.25">
      <c r="A18" s="16"/>
      <c r="B18" s="16" t="s">
        <v>44</v>
      </c>
      <c r="C18" s="17"/>
      <c r="D18" s="17"/>
      <c r="E18" s="17"/>
      <c r="F18" s="17"/>
      <c r="G18" s="17"/>
      <c r="H18" s="17"/>
      <c r="I18" s="16"/>
    </row>
    <row r="19" spans="1:9" customFormat="1" x14ac:dyDescent="0.25">
      <c r="A19" t="s">
        <v>45</v>
      </c>
      <c r="B19" t="s">
        <v>46</v>
      </c>
      <c r="C19" s="8">
        <v>9</v>
      </c>
      <c r="D19" s="8">
        <v>44.29</v>
      </c>
      <c r="E19" s="8">
        <v>50</v>
      </c>
      <c r="F19" s="8">
        <v>144.85</v>
      </c>
      <c r="G19" s="8">
        <v>59</v>
      </c>
      <c r="H19" s="8">
        <v>189.14</v>
      </c>
      <c r="I19" t="s">
        <v>19</v>
      </c>
    </row>
    <row r="20" spans="1:9" customFormat="1" x14ac:dyDescent="0.25">
      <c r="A20" t="s">
        <v>47</v>
      </c>
      <c r="B20" t="s">
        <v>48</v>
      </c>
      <c r="C20" s="8"/>
      <c r="D20" s="8"/>
      <c r="E20" s="8">
        <v>2</v>
      </c>
      <c r="F20" s="8">
        <v>1.87</v>
      </c>
      <c r="G20" s="8">
        <v>2</v>
      </c>
      <c r="H20" s="8">
        <v>1.87</v>
      </c>
      <c r="I20" t="s">
        <v>19</v>
      </c>
    </row>
    <row r="21" spans="1:9" customFormat="1" x14ac:dyDescent="0.25">
      <c r="A21" t="s">
        <v>49</v>
      </c>
      <c r="B21" t="s">
        <v>50</v>
      </c>
      <c r="C21" s="8">
        <v>3</v>
      </c>
      <c r="D21" s="8">
        <v>3.15</v>
      </c>
      <c r="E21" s="8">
        <v>14</v>
      </c>
      <c r="F21" s="8">
        <v>26.94</v>
      </c>
      <c r="G21" s="8">
        <v>17</v>
      </c>
      <c r="H21" s="8">
        <v>30.09</v>
      </c>
      <c r="I21" t="s">
        <v>19</v>
      </c>
    </row>
    <row r="22" spans="1:9" customFormat="1" x14ac:dyDescent="0.25">
      <c r="A22" t="s">
        <v>51</v>
      </c>
      <c r="B22" t="s">
        <v>52</v>
      </c>
      <c r="C22" s="8">
        <v>1</v>
      </c>
      <c r="D22" s="8">
        <v>6.08</v>
      </c>
      <c r="E22" s="8"/>
      <c r="F22" s="8"/>
      <c r="G22" s="8">
        <v>1</v>
      </c>
      <c r="H22" s="8">
        <v>6.08</v>
      </c>
      <c r="I22" t="s">
        <v>19</v>
      </c>
    </row>
    <row r="23" spans="1:9" customFormat="1" x14ac:dyDescent="0.25">
      <c r="A23" t="s">
        <v>53</v>
      </c>
      <c r="B23" t="s">
        <v>54</v>
      </c>
      <c r="C23" s="8">
        <v>1</v>
      </c>
      <c r="D23" s="8">
        <v>4.87</v>
      </c>
      <c r="E23" s="8"/>
      <c r="F23" s="8"/>
      <c r="G23" s="8">
        <v>1</v>
      </c>
      <c r="H23" s="8">
        <v>4.87</v>
      </c>
      <c r="I23" t="s">
        <v>19</v>
      </c>
    </row>
    <row r="24" spans="1:9" customFormat="1" x14ac:dyDescent="0.25">
      <c r="A24" t="s">
        <v>55</v>
      </c>
      <c r="B24" t="s">
        <v>56</v>
      </c>
      <c r="C24" s="8"/>
      <c r="D24" s="8"/>
      <c r="E24" s="8">
        <v>14</v>
      </c>
      <c r="F24" s="8">
        <v>21.509999999999998</v>
      </c>
      <c r="G24" s="8">
        <v>14</v>
      </c>
      <c r="H24" s="8">
        <v>21.509999999999998</v>
      </c>
      <c r="I24" t="s">
        <v>19</v>
      </c>
    </row>
    <row r="25" spans="1:9" customFormat="1" x14ac:dyDescent="0.25">
      <c r="A25" t="s">
        <v>57</v>
      </c>
      <c r="B25" t="s">
        <v>58</v>
      </c>
      <c r="C25" s="8"/>
      <c r="D25" s="8"/>
      <c r="E25" s="8">
        <v>2</v>
      </c>
      <c r="F25" s="8">
        <v>1.31</v>
      </c>
      <c r="G25" s="8">
        <v>2</v>
      </c>
      <c r="H25" s="8">
        <v>1.31</v>
      </c>
      <c r="I25" t="s">
        <v>19</v>
      </c>
    </row>
    <row r="26" spans="1:9" customFormat="1" x14ac:dyDescent="0.25">
      <c r="A26" t="s">
        <v>59</v>
      </c>
      <c r="B26" t="s">
        <v>60</v>
      </c>
      <c r="C26" s="8"/>
      <c r="D26" s="8"/>
      <c r="E26" s="8">
        <v>61</v>
      </c>
      <c r="F26" s="8">
        <v>51.410000000000004</v>
      </c>
      <c r="G26" s="8">
        <v>61</v>
      </c>
      <c r="H26" s="8">
        <v>51.410000000000004</v>
      </c>
      <c r="I26" t="s">
        <v>19</v>
      </c>
    </row>
    <row r="27" spans="1:9" customFormat="1" x14ac:dyDescent="0.25">
      <c r="A27" t="s">
        <v>61</v>
      </c>
      <c r="B27" t="s">
        <v>62</v>
      </c>
      <c r="C27" s="8"/>
      <c r="D27" s="8"/>
      <c r="E27" s="8">
        <v>40</v>
      </c>
      <c r="F27" s="8">
        <v>45.78</v>
      </c>
      <c r="G27" s="8">
        <v>40</v>
      </c>
      <c r="H27" s="8">
        <v>45.78</v>
      </c>
      <c r="I27" t="s">
        <v>19</v>
      </c>
    </row>
    <row r="28" spans="1:9" customFormat="1" x14ac:dyDescent="0.25">
      <c r="A28" t="s">
        <v>63</v>
      </c>
      <c r="B28" t="s">
        <v>64</v>
      </c>
      <c r="C28" s="8"/>
      <c r="D28" s="8"/>
      <c r="E28" s="8">
        <v>69</v>
      </c>
      <c r="F28" s="8">
        <v>164.7</v>
      </c>
      <c r="G28" s="8">
        <v>69</v>
      </c>
      <c r="H28" s="8">
        <v>164.7</v>
      </c>
      <c r="I28" t="s">
        <v>19</v>
      </c>
    </row>
    <row r="29" spans="1:9" customFormat="1" x14ac:dyDescent="0.25">
      <c r="A29" t="s">
        <v>65</v>
      </c>
      <c r="B29" t="s">
        <v>66</v>
      </c>
      <c r="C29" s="8"/>
      <c r="D29" s="8"/>
      <c r="E29" s="8">
        <v>13</v>
      </c>
      <c r="F29" s="8">
        <v>38.72</v>
      </c>
      <c r="G29" s="8">
        <v>13</v>
      </c>
      <c r="H29" s="8">
        <v>38.72</v>
      </c>
      <c r="I29" t="s">
        <v>19</v>
      </c>
    </row>
    <row r="30" spans="1:9" customFormat="1" x14ac:dyDescent="0.25">
      <c r="A30" t="s">
        <v>67</v>
      </c>
      <c r="B30" t="s">
        <v>68</v>
      </c>
      <c r="C30" s="8"/>
      <c r="D30" s="8"/>
      <c r="E30" s="8">
        <v>28</v>
      </c>
      <c r="F30" s="8">
        <v>40.1</v>
      </c>
      <c r="G30" s="8">
        <v>28</v>
      </c>
      <c r="H30" s="8">
        <v>40.1</v>
      </c>
      <c r="I30" t="s">
        <v>19</v>
      </c>
    </row>
    <row r="31" spans="1:9" customFormat="1" x14ac:dyDescent="0.25">
      <c r="A31" t="s">
        <v>69</v>
      </c>
      <c r="B31" t="s">
        <v>103</v>
      </c>
      <c r="C31" s="8">
        <v>1</v>
      </c>
      <c r="D31" s="8">
        <v>0.3</v>
      </c>
      <c r="E31" s="8">
        <v>32</v>
      </c>
      <c r="F31" s="8">
        <v>82.46</v>
      </c>
      <c r="G31" s="8">
        <v>33</v>
      </c>
      <c r="H31" s="8">
        <v>82.759999999999991</v>
      </c>
      <c r="I31" t="s">
        <v>106</v>
      </c>
    </row>
    <row r="32" spans="1:9" customFormat="1" x14ac:dyDescent="0.25">
      <c r="A32" t="s">
        <v>71</v>
      </c>
      <c r="B32" t="s">
        <v>72</v>
      </c>
      <c r="C32" s="8">
        <v>13</v>
      </c>
      <c r="D32" s="8">
        <v>1.31</v>
      </c>
      <c r="E32" s="8"/>
      <c r="F32" s="8"/>
      <c r="G32" s="8">
        <v>13</v>
      </c>
      <c r="H32" s="8">
        <v>1.31</v>
      </c>
      <c r="I32" t="s">
        <v>158</v>
      </c>
    </row>
    <row r="33" spans="1:9" customFormat="1" x14ac:dyDescent="0.25">
      <c r="A33" s="16"/>
      <c r="B33" s="16" t="s">
        <v>73</v>
      </c>
      <c r="C33" s="17"/>
      <c r="D33" s="17"/>
      <c r="E33" s="17"/>
      <c r="F33" s="17"/>
      <c r="G33" s="17"/>
      <c r="H33" s="17"/>
      <c r="I33" s="16"/>
    </row>
    <row r="34" spans="1:9" customFormat="1" x14ac:dyDescent="0.25">
      <c r="A34" t="s">
        <v>74</v>
      </c>
      <c r="B34" t="s">
        <v>75</v>
      </c>
      <c r="C34" s="8"/>
      <c r="D34" s="8"/>
      <c r="E34" s="8">
        <v>2</v>
      </c>
      <c r="F34" s="8">
        <v>29.57</v>
      </c>
      <c r="G34" s="8">
        <v>2</v>
      </c>
      <c r="H34" s="8">
        <v>29.57</v>
      </c>
      <c r="I34" t="s">
        <v>19</v>
      </c>
    </row>
    <row r="35" spans="1:9" customFormat="1" x14ac:dyDescent="0.25">
      <c r="A35" t="s">
        <v>76</v>
      </c>
      <c r="B35" t="s">
        <v>77</v>
      </c>
      <c r="C35" s="8"/>
      <c r="D35" s="8"/>
      <c r="E35" s="8">
        <v>9</v>
      </c>
      <c r="F35" s="8">
        <v>16.239999999999998</v>
      </c>
      <c r="G35" s="8">
        <v>9</v>
      </c>
      <c r="H35" s="8">
        <v>16.239999999999998</v>
      </c>
      <c r="I35" t="s">
        <v>19</v>
      </c>
    </row>
    <row r="36" spans="1:9" customFormat="1" x14ac:dyDescent="0.25">
      <c r="A36" t="s">
        <v>78</v>
      </c>
      <c r="B36" t="s">
        <v>79</v>
      </c>
      <c r="C36" s="8">
        <v>1</v>
      </c>
      <c r="D36" s="8">
        <v>1.7</v>
      </c>
      <c r="E36" s="8"/>
      <c r="F36" s="8"/>
      <c r="G36" s="8">
        <v>1</v>
      </c>
      <c r="H36" s="8">
        <v>1.7</v>
      </c>
      <c r="I36" t="s">
        <v>19</v>
      </c>
    </row>
    <row r="37" spans="1:9" customFormat="1" x14ac:dyDescent="0.25">
      <c r="A37" t="s">
        <v>80</v>
      </c>
      <c r="B37" t="s">
        <v>81</v>
      </c>
      <c r="C37" s="8">
        <v>1</v>
      </c>
      <c r="D37" s="8">
        <v>0.8</v>
      </c>
      <c r="E37" s="8">
        <v>8</v>
      </c>
      <c r="F37" s="8">
        <v>9.44</v>
      </c>
      <c r="G37" s="8">
        <v>9</v>
      </c>
      <c r="H37" s="8">
        <v>10.24</v>
      </c>
      <c r="I37" t="s">
        <v>19</v>
      </c>
    </row>
    <row r="38" spans="1:9" customFormat="1" x14ac:dyDescent="0.25">
      <c r="A38" t="s">
        <v>82</v>
      </c>
      <c r="B38" t="s">
        <v>83</v>
      </c>
      <c r="C38" s="8">
        <v>1</v>
      </c>
      <c r="D38" s="8">
        <v>3.86</v>
      </c>
      <c r="E38" s="8">
        <v>2</v>
      </c>
      <c r="F38" s="8">
        <v>5.27</v>
      </c>
      <c r="G38" s="8">
        <v>3</v>
      </c>
      <c r="H38" s="8">
        <v>9.129999999999999</v>
      </c>
      <c r="I38" t="s">
        <v>19</v>
      </c>
    </row>
    <row r="39" spans="1:9" customFormat="1" x14ac:dyDescent="0.25">
      <c r="A39" t="s">
        <v>84</v>
      </c>
      <c r="B39" t="s">
        <v>85</v>
      </c>
      <c r="C39" s="8">
        <v>1</v>
      </c>
      <c r="D39" s="8">
        <v>1.18</v>
      </c>
      <c r="E39" s="8"/>
      <c r="F39" s="8"/>
      <c r="G39" s="8">
        <v>1</v>
      </c>
      <c r="H39" s="8">
        <v>1.18</v>
      </c>
      <c r="I39" t="s">
        <v>19</v>
      </c>
    </row>
    <row r="40" spans="1:9" customFormat="1" x14ac:dyDescent="0.25">
      <c r="A40" t="s">
        <v>86</v>
      </c>
      <c r="B40" t="s">
        <v>87</v>
      </c>
      <c r="C40" s="8"/>
      <c r="D40" s="8"/>
      <c r="E40" s="8">
        <v>1</v>
      </c>
      <c r="F40" s="8">
        <v>2.72</v>
      </c>
      <c r="G40" s="8">
        <v>1</v>
      </c>
      <c r="H40" s="8">
        <v>2.72</v>
      </c>
      <c r="I40" t="s">
        <v>19</v>
      </c>
    </row>
    <row r="41" spans="1:9" customFormat="1" x14ac:dyDescent="0.25">
      <c r="A41" s="16"/>
      <c r="B41" s="16" t="s">
        <v>88</v>
      </c>
      <c r="C41" s="17"/>
      <c r="D41" s="17"/>
      <c r="E41" s="17"/>
      <c r="F41" s="17"/>
      <c r="G41" s="17"/>
      <c r="H41" s="17"/>
      <c r="I41" s="16"/>
    </row>
    <row r="42" spans="1:9" customFormat="1" x14ac:dyDescent="0.25">
      <c r="A42" t="s">
        <v>89</v>
      </c>
      <c r="B42" t="s">
        <v>90</v>
      </c>
      <c r="C42" s="8"/>
      <c r="D42" s="8"/>
      <c r="E42" s="8">
        <v>1</v>
      </c>
      <c r="F42" s="8">
        <v>13</v>
      </c>
      <c r="G42" s="8">
        <v>1</v>
      </c>
      <c r="H42" s="8">
        <v>13</v>
      </c>
      <c r="I42" t="s">
        <v>19</v>
      </c>
    </row>
    <row r="43" spans="1:9" customFormat="1" x14ac:dyDescent="0.25">
      <c r="A43" t="s">
        <v>91</v>
      </c>
      <c r="B43" t="s">
        <v>92</v>
      </c>
      <c r="C43" s="8">
        <v>1</v>
      </c>
      <c r="D43" s="8">
        <v>106</v>
      </c>
      <c r="E43" s="8"/>
      <c r="F43" s="8"/>
      <c r="G43" s="8">
        <v>1</v>
      </c>
      <c r="H43" s="8">
        <v>106</v>
      </c>
      <c r="I43" t="s">
        <v>19</v>
      </c>
    </row>
    <row r="44" spans="1:9" customFormat="1" x14ac:dyDescent="0.25">
      <c r="A44" t="s">
        <v>93</v>
      </c>
      <c r="B44" t="s">
        <v>94</v>
      </c>
      <c r="C44" s="8"/>
      <c r="D44" s="8"/>
      <c r="E44" s="8">
        <v>8</v>
      </c>
      <c r="F44" s="8">
        <v>64.14</v>
      </c>
      <c r="G44" s="8">
        <v>8</v>
      </c>
      <c r="H44" s="8">
        <v>64.14</v>
      </c>
      <c r="I44" t="s">
        <v>19</v>
      </c>
    </row>
    <row r="45" spans="1:9" customFormat="1" x14ac:dyDescent="0.25">
      <c r="A45" t="s">
        <v>95</v>
      </c>
      <c r="B45" t="s">
        <v>96</v>
      </c>
      <c r="C45" s="8"/>
      <c r="D45" s="8"/>
      <c r="E45" s="8">
        <v>7</v>
      </c>
      <c r="F45" s="8">
        <v>11.42</v>
      </c>
      <c r="G45" s="8">
        <v>7</v>
      </c>
      <c r="H45" s="8">
        <v>11.42</v>
      </c>
      <c r="I45" t="s">
        <v>19</v>
      </c>
    </row>
    <row r="46" spans="1:9" customFormat="1" x14ac:dyDescent="0.25">
      <c r="A46" t="s">
        <v>97</v>
      </c>
      <c r="B46" t="s">
        <v>98</v>
      </c>
      <c r="C46" s="8"/>
      <c r="D46" s="8"/>
      <c r="E46" s="8">
        <v>1</v>
      </c>
      <c r="F46" s="8">
        <v>15.11</v>
      </c>
      <c r="G46" s="8">
        <v>1</v>
      </c>
      <c r="H46" s="8">
        <v>15.11</v>
      </c>
      <c r="I46" t="s">
        <v>19</v>
      </c>
    </row>
    <row r="47" spans="1:9" customFormat="1" x14ac:dyDescent="0.25">
      <c r="A47" t="s">
        <v>99</v>
      </c>
      <c r="B47" t="s">
        <v>100</v>
      </c>
      <c r="C47" s="8"/>
      <c r="D47" s="8"/>
      <c r="E47" s="8">
        <v>5</v>
      </c>
      <c r="F47" s="8">
        <v>43.2</v>
      </c>
      <c r="G47" s="8">
        <v>5</v>
      </c>
      <c r="H47" s="8">
        <v>43.2</v>
      </c>
      <c r="I47" t="s">
        <v>19</v>
      </c>
    </row>
    <row r="48" spans="1:9" customFormat="1" x14ac:dyDescent="0.25">
      <c r="B48" t="s">
        <v>104</v>
      </c>
      <c r="C48" s="8"/>
      <c r="D48" s="8"/>
      <c r="E48" s="8">
        <v>124</v>
      </c>
      <c r="F48" s="8">
        <v>13.59</v>
      </c>
      <c r="G48" s="8">
        <v>122</v>
      </c>
      <c r="H48" s="8">
        <v>13.59</v>
      </c>
      <c r="I48" t="s">
        <v>19</v>
      </c>
    </row>
    <row r="49" spans="1:9" customFormat="1" x14ac:dyDescent="0.25">
      <c r="A49" s="16"/>
      <c r="B49" s="16" t="s">
        <v>101</v>
      </c>
      <c r="C49" s="17">
        <v>718</v>
      </c>
      <c r="D49" s="17">
        <v>703.92999999999984</v>
      </c>
      <c r="E49" s="17">
        <v>754</v>
      </c>
      <c r="F49" s="17">
        <v>1297.8</v>
      </c>
      <c r="G49" s="17">
        <v>1470</v>
      </c>
      <c r="H49" s="17">
        <v>2001.7299999999998</v>
      </c>
      <c r="I49" s="16"/>
    </row>
    <row r="50" spans="1:9" customFormat="1" x14ac:dyDescent="0.25">
      <c r="A50" t="s">
        <v>105</v>
      </c>
      <c r="C50" s="8"/>
      <c r="D50" s="8"/>
      <c r="E50" s="8"/>
      <c r="F50" s="8"/>
      <c r="G50" s="8"/>
      <c r="H50" s="8"/>
    </row>
    <row r="51" spans="1:9" customFormat="1" x14ac:dyDescent="0.25">
      <c r="C51" s="8"/>
      <c r="D51" s="8"/>
      <c r="E51" s="8"/>
      <c r="F51" s="8"/>
      <c r="G51" s="8"/>
      <c r="H51" s="8"/>
    </row>
  </sheetData>
  <mergeCells count="1">
    <mergeCell ref="A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1DB94-8234-B044-BCA7-6297E941A4E8}">
  <dimension ref="A1:M36"/>
  <sheetViews>
    <sheetView tabSelected="1" workbookViewId="0">
      <selection activeCell="M10" sqref="M10"/>
    </sheetView>
  </sheetViews>
  <sheetFormatPr defaultColWidth="11" defaultRowHeight="15.75" x14ac:dyDescent="0.25"/>
  <cols>
    <col min="1" max="1" width="30.375" customWidth="1"/>
    <col min="2" max="3" width="10.875" style="8"/>
    <col min="4" max="4" width="9.375" style="8" customWidth="1"/>
    <col min="5" max="5" width="8.875" style="8" customWidth="1"/>
    <col min="6" max="6" width="9" style="8" customWidth="1"/>
    <col min="7" max="7" width="8.625" style="8" customWidth="1"/>
    <col min="8" max="8" width="32" customWidth="1"/>
  </cols>
  <sheetData>
    <row r="1" spans="1:13" x14ac:dyDescent="0.25">
      <c r="A1" s="26" t="s">
        <v>169</v>
      </c>
      <c r="B1" s="26"/>
      <c r="C1" s="26"/>
      <c r="D1" s="26"/>
      <c r="E1" s="26"/>
      <c r="F1" s="26"/>
      <c r="G1" s="26"/>
      <c r="H1" s="26"/>
      <c r="I1" s="26"/>
      <c r="J1" s="26"/>
      <c r="K1" s="26"/>
      <c r="L1" s="26"/>
      <c r="M1" s="26"/>
    </row>
    <row r="2" spans="1:13" ht="16.5" thickBot="1" x14ac:dyDescent="0.3">
      <c r="A2" s="23" t="s">
        <v>170</v>
      </c>
      <c r="B2" s="9"/>
      <c r="C2" s="9"/>
      <c r="D2" s="9"/>
      <c r="E2" s="9"/>
      <c r="F2" s="9"/>
      <c r="G2" s="9"/>
      <c r="H2" s="4"/>
    </row>
    <row r="3" spans="1:13" ht="48" thickBot="1" x14ac:dyDescent="0.3">
      <c r="A3" s="11" t="s">
        <v>12</v>
      </c>
      <c r="B3" s="12" t="s">
        <v>108</v>
      </c>
      <c r="C3" s="12" t="s">
        <v>109</v>
      </c>
      <c r="D3" s="12" t="s">
        <v>13</v>
      </c>
      <c r="E3" s="12" t="s">
        <v>110</v>
      </c>
      <c r="F3" s="12" t="s">
        <v>14</v>
      </c>
      <c r="G3" s="12" t="s">
        <v>118</v>
      </c>
      <c r="H3" s="11" t="s">
        <v>15</v>
      </c>
    </row>
    <row r="4" spans="1:13" x14ac:dyDescent="0.25">
      <c r="A4" s="18" t="s">
        <v>114</v>
      </c>
      <c r="B4" s="19"/>
      <c r="C4" s="19"/>
      <c r="D4" s="19"/>
      <c r="E4" s="19"/>
      <c r="F4" s="19"/>
      <c r="G4" s="19"/>
      <c r="H4" s="18"/>
      <c r="I4" s="14"/>
    </row>
    <row r="5" spans="1:13" x14ac:dyDescent="0.25">
      <c r="A5" s="13" t="s">
        <v>122</v>
      </c>
      <c r="B5" s="8">
        <v>2</v>
      </c>
      <c r="C5" s="8">
        <v>0.69</v>
      </c>
      <c r="F5" s="8">
        <v>2</v>
      </c>
      <c r="G5" s="8">
        <v>0.69</v>
      </c>
      <c r="H5" t="s">
        <v>113</v>
      </c>
    </row>
    <row r="6" spans="1:13" x14ac:dyDescent="0.25">
      <c r="A6" s="13" t="s">
        <v>121</v>
      </c>
      <c r="B6" s="8">
        <v>1</v>
      </c>
      <c r="C6" s="8">
        <v>1.98</v>
      </c>
      <c r="F6" s="8">
        <v>1</v>
      </c>
      <c r="G6" s="8">
        <v>1.98</v>
      </c>
      <c r="H6" t="s">
        <v>111</v>
      </c>
    </row>
    <row r="7" spans="1:13" x14ac:dyDescent="0.25">
      <c r="A7" s="13" t="s">
        <v>120</v>
      </c>
      <c r="D7" s="8">
        <v>9</v>
      </c>
      <c r="E7" s="8">
        <v>66.5</v>
      </c>
      <c r="F7" s="8">
        <v>9</v>
      </c>
      <c r="G7" s="8">
        <v>66.5</v>
      </c>
      <c r="H7" t="s">
        <v>112</v>
      </c>
    </row>
    <row r="8" spans="1:13" x14ac:dyDescent="0.25">
      <c r="A8" s="13" t="s">
        <v>119</v>
      </c>
      <c r="B8" s="8">
        <v>26</v>
      </c>
      <c r="C8" s="8">
        <v>64.27</v>
      </c>
      <c r="D8" s="8">
        <v>3</v>
      </c>
      <c r="E8" s="8">
        <v>1.1499999999999999</v>
      </c>
      <c r="F8" s="8">
        <v>29</v>
      </c>
      <c r="G8" s="8">
        <v>65.42</v>
      </c>
      <c r="H8" t="s">
        <v>112</v>
      </c>
    </row>
    <row r="9" spans="1:13" x14ac:dyDescent="0.25">
      <c r="A9" s="20" t="s">
        <v>115</v>
      </c>
      <c r="B9" s="17"/>
      <c r="C9" s="17"/>
      <c r="D9" s="17"/>
      <c r="E9" s="17"/>
      <c r="F9" s="17"/>
      <c r="G9" s="17"/>
      <c r="H9" s="16"/>
    </row>
    <row r="10" spans="1:13" ht="31.5" x14ac:dyDescent="0.25">
      <c r="A10" s="13" t="s">
        <v>154</v>
      </c>
      <c r="B10" s="8">
        <v>4</v>
      </c>
      <c r="C10" s="8">
        <v>8.49</v>
      </c>
      <c r="F10" s="8">
        <f>B10+D10</f>
        <v>4</v>
      </c>
      <c r="G10" s="8">
        <f>C10+E10</f>
        <v>8.49</v>
      </c>
      <c r="H10" t="s">
        <v>116</v>
      </c>
    </row>
    <row r="11" spans="1:13" ht="31.5" x14ac:dyDescent="0.25">
      <c r="A11" s="13" t="s">
        <v>155</v>
      </c>
      <c r="B11" s="8">
        <v>6</v>
      </c>
      <c r="C11" s="8">
        <v>3.76</v>
      </c>
      <c r="F11" s="8">
        <f t="shared" ref="F11:F17" si="0">B11+D11</f>
        <v>6</v>
      </c>
      <c r="G11" s="8">
        <f t="shared" ref="G11:G17" si="1">C11+E11</f>
        <v>3.76</v>
      </c>
      <c r="H11" t="s">
        <v>116</v>
      </c>
    </row>
    <row r="12" spans="1:13" x14ac:dyDescent="0.25">
      <c r="A12" s="13" t="s">
        <v>124</v>
      </c>
      <c r="B12" s="8">
        <v>1</v>
      </c>
      <c r="C12" s="8">
        <v>3.49</v>
      </c>
      <c r="F12" s="8">
        <f t="shared" si="0"/>
        <v>1</v>
      </c>
      <c r="G12" s="8">
        <f t="shared" si="1"/>
        <v>3.49</v>
      </c>
      <c r="H12" t="s">
        <v>116</v>
      </c>
    </row>
    <row r="13" spans="1:13" x14ac:dyDescent="0.25">
      <c r="A13" s="13" t="s">
        <v>151</v>
      </c>
      <c r="B13" s="8">
        <v>7250</v>
      </c>
      <c r="C13" s="8">
        <v>326</v>
      </c>
      <c r="D13" s="8">
        <v>578</v>
      </c>
      <c r="E13" s="8">
        <v>26</v>
      </c>
      <c r="F13" s="8">
        <f t="shared" si="0"/>
        <v>7828</v>
      </c>
      <c r="G13" s="8">
        <f t="shared" si="1"/>
        <v>352</v>
      </c>
      <c r="H13" t="s">
        <v>117</v>
      </c>
    </row>
    <row r="14" spans="1:13" x14ac:dyDescent="0.25">
      <c r="A14" s="13" t="s">
        <v>171</v>
      </c>
      <c r="D14" s="8">
        <v>700</v>
      </c>
      <c r="E14" s="8">
        <v>87</v>
      </c>
      <c r="F14" s="8">
        <f t="shared" si="0"/>
        <v>700</v>
      </c>
      <c r="G14" s="8">
        <f t="shared" si="1"/>
        <v>87</v>
      </c>
      <c r="H14" t="s">
        <v>117</v>
      </c>
    </row>
    <row r="15" spans="1:13" ht="31.5" x14ac:dyDescent="0.25">
      <c r="A15" s="13" t="s">
        <v>123</v>
      </c>
      <c r="B15" s="8">
        <v>45</v>
      </c>
      <c r="C15" s="8">
        <v>4.58</v>
      </c>
      <c r="D15" s="8">
        <v>3</v>
      </c>
      <c r="E15" s="8">
        <v>0.45</v>
      </c>
      <c r="F15" s="8">
        <f t="shared" si="0"/>
        <v>48</v>
      </c>
      <c r="G15" s="8">
        <f t="shared" si="1"/>
        <v>5.03</v>
      </c>
      <c r="H15" t="s">
        <v>117</v>
      </c>
    </row>
    <row r="16" spans="1:13" ht="31.5" x14ac:dyDescent="0.25">
      <c r="A16" s="13" t="s">
        <v>125</v>
      </c>
      <c r="B16" s="8">
        <v>1350</v>
      </c>
      <c r="C16" s="8">
        <v>56</v>
      </c>
      <c r="D16" s="8">
        <v>0</v>
      </c>
      <c r="E16" s="8">
        <v>0</v>
      </c>
      <c r="F16" s="8">
        <f t="shared" si="0"/>
        <v>1350</v>
      </c>
      <c r="G16" s="8">
        <f t="shared" si="1"/>
        <v>56</v>
      </c>
      <c r="H16" t="s">
        <v>117</v>
      </c>
    </row>
    <row r="17" spans="1:8" ht="31.5" x14ac:dyDescent="0.25">
      <c r="A17" s="13" t="s">
        <v>126</v>
      </c>
      <c r="D17" s="8">
        <v>1</v>
      </c>
      <c r="E17" s="8">
        <v>2.4900000000000002</v>
      </c>
      <c r="F17" s="8">
        <f t="shared" si="0"/>
        <v>1</v>
      </c>
      <c r="G17" s="8">
        <f t="shared" si="1"/>
        <v>2.4900000000000002</v>
      </c>
      <c r="H17" t="s">
        <v>156</v>
      </c>
    </row>
    <row r="18" spans="1:8" x14ac:dyDescent="0.25">
      <c r="A18" s="13" t="s">
        <v>152</v>
      </c>
      <c r="B18" s="8">
        <v>30</v>
      </c>
      <c r="C18" s="8">
        <v>8.7899999999999991</v>
      </c>
      <c r="D18" s="8">
        <v>36</v>
      </c>
      <c r="E18" s="8">
        <v>18.470000000000002</v>
      </c>
      <c r="F18" s="8">
        <v>66</v>
      </c>
      <c r="G18" s="8">
        <v>27.259999999999998</v>
      </c>
      <c r="H18" t="s">
        <v>111</v>
      </c>
    </row>
    <row r="19" spans="1:8" x14ac:dyDescent="0.25">
      <c r="A19" s="20" t="s">
        <v>129</v>
      </c>
      <c r="B19" s="17"/>
      <c r="C19" s="17"/>
      <c r="D19" s="17"/>
      <c r="E19" s="17"/>
      <c r="F19" s="17"/>
      <c r="G19" s="17"/>
      <c r="H19" s="16"/>
    </row>
    <row r="20" spans="1:8" x14ac:dyDescent="0.25">
      <c r="A20" s="13" t="s">
        <v>136</v>
      </c>
      <c r="B20" s="8">
        <v>177</v>
      </c>
      <c r="C20" s="8">
        <f>133.17+1.32</f>
        <v>134.48999999999998</v>
      </c>
      <c r="G20" s="8">
        <f>C20+E20</f>
        <v>134.48999999999998</v>
      </c>
      <c r="H20" t="s">
        <v>127</v>
      </c>
    </row>
    <row r="21" spans="1:8" x14ac:dyDescent="0.25">
      <c r="A21" s="13" t="s">
        <v>137</v>
      </c>
      <c r="B21" s="8">
        <f>1+4</f>
        <v>5</v>
      </c>
      <c r="C21" s="8">
        <f>0.14+0.15</f>
        <v>0.29000000000000004</v>
      </c>
      <c r="G21" s="8">
        <f>C21+E21</f>
        <v>0.29000000000000004</v>
      </c>
      <c r="H21" t="s">
        <v>113</v>
      </c>
    </row>
    <row r="22" spans="1:8" x14ac:dyDescent="0.25">
      <c r="A22" s="13" t="s">
        <v>138</v>
      </c>
      <c r="B22" s="8">
        <v>8</v>
      </c>
      <c r="C22" s="8">
        <v>0.94</v>
      </c>
      <c r="D22" s="8">
        <v>1</v>
      </c>
      <c r="E22" s="8">
        <v>0.24</v>
      </c>
      <c r="G22" s="8">
        <f>C22+E22</f>
        <v>1.18</v>
      </c>
      <c r="H22" t="s">
        <v>128</v>
      </c>
    </row>
    <row r="23" spans="1:8" x14ac:dyDescent="0.25">
      <c r="A23" s="13" t="s">
        <v>139</v>
      </c>
      <c r="B23" s="8">
        <v>1</v>
      </c>
      <c r="C23" s="8">
        <v>143.69999999999999</v>
      </c>
      <c r="G23" s="8">
        <f>C23+E23</f>
        <v>143.69999999999999</v>
      </c>
      <c r="H23" t="s">
        <v>113</v>
      </c>
    </row>
    <row r="24" spans="1:8" x14ac:dyDescent="0.25">
      <c r="A24" s="13" t="s">
        <v>143</v>
      </c>
      <c r="B24" s="8">
        <v>2</v>
      </c>
      <c r="C24" s="8">
        <v>0.46</v>
      </c>
      <c r="G24" s="8">
        <v>0.46</v>
      </c>
      <c r="H24" t="s">
        <v>111</v>
      </c>
    </row>
    <row r="25" spans="1:8" x14ac:dyDescent="0.25">
      <c r="A25" s="13" t="s">
        <v>144</v>
      </c>
      <c r="D25" s="8">
        <v>2</v>
      </c>
      <c r="E25" s="8">
        <v>0.65</v>
      </c>
      <c r="G25" s="8">
        <v>0.65</v>
      </c>
      <c r="H25" t="s">
        <v>111</v>
      </c>
    </row>
    <row r="26" spans="1:8" x14ac:dyDescent="0.25">
      <c r="A26" s="20" t="s">
        <v>134</v>
      </c>
      <c r="B26" s="17"/>
      <c r="C26" s="17"/>
      <c r="D26" s="17"/>
      <c r="E26" s="17"/>
      <c r="F26" s="17"/>
      <c r="G26" s="17"/>
      <c r="H26" s="16"/>
    </row>
    <row r="27" spans="1:8" x14ac:dyDescent="0.25">
      <c r="A27" s="13" t="s">
        <v>150</v>
      </c>
      <c r="B27" s="8">
        <v>1</v>
      </c>
      <c r="C27" s="8">
        <v>23.85</v>
      </c>
      <c r="G27" s="8">
        <f>C27+E27</f>
        <v>23.85</v>
      </c>
      <c r="H27" t="s">
        <v>153</v>
      </c>
    </row>
    <row r="28" spans="1:8" x14ac:dyDescent="0.25">
      <c r="A28" s="13" t="s">
        <v>149</v>
      </c>
      <c r="B28" s="8">
        <v>6</v>
      </c>
      <c r="C28" s="8">
        <v>2.83</v>
      </c>
      <c r="G28" s="8">
        <v>2.83</v>
      </c>
      <c r="H28" t="s">
        <v>157</v>
      </c>
    </row>
    <row r="29" spans="1:8" x14ac:dyDescent="0.25">
      <c r="A29" s="13" t="s">
        <v>145</v>
      </c>
      <c r="B29" s="8">
        <f>3+1</f>
        <v>4</v>
      </c>
      <c r="C29" s="8">
        <f>21.19+6.72</f>
        <v>27.91</v>
      </c>
      <c r="D29" s="8">
        <f>2+7</f>
        <v>9</v>
      </c>
      <c r="E29" s="8">
        <f>3.57+20.19</f>
        <v>23.76</v>
      </c>
      <c r="G29" s="8">
        <f>24.76+26.91</f>
        <v>51.67</v>
      </c>
      <c r="H29" t="s">
        <v>132</v>
      </c>
    </row>
    <row r="30" spans="1:8" x14ac:dyDescent="0.25">
      <c r="A30" s="13" t="s">
        <v>135</v>
      </c>
      <c r="G30" s="8">
        <v>0</v>
      </c>
      <c r="H30" t="s">
        <v>130</v>
      </c>
    </row>
    <row r="31" spans="1:8" x14ac:dyDescent="0.25">
      <c r="A31" s="13" t="s">
        <v>142</v>
      </c>
      <c r="B31" s="8">
        <v>6</v>
      </c>
      <c r="C31" s="8">
        <v>2.0099999999999998</v>
      </c>
      <c r="D31" s="8">
        <v>2</v>
      </c>
      <c r="E31" s="8">
        <v>0.39</v>
      </c>
      <c r="G31" s="8">
        <v>2.4</v>
      </c>
      <c r="H31" t="s">
        <v>130</v>
      </c>
    </row>
    <row r="32" spans="1:8" x14ac:dyDescent="0.25">
      <c r="A32" s="13" t="s">
        <v>141</v>
      </c>
      <c r="D32" s="8">
        <v>8</v>
      </c>
      <c r="G32" s="8">
        <v>11.2</v>
      </c>
      <c r="H32" t="s">
        <v>133</v>
      </c>
    </row>
    <row r="33" spans="1:8" x14ac:dyDescent="0.25">
      <c r="A33" s="13" t="s">
        <v>140</v>
      </c>
      <c r="D33" s="8">
        <v>40</v>
      </c>
      <c r="E33" s="8">
        <v>9.35</v>
      </c>
      <c r="G33" s="8">
        <v>9.35</v>
      </c>
      <c r="H33" t="s">
        <v>130</v>
      </c>
    </row>
    <row r="34" spans="1:8" x14ac:dyDescent="0.25">
      <c r="A34" s="13" t="s">
        <v>146</v>
      </c>
      <c r="B34" s="8">
        <v>51</v>
      </c>
      <c r="C34" s="8">
        <v>5.63</v>
      </c>
      <c r="D34" s="8">
        <v>129</v>
      </c>
      <c r="E34" s="8">
        <v>6.27</v>
      </c>
      <c r="G34" s="8">
        <v>11.899999999999999</v>
      </c>
      <c r="H34" t="s">
        <v>131</v>
      </c>
    </row>
    <row r="35" spans="1:8" x14ac:dyDescent="0.25">
      <c r="A35" s="13" t="s">
        <v>147</v>
      </c>
      <c r="B35" s="8">
        <v>1</v>
      </c>
      <c r="C35" s="8">
        <v>5.62</v>
      </c>
      <c r="G35" s="8">
        <v>5.62</v>
      </c>
      <c r="H35" t="s">
        <v>132</v>
      </c>
    </row>
    <row r="36" spans="1:8" x14ac:dyDescent="0.25">
      <c r="A36" s="18" t="s">
        <v>148</v>
      </c>
      <c r="B36" s="15"/>
      <c r="C36" s="15"/>
      <c r="D36" s="15">
        <v>1</v>
      </c>
      <c r="E36" s="15"/>
      <c r="F36" s="15"/>
      <c r="G36" s="15">
        <v>0.48</v>
      </c>
      <c r="H36" s="14" t="s">
        <v>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gpsg24</cp:lastModifiedBy>
  <dcterms:created xsi:type="dcterms:W3CDTF">2023-04-17T18:22:14Z</dcterms:created>
  <dcterms:modified xsi:type="dcterms:W3CDTF">2024-02-12T16:28:41Z</dcterms:modified>
</cp:coreProperties>
</file>